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tonehavenassociates.sharepoint.com/sites/InsightsTeam766/Shared Documents/General/Kingsley's Compass Insights Folder/"/>
    </mc:Choice>
  </mc:AlternateContent>
  <xr:revisionPtr revIDLastSave="21" documentId="11_BDB19EFF7611BEDDE6BDA61C9FDA75D9FF3DA02A" xr6:coauthVersionLast="47" xr6:coauthVersionMax="47" xr10:uidLastSave="{A896DB29-9EA6-466B-B542-A2476F30F748}"/>
  <bookViews>
    <workbookView xWindow="3495" yWindow="-15630" windowWidth="23430" windowHeight="12915" firstSheet="5" activeTab="5" xr2:uid="{00000000-000D-0000-FFFF-FFFF00000000}"/>
  </bookViews>
  <sheets>
    <sheet name="Cover Sheet" sheetId="1"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 name="Table 36" sheetId="39" r:id="rId39"/>
    <sheet name="Table 37" sheetId="40" r:id="rId40"/>
    <sheet name="Table 38" sheetId="41" r:id="rId41"/>
    <sheet name="Table 39" sheetId="42" r:id="rId42"/>
    <sheet name="Table 40" sheetId="43" r:id="rId43"/>
    <sheet name="Table 41" sheetId="44" r:id="rId44"/>
    <sheet name="Table 42" sheetId="45" r:id="rId45"/>
    <sheet name="Table 43" sheetId="46" r:id="rId46"/>
    <sheet name="Table 44" sheetId="47" r:id="rId47"/>
    <sheet name="Table 45" sheetId="48" r:id="rId48"/>
    <sheet name="Table 46" sheetId="49" r:id="rId49"/>
    <sheet name="Table 47" sheetId="50" r:id="rId50"/>
    <sheet name="Table 48" sheetId="51" r:id="rId51"/>
    <sheet name="Table 49" sheetId="52" r:id="rId52"/>
    <sheet name="Table 50" sheetId="53" r:id="rId53"/>
    <sheet name="Table 51" sheetId="54" r:id="rId54"/>
    <sheet name="Table 52" sheetId="55" r:id="rId55"/>
    <sheet name="Table 53" sheetId="56" r:id="rId56"/>
    <sheet name="Table 54" sheetId="57" r:id="rId57"/>
    <sheet name="Table 55" sheetId="58" r:id="rId58"/>
    <sheet name="Table 56" sheetId="59" r:id="rId59"/>
    <sheet name="Table 57" sheetId="60" r:id="rId60"/>
    <sheet name="Table 58" sheetId="61" r:id="rId61"/>
    <sheet name="Table 59" sheetId="62" r:id="rId62"/>
    <sheet name="Table 60" sheetId="63" r:id="rId63"/>
    <sheet name="Table 61" sheetId="64" r:id="rId64"/>
    <sheet name="Table 62" sheetId="65" r:id="rId65"/>
    <sheet name="Table 63" sheetId="66" r:id="rId66"/>
    <sheet name="Table 64" sheetId="67" r:id="rId67"/>
    <sheet name="Table 65" sheetId="68" r:id="rId68"/>
    <sheet name="Table 66" sheetId="69" r:id="rId69"/>
    <sheet name="Table 67" sheetId="70" r:id="rId70"/>
    <sheet name="Table 68" sheetId="71" r:id="rId71"/>
    <sheet name="Table 69" sheetId="72" r:id="rId72"/>
    <sheet name="Table 70" sheetId="73" r:id="rId73"/>
    <sheet name="Table 71" sheetId="74" r:id="rId74"/>
    <sheet name="Table 72" sheetId="75" r:id="rId75"/>
    <sheet name="Table 73" sheetId="76" r:id="rId76"/>
    <sheet name="Table 74" sheetId="77" r:id="rId77"/>
    <sheet name="Table 75" sheetId="78" r:id="rId78"/>
    <sheet name="Table 76" sheetId="79" r:id="rId79"/>
    <sheet name="Table 77" sheetId="80" r:id="rId80"/>
    <sheet name="Table 78" sheetId="81" r:id="rId81"/>
    <sheet name="Table 79" sheetId="82" r:id="rId82"/>
    <sheet name="Table 80" sheetId="83" r:id="rId83"/>
    <sheet name="Table 81" sheetId="84" r:id="rId84"/>
    <sheet name="Table 82" sheetId="85" r:id="rId85"/>
    <sheet name="Table 83" sheetId="86" r:id="rId86"/>
    <sheet name="Table 84" sheetId="87" r:id="rId87"/>
    <sheet name="Table 85" sheetId="88" r:id="rId88"/>
    <sheet name="Table 86" sheetId="89" r:id="rId89"/>
    <sheet name="Table 87" sheetId="90" r:id="rId90"/>
    <sheet name="Table 88" sheetId="91" r:id="rId91"/>
    <sheet name="Table 89" sheetId="92" r:id="rId92"/>
    <sheet name="Table 90" sheetId="93" r:id="rId93"/>
    <sheet name="Table 91" sheetId="94" r:id="rId94"/>
    <sheet name="Table 92" sheetId="95" r:id="rId95"/>
    <sheet name="Table 93" sheetId="96" r:id="rId96"/>
    <sheet name="Table 94" sheetId="97" r:id="rId97"/>
    <sheet name="Table 95" sheetId="98" r:id="rId98"/>
    <sheet name="Table 96" sheetId="99" r:id="rId99"/>
    <sheet name="Table 97" sheetId="100" r:id="rId100"/>
    <sheet name="Table 98" sheetId="101" r:id="rId101"/>
    <sheet name="Table 99" sheetId="102" r:id="rId102"/>
    <sheet name="Table 100" sheetId="103" r:id="rId103"/>
    <sheet name="Table 101" sheetId="104" r:id="rId104"/>
    <sheet name="Table 102" sheetId="105" r:id="rId105"/>
    <sheet name="Table 103" sheetId="106" r:id="rId106"/>
    <sheet name="Table 104" sheetId="107" r:id="rId107"/>
    <sheet name="Table 105" sheetId="108" r:id="rId108"/>
    <sheet name="Table 106" sheetId="109" r:id="rId109"/>
    <sheet name="Table 107" sheetId="110" r:id="rId110"/>
    <sheet name="Table 108" sheetId="111" r:id="rId111"/>
    <sheet name="Table 109" sheetId="112" r:id="rId112"/>
    <sheet name="Table 110" sheetId="113" r:id="rId113"/>
    <sheet name="Table 111" sheetId="114" r:id="rId114"/>
    <sheet name="Table 112" sheetId="115" r:id="rId115"/>
    <sheet name="Table 113" sheetId="116" r:id="rId116"/>
    <sheet name="Table 114" sheetId="117" r:id="rId117"/>
    <sheet name="Table 115" sheetId="118" r:id="rId118"/>
    <sheet name="Table 116" sheetId="119" r:id="rId119"/>
    <sheet name="Table 117" sheetId="120" r:id="rId120"/>
    <sheet name="Table 118" sheetId="121" r:id="rId121"/>
    <sheet name="Table 119" sheetId="122" r:id="rId122"/>
    <sheet name="Table 120" sheetId="123" r:id="rId123"/>
    <sheet name="Table 121" sheetId="124" r:id="rId124"/>
    <sheet name="Table 122" sheetId="125" r:id="rId125"/>
    <sheet name="Table 123" sheetId="126" r:id="rId126"/>
    <sheet name="Table 124" sheetId="127" r:id="rId127"/>
    <sheet name="Table 125" sheetId="128" r:id="rId128"/>
    <sheet name="Table 126" sheetId="129" r:id="rId129"/>
    <sheet name="Table 127" sheetId="130" r:id="rId130"/>
    <sheet name="Table 128" sheetId="131" r:id="rId131"/>
    <sheet name="Table 129" sheetId="132" r:id="rId132"/>
    <sheet name="Table 130" sheetId="133" r:id="rId133"/>
    <sheet name="Table 131" sheetId="134" r:id="rId134"/>
    <sheet name="Table 132" sheetId="135" r:id="rId135"/>
    <sheet name="Table 133" sheetId="136" r:id="rId136"/>
    <sheet name="Table 134" sheetId="137" r:id="rId137"/>
    <sheet name="Table 135" sheetId="138" r:id="rId138"/>
    <sheet name="Table 136" sheetId="139" r:id="rId139"/>
    <sheet name="Table 137" sheetId="140" r:id="rId140"/>
    <sheet name="Table 138" sheetId="141" r:id="rId141"/>
    <sheet name="Table 139" sheetId="142" r:id="rId142"/>
    <sheet name="Table 140" sheetId="143" r:id="rId143"/>
    <sheet name="Table 141" sheetId="144" r:id="rId144"/>
    <sheet name="Table 142" sheetId="145" r:id="rId145"/>
    <sheet name="Table 143" sheetId="146" r:id="rId146"/>
    <sheet name="Table 144" sheetId="147" r:id="rId147"/>
    <sheet name="Table 145" sheetId="148" r:id="rId148"/>
    <sheet name="Table 146" sheetId="149" r:id="rId149"/>
    <sheet name="Table 147" sheetId="150" r:id="rId150"/>
    <sheet name="Table 148" sheetId="151" r:id="rId151"/>
    <sheet name="Table 149" sheetId="152" r:id="rId152"/>
    <sheet name="Table 150" sheetId="153" r:id="rId153"/>
    <sheet name="Table 151" sheetId="154" r:id="rId154"/>
    <sheet name="Table 152" sheetId="155" r:id="rId155"/>
    <sheet name="Table 153" sheetId="156" r:id="rId156"/>
    <sheet name="Table 154" sheetId="157" r:id="rId157"/>
    <sheet name="Table 155" sheetId="158" r:id="rId158"/>
    <sheet name="Table 156" sheetId="159" r:id="rId15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159" l="1"/>
  <c r="B22" i="158"/>
  <c r="B28" i="157"/>
  <c r="B22" i="156"/>
  <c r="B30" i="155"/>
  <c r="B25" i="154"/>
  <c r="B19" i="153"/>
  <c r="B19" i="152"/>
  <c r="B19" i="151"/>
  <c r="B19" i="150"/>
  <c r="B19" i="149"/>
  <c r="B19" i="148"/>
  <c r="B19" i="147"/>
  <c r="B19" i="146"/>
  <c r="B18" i="145"/>
  <c r="B18" i="144"/>
  <c r="B18" i="143"/>
  <c r="B18" i="142"/>
  <c r="B18" i="141"/>
  <c r="B18" i="140"/>
  <c r="B18" i="139"/>
  <c r="B18" i="138"/>
  <c r="B18" i="137"/>
  <c r="B18" i="136"/>
  <c r="B18" i="135"/>
  <c r="B18" i="134"/>
  <c r="B18" i="133"/>
  <c r="B18" i="132"/>
  <c r="B18" i="131"/>
  <c r="B18" i="130"/>
  <c r="B18" i="129"/>
  <c r="B18" i="128"/>
  <c r="B18" i="127"/>
  <c r="B18" i="126"/>
  <c r="B18" i="125"/>
  <c r="B18" i="124"/>
  <c r="B18" i="123"/>
  <c r="B18" i="122"/>
  <c r="B19" i="121"/>
  <c r="B19" i="120"/>
  <c r="B19" i="119"/>
  <c r="B19" i="118"/>
  <c r="B19" i="117"/>
  <c r="B19" i="116"/>
  <c r="B19" i="115"/>
  <c r="B18" i="114"/>
  <c r="B18" i="113"/>
  <c r="B18" i="112"/>
  <c r="B18" i="111"/>
  <c r="B18" i="110"/>
  <c r="B18" i="109"/>
  <c r="B18" i="108"/>
  <c r="B18" i="107"/>
  <c r="B18" i="106"/>
  <c r="B18" i="105"/>
  <c r="B18" i="104"/>
  <c r="B16" i="103"/>
  <c r="B16" i="102"/>
  <c r="B16" i="101"/>
  <c r="B16" i="100"/>
  <c r="B16" i="99"/>
  <c r="B16" i="98"/>
  <c r="B16" i="97"/>
  <c r="B16" i="96"/>
  <c r="B19" i="95"/>
  <c r="B19" i="94"/>
  <c r="B19" i="93"/>
  <c r="B19" i="92"/>
  <c r="B19" i="91"/>
  <c r="B19" i="90"/>
  <c r="B19" i="89"/>
  <c r="B19" i="88"/>
  <c r="B19" i="87"/>
  <c r="B19" i="86"/>
  <c r="B19" i="85"/>
  <c r="B19" i="84"/>
  <c r="B19" i="83"/>
  <c r="B19" i="82"/>
  <c r="B19" i="81"/>
  <c r="B19" i="80"/>
  <c r="B19" i="79"/>
  <c r="B19" i="78"/>
  <c r="B19" i="77"/>
  <c r="B18" i="76"/>
  <c r="B18" i="75"/>
  <c r="B18" i="74"/>
  <c r="B18" i="73"/>
  <c r="B18" i="72"/>
  <c r="B18" i="71"/>
  <c r="B18" i="70"/>
  <c r="B18" i="69"/>
  <c r="B18" i="68"/>
  <c r="B18" i="67"/>
  <c r="B18" i="66"/>
  <c r="B18" i="65"/>
  <c r="B18" i="64"/>
  <c r="B18" i="63"/>
  <c r="B18" i="62"/>
  <c r="B18" i="61"/>
  <c r="B18" i="60"/>
  <c r="B18" i="59"/>
  <c r="B18" i="58"/>
  <c r="B18" i="57"/>
  <c r="B19" i="56"/>
  <c r="B19" i="55"/>
  <c r="B19" i="54"/>
  <c r="B19" i="53"/>
  <c r="B19" i="52"/>
  <c r="B19" i="51"/>
  <c r="B19" i="50"/>
  <c r="B19" i="49"/>
  <c r="B19" i="48"/>
  <c r="B19" i="47"/>
  <c r="B19" i="46"/>
  <c r="B19" i="45"/>
  <c r="B18" i="44"/>
  <c r="B18" i="43"/>
  <c r="B18" i="42"/>
  <c r="B18" i="41"/>
  <c r="B18" i="40"/>
  <c r="B18" i="39"/>
  <c r="B18" i="38"/>
  <c r="B18" i="37"/>
  <c r="B19" i="36"/>
  <c r="B19" i="35"/>
  <c r="B19" i="34"/>
  <c r="B19" i="33"/>
  <c r="B19" i="32"/>
  <c r="B19" i="31"/>
  <c r="B19" i="30"/>
  <c r="B19" i="29"/>
  <c r="B19" i="28"/>
  <c r="B19" i="27"/>
  <c r="B19" i="26"/>
  <c r="B19" i="25"/>
  <c r="B19" i="24"/>
  <c r="B19" i="23"/>
  <c r="B19" i="22"/>
  <c r="B19" i="21"/>
  <c r="B19" i="20"/>
  <c r="B19" i="19"/>
  <c r="B19" i="18"/>
  <c r="B19" i="17"/>
  <c r="B19" i="16"/>
  <c r="B19" i="15"/>
  <c r="B19" i="14"/>
  <c r="B19" i="13"/>
  <c r="B19" i="12"/>
  <c r="B19" i="11"/>
  <c r="B19" i="10"/>
  <c r="B19" i="9"/>
  <c r="B19" i="8"/>
  <c r="B19" i="7"/>
  <c r="B24" i="6"/>
  <c r="B18" i="5"/>
  <c r="B30" i="4"/>
  <c r="D164" i="2"/>
  <c r="E163" i="2"/>
  <c r="D163" i="2"/>
  <c r="E162" i="2"/>
  <c r="D162" i="2"/>
  <c r="E161" i="2"/>
  <c r="D161" i="2"/>
  <c r="E160" i="2"/>
  <c r="D160" i="2"/>
  <c r="E159" i="2"/>
  <c r="D159" i="2"/>
  <c r="E158" i="2"/>
  <c r="D158" i="2"/>
  <c r="E157" i="2"/>
  <c r="D157" i="2"/>
  <c r="E156" i="2"/>
  <c r="D156" i="2"/>
  <c r="E155" i="2"/>
  <c r="D155" i="2"/>
  <c r="E154" i="2"/>
  <c r="D154" i="2"/>
  <c r="E153" i="2"/>
  <c r="D153" i="2"/>
  <c r="E152" i="2"/>
  <c r="D152" i="2"/>
  <c r="E151" i="2"/>
  <c r="D151" i="2"/>
  <c r="E150" i="2"/>
  <c r="D150" i="2"/>
  <c r="E149" i="2"/>
  <c r="D149" i="2"/>
  <c r="E148" i="2"/>
  <c r="D148" i="2"/>
  <c r="E147" i="2"/>
  <c r="D147" i="2"/>
  <c r="E146" i="2"/>
  <c r="D146" i="2"/>
  <c r="E145" i="2"/>
  <c r="D145" i="2"/>
  <c r="E144" i="2"/>
  <c r="D144" i="2"/>
  <c r="E143" i="2"/>
  <c r="D143" i="2"/>
  <c r="E142" i="2"/>
  <c r="D142" i="2"/>
  <c r="E141" i="2"/>
  <c r="D141" i="2"/>
  <c r="E140" i="2"/>
  <c r="D140" i="2"/>
  <c r="E139" i="2"/>
  <c r="D139" i="2"/>
  <c r="E138" i="2"/>
  <c r="D138" i="2"/>
  <c r="E137" i="2"/>
  <c r="D137" i="2"/>
  <c r="E136" i="2"/>
  <c r="D136" i="2"/>
  <c r="E135" i="2"/>
  <c r="D135" i="2"/>
  <c r="E134" i="2"/>
  <c r="D134" i="2"/>
  <c r="E133" i="2"/>
  <c r="D133" i="2"/>
  <c r="E132" i="2"/>
  <c r="D132" i="2"/>
  <c r="E131" i="2"/>
  <c r="D131" i="2"/>
  <c r="E130" i="2"/>
  <c r="D130" i="2"/>
  <c r="E129" i="2"/>
  <c r="D129" i="2"/>
  <c r="E128" i="2"/>
  <c r="D128" i="2"/>
  <c r="E127" i="2"/>
  <c r="D127" i="2"/>
  <c r="E126" i="2"/>
  <c r="D126" i="2"/>
  <c r="E125" i="2"/>
  <c r="D125" i="2"/>
  <c r="E124" i="2"/>
  <c r="D124" i="2"/>
  <c r="E123" i="2"/>
  <c r="D123" i="2"/>
  <c r="E122" i="2"/>
  <c r="D122" i="2"/>
  <c r="E121" i="2"/>
  <c r="D121" i="2"/>
  <c r="E120" i="2"/>
  <c r="D120" i="2"/>
  <c r="E119" i="2"/>
  <c r="D119" i="2"/>
  <c r="E118" i="2"/>
  <c r="D118" i="2"/>
  <c r="E117" i="2"/>
  <c r="D117" i="2"/>
  <c r="E116" i="2"/>
  <c r="D116" i="2"/>
  <c r="E115" i="2"/>
  <c r="D115" i="2"/>
  <c r="E114" i="2"/>
  <c r="D114" i="2"/>
  <c r="E113" i="2"/>
  <c r="D113" i="2"/>
  <c r="E112" i="2"/>
  <c r="D112" i="2"/>
  <c r="E111" i="2"/>
  <c r="D111" i="2"/>
  <c r="E110" i="2"/>
  <c r="D110" i="2"/>
  <c r="E109" i="2"/>
  <c r="D109" i="2"/>
  <c r="E108" i="2"/>
  <c r="D108" i="2"/>
  <c r="E107" i="2"/>
  <c r="D107" i="2"/>
  <c r="E106" i="2"/>
  <c r="D106" i="2"/>
  <c r="E105" i="2"/>
  <c r="D105" i="2"/>
  <c r="E104" i="2"/>
  <c r="D104" i="2"/>
  <c r="E103" i="2"/>
  <c r="D103" i="2"/>
  <c r="E102" i="2"/>
  <c r="D102" i="2"/>
  <c r="E101" i="2"/>
  <c r="D101" i="2"/>
  <c r="E100" i="2"/>
  <c r="D100" i="2"/>
  <c r="E99" i="2"/>
  <c r="D99" i="2"/>
  <c r="E98" i="2"/>
  <c r="D98" i="2"/>
  <c r="E97" i="2"/>
  <c r="D97" i="2"/>
  <c r="E96" i="2"/>
  <c r="D96" i="2"/>
  <c r="E95" i="2"/>
  <c r="D95" i="2"/>
  <c r="E94" i="2"/>
  <c r="D94" i="2"/>
  <c r="E93" i="2"/>
  <c r="D93" i="2"/>
  <c r="E92" i="2"/>
  <c r="D92" i="2"/>
  <c r="E91" i="2"/>
  <c r="D91" i="2"/>
  <c r="E90" i="2"/>
  <c r="D90" i="2"/>
  <c r="E89" i="2"/>
  <c r="D89" i="2"/>
  <c r="E88" i="2"/>
  <c r="D88" i="2"/>
  <c r="E87" i="2"/>
  <c r="D87" i="2"/>
  <c r="E86" i="2"/>
  <c r="D86" i="2"/>
  <c r="E85" i="2"/>
  <c r="D85" i="2"/>
  <c r="E84" i="2"/>
  <c r="D84" i="2"/>
  <c r="E83" i="2"/>
  <c r="D83" i="2"/>
  <c r="E82" i="2"/>
  <c r="D82" i="2"/>
  <c r="E81" i="2"/>
  <c r="D81" i="2"/>
  <c r="E80" i="2"/>
  <c r="D80" i="2"/>
  <c r="E79" i="2"/>
  <c r="D79" i="2"/>
  <c r="E78" i="2"/>
  <c r="D78" i="2"/>
  <c r="E77" i="2"/>
  <c r="D77" i="2"/>
  <c r="E76" i="2"/>
  <c r="D76" i="2"/>
  <c r="E75" i="2"/>
  <c r="D75" i="2"/>
  <c r="E74" i="2"/>
  <c r="D74" i="2"/>
  <c r="E73" i="2"/>
  <c r="D73" i="2"/>
  <c r="E72" i="2"/>
  <c r="D72" i="2"/>
  <c r="E71" i="2"/>
  <c r="D71" i="2"/>
  <c r="E70" i="2"/>
  <c r="D70" i="2"/>
  <c r="E69" i="2"/>
  <c r="D69" i="2"/>
  <c r="E68" i="2"/>
  <c r="D68" i="2"/>
  <c r="E67" i="2"/>
  <c r="D67" i="2"/>
  <c r="E66" i="2"/>
  <c r="D66" i="2"/>
  <c r="E65" i="2"/>
  <c r="D65" i="2"/>
  <c r="E64" i="2"/>
  <c r="D64" i="2"/>
  <c r="E63" i="2"/>
  <c r="D63" i="2"/>
  <c r="E62" i="2"/>
  <c r="D62" i="2"/>
  <c r="E61" i="2"/>
  <c r="D61" i="2"/>
  <c r="E60" i="2"/>
  <c r="D60" i="2"/>
  <c r="E59" i="2"/>
  <c r="D59" i="2"/>
  <c r="E58" i="2"/>
  <c r="D58" i="2"/>
  <c r="E57" i="2"/>
  <c r="D57" i="2"/>
  <c r="E56" i="2"/>
  <c r="D56" i="2"/>
  <c r="E55" i="2"/>
  <c r="D55" i="2"/>
  <c r="E54" i="2"/>
  <c r="D54" i="2"/>
  <c r="E53" i="2"/>
  <c r="D53" i="2"/>
  <c r="E52" i="2"/>
  <c r="D52" i="2"/>
  <c r="E51" i="2"/>
  <c r="D51" i="2"/>
  <c r="E50" i="2"/>
  <c r="D50" i="2"/>
  <c r="E49" i="2"/>
  <c r="D49" i="2"/>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6" i="2"/>
  <c r="F20" i="1"/>
</calcChain>
</file>

<file path=xl/sharedStrings.xml><?xml version="1.0" encoding="utf-8"?>
<sst xmlns="http://schemas.openxmlformats.org/spreadsheetml/2006/main" count="10080" uniqueCount="1666">
  <si>
    <t>DSF Survey</t>
  </si>
  <si>
    <t>Fieldwork:</t>
  </si>
  <si>
    <t>06 Mar 2026 - 09 Mar 2026</t>
  </si>
  <si>
    <t>Interview Method:</t>
  </si>
  <si>
    <t>Online Survey</t>
  </si>
  <si>
    <t>Population represented:</t>
  </si>
  <si>
    <t>UK Nat Rep</t>
  </si>
  <si>
    <t>Sample size:</t>
  </si>
  <si>
    <t>Methodology:</t>
  </si>
  <si>
    <t>All results are weighted using Iterative Proportional Fitting, or 'Raking'. Data are weighted to nationally representative proportions by GenderAge, Region, SEG.</t>
  </si>
  <si>
    <t>Public First is a member of the BPC and abides by its rules. For more information please contact the Public First polling team:</t>
  </si>
  <si>
    <t>Table of Contents</t>
  </si>
  <si>
    <t>Table #</t>
  </si>
  <si>
    <t>Individual Tables</t>
  </si>
  <si>
    <t>Full Result Row</t>
  </si>
  <si>
    <t>Question Base</t>
  </si>
  <si>
    <t>BASE: All Respondents</t>
  </si>
  <si>
    <t>-</t>
  </si>
  <si>
    <t>Full Results</t>
  </si>
  <si>
    <t>Age</t>
  </si>
  <si>
    <t>Gender</t>
  </si>
  <si>
    <t>Region</t>
  </si>
  <si>
    <t>2024 Vote</t>
  </si>
  <si>
    <t>Vote Intention</t>
  </si>
  <si>
    <t>Social Grade</t>
  </si>
  <si>
    <t>Total</t>
  </si>
  <si>
    <t>18-24</t>
  </si>
  <si>
    <t>25-34</t>
  </si>
  <si>
    <t>35-44</t>
  </si>
  <si>
    <t>45-54</t>
  </si>
  <si>
    <t>55-64</t>
  </si>
  <si>
    <t>65+</t>
  </si>
  <si>
    <t>Male</t>
  </si>
  <si>
    <t>Female</t>
  </si>
  <si>
    <t>Scotland</t>
  </si>
  <si>
    <t>Northern Ireland</t>
  </si>
  <si>
    <t>Wales</t>
  </si>
  <si>
    <t>North East</t>
  </si>
  <si>
    <t>North West</t>
  </si>
  <si>
    <t>Yorkshire and the Humber</t>
  </si>
  <si>
    <t>East Midlands</t>
  </si>
  <si>
    <t>West Midlands</t>
  </si>
  <si>
    <t>London</t>
  </si>
  <si>
    <t>South East</t>
  </si>
  <si>
    <t>South West</t>
  </si>
  <si>
    <t>East of England</t>
  </si>
  <si>
    <t>Lab</t>
  </si>
  <si>
    <t>Lib Dem</t>
  </si>
  <si>
    <t>Green</t>
  </si>
  <si>
    <t>Reform</t>
  </si>
  <si>
    <t>No vote</t>
  </si>
  <si>
    <t>Other</t>
  </si>
  <si>
    <t>AB</t>
  </si>
  <si>
    <t>C1</t>
  </si>
  <si>
    <t>C2</t>
  </si>
  <si>
    <t>DE</t>
  </si>
  <si>
    <t>Unweighted</t>
  </si>
  <si>
    <t>Weighted</t>
  </si>
  <si>
    <t>Which do you think are the most important issues facing the country at this time? Please select up to 3.</t>
  </si>
  <si>
    <t>Quality of the NHS</t>
  </si>
  <si>
    <t>State of the economy</t>
  </si>
  <si>
    <t>Cost of living</t>
  </si>
  <si>
    <t>Threat of climate change</t>
  </si>
  <si>
    <t>Levels of illegal immigration</t>
  </si>
  <si>
    <t>Levels of legal immigration</t>
  </si>
  <si>
    <t>Britain leaving the EU</t>
  </si>
  <si>
    <t>Levels of crime</t>
  </si>
  <si>
    <t>Availability of housing</t>
  </si>
  <si>
    <t>Level of taxation</t>
  </si>
  <si>
    <t>Threat of terrorism</t>
  </si>
  <si>
    <t>Number of people on welfare</t>
  </si>
  <si>
    <t>Quality / cost of public transport</t>
  </si>
  <si>
    <t>Access to good pensions</t>
  </si>
  <si>
    <t>Quality of and access to schools / universities</t>
  </si>
  <si>
    <t>State of Britain's Armed Forces</t>
  </si>
  <si>
    <t>None of the above</t>
  </si>
  <si>
    <t>If the UK were attacked or became involved in a direct conflict, how confident are you that the country would cope ?</t>
  </si>
  <si>
    <t>Very confident</t>
  </si>
  <si>
    <t>Fairly confident</t>
  </si>
  <si>
    <t>Not very confident</t>
  </si>
  <si>
    <t>Not confident at all</t>
  </si>
  <si>
    <t>Don’t know</t>
  </si>
  <si>
    <t>Which of the following would increase your confidence that the UK is well prepared to defend itself? Select all that apply</t>
  </si>
  <si>
    <t>Higher UK defence spending</t>
  </si>
  <si>
    <t>Closer defence cooperation with the United States</t>
  </si>
  <si>
    <t>Stronger defence partnerships with European allies</t>
  </si>
  <si>
    <t>Greater investment in cybersecurity</t>
  </si>
  <si>
    <t>Sourcing the energy we use from our local supply as much as possible</t>
  </si>
  <si>
    <t>Sourcing food and medical goods from our local supply as much as possible</t>
  </si>
  <si>
    <t>Regular exercise drills instructing citizens on national emergency preparedness</t>
  </si>
  <si>
    <t>Government drive to expand the number of personnel serving in our armed forces</t>
  </si>
  <si>
    <t>Local community support, such as safe places to go and reliable information from trusted local leaders</t>
  </si>
  <si>
    <t>Other (please specify)</t>
  </si>
  <si>
    <t>None of these</t>
  </si>
  <si>
    <t>NATO (the North Atlantic Treaty Organisation) is a military alliance of countries in Europe and North America that agree to defend one another if attacked. Compared to a year ago, how stable or unstable do you think NATO is as an alliance today?</t>
  </si>
  <si>
    <t>Very stable</t>
  </si>
  <si>
    <t>Fairly stable</t>
  </si>
  <si>
    <t>Neither stable nor unstable</t>
  </si>
  <si>
    <t>Fairly unstable</t>
  </si>
  <si>
    <t>Very unstable</t>
  </si>
  <si>
    <t>In your view, is the UK prepared or unprepared to handle the following types of attacks on its economy and trade ?: Limiting or blocking UK exports or imports through tariffs, bans or quotas</t>
  </si>
  <si>
    <t>Very prepared</t>
  </si>
  <si>
    <t>Somewhat prepared</t>
  </si>
  <si>
    <t>Neither prepared nor unprepared</t>
  </si>
  <si>
    <t>Somewhat unprepared</t>
  </si>
  <si>
    <t>Very unprepared</t>
  </si>
  <si>
    <t>In your view, is the UK prepared or unprepared to handle the following types of attacks on its economy and trade ?: Interrupting access to key goods, components or raw materials needed by UK industries</t>
  </si>
  <si>
    <t>In your view, is the UK prepared or unprepared to handle the following types of attacks on its economy and trade ?: Reducing or manipulating access to oil, gas or electricity to impact UK access to energy</t>
  </si>
  <si>
    <t>In your view, is the UK prepared or unprepared to handle the following types of attacks on its economy and trade ?: Restricting access to international banking and payment systems</t>
  </si>
  <si>
    <t>In your view, is the UK prepared or unprepared to handle the following types of attacks on its economy and trade ?: Freezing the assets of specific UK firms or sectors</t>
  </si>
  <si>
    <t>In your view, is the UK prepared or unprepared to handle the following types of attacks on its economy and trade ?: A foreign government or company using its control of key UK assets to influence national policy decisions</t>
  </si>
  <si>
    <t>In your view, is the UK prepared or unprepared to handle the following types of attacks on its economy and trade ?: Major disruption or blockades to shipping routes causing widespread goods shortages</t>
  </si>
  <si>
    <t>In your view, is the UK prepared or unprepared to handle the following types of disinformation and misinformation campaigns ?: Fabricated stories presented as real news about events in the UK.</t>
  </si>
  <si>
    <t>In your view, is the UK prepared or unprepared to handle the following types of disinformation and misinformation campaigns ?: Edited or artificially generated content designed to make something appear real when it is not</t>
  </si>
  <si>
    <t>In your view, is the UK prepared or unprepared to handle the following types of disinformation and misinformation campaigns ?: Networks of fake or automated accounts used to push certain messages or viewpoints.</t>
  </si>
  <si>
    <t>In your view, is the UK prepared or unprepared to handle the following types of disinformation and misinformation campaigns ?: Promotion of hateful content intended to heighten tension between different communities or groups.</t>
  </si>
  <si>
    <t>In your view, is the UK prepared or unprepared to handle the following types of disinformation and misinformation campaigns ?: Flooding social media networks with conflicting information to create uncertainty and confusion.</t>
  </si>
  <si>
    <t>In your view, is the UK prepared or unprepared to handle the following types of cyber-attacks on its digital systems ?: Shutting down power, energy or water systems through digital interference</t>
  </si>
  <si>
    <t>In your view, is the UK prepared or unprepared to handle the following types of cyber-attacks on its digital systems ?: Locking hospitals, councils or schools out of their computer systems (e.g. ransomware)</t>
  </si>
  <si>
    <t>In your view, is the UK prepared or unprepared to handle the following types of cyber-attacks on its digital systems ?: Stealing sensitive government or defence information through hacking</t>
  </si>
  <si>
    <t>In your view, is the UK prepared or unprepared to handle the following types of cyber-attacks on its digital systems ?: Disrupting banking systems or digital payments</t>
  </si>
  <si>
    <t>In your view, is the UK prepared or unprepared to handle the following types of cyber-attacks on its digital systems ?: Disrupting phone, internet or satellite communications</t>
  </si>
  <si>
    <t>In your view, is the UK prepared or unprepared to handle the following types of cyber-attacks on its digital systems ?: Stealing large amounts of people’s personal data</t>
  </si>
  <si>
    <t>In your view, is the UK prepared or unprepared to handle the following types of cyber-attacks on its digital systems ?: Disrupting transport or food supply systems</t>
  </si>
  <si>
    <t>To what extent do you agree or disagree with the following statements?: If the UK’s security were under threat, I would feel a personal responsibility to help</t>
  </si>
  <si>
    <t>Strongly agree</t>
  </si>
  <si>
    <t>Somewhat agree</t>
  </si>
  <si>
    <t>Neither agree nor disagree</t>
  </si>
  <si>
    <t>Somewhat disagree</t>
  </si>
  <si>
    <t>Strongly disagree</t>
  </si>
  <si>
    <t>To what extent do you agree or disagree with the following statements?: The UK’s security depends as much on its citizens as on its armed forces</t>
  </si>
  <si>
    <t>To what extent do you agree or disagree with the following statements?: My individual actions would make a big difference in a national crisis</t>
  </si>
  <si>
    <t>To what extent do you agree or disagree with the following statements?: If the UK were involved in a conflict or came under physical attack, it would strengthen national unity</t>
  </si>
  <si>
    <t>To what extent do you agree or disagree with the following statements?: If the UK was targeted in a widespread cyber-attack, it would strengthen national unity</t>
  </si>
  <si>
    <t>To what extent do you agree or disagree with the following statements?: The best time to prepare for conflict is during peacetime</t>
  </si>
  <si>
    <t>In the event of war, how responsible would you feel to protect the following?: The UK’s allies in Europe</t>
  </si>
  <si>
    <t>I would feel very responsible</t>
  </si>
  <si>
    <t>I would feel fairly responsible</t>
  </si>
  <si>
    <t>I would not feel very responsible</t>
  </si>
  <si>
    <t>I would not feel responsible at all</t>
  </si>
  <si>
    <t>In the event of war, how responsible would you feel to protect the following?: United States</t>
  </si>
  <si>
    <t>In the event of war, how responsible would you feel to protect the following?: Allied countries outside of Europe and the U.S. (e.g.</t>
  </si>
  <si>
    <t>In the event of war, how responsible would you feel to protect the following?: The United Kingdom</t>
  </si>
  <si>
    <t>In the event of war, how responsible would you feel to protect the following?: My home nation (England, Scotland, Wales or Northern Ireland)</t>
  </si>
  <si>
    <t>In the event of war, how responsible would you feel to protect the following?: My local community</t>
  </si>
  <si>
    <t>In the event of war, how responsible would you feel to protect the following?: My family</t>
  </si>
  <si>
    <t>How willing or unwilling would you be volunteer for military service in the UK in each of the following hypothetical situations?: The UK mainland is invaded</t>
  </si>
  <si>
    <t>Very willing</t>
  </si>
  <si>
    <t>Somewhat willing</t>
  </si>
  <si>
    <t>Neither willing nor unwilling</t>
  </si>
  <si>
    <t>Somewhat unwilling</t>
  </si>
  <si>
    <t>Not at all willing</t>
  </si>
  <si>
    <t>How willing or unwilling would you be volunteer for military service in the UK in each of the following hypothetical situations?: UK territories overseas (e.g. Gibraltar, Falkland Islands etc.) are invaded</t>
  </si>
  <si>
    <t>How willing or unwilling would you be volunteer for military service in the UK in each of the following hypothetical situations?: The UK’s critical infrastructure (e.g. energy or transport) is attacked</t>
  </si>
  <si>
    <t>How willing or unwilling would you be volunteer for military service in the UK in each of the following hypothetical situations?: Satellite communications are disrupted</t>
  </si>
  <si>
    <t>How willing or unwilling would you be volunteer for military service in the UK in each of the following hypothetical situations?: An attack on the NHS</t>
  </si>
  <si>
    <t>How willing or unwilling would you be volunteer for military service in the UK in each of the following hypothetical situations?: Sustained cyber-attacks target the UK financial system</t>
  </si>
  <si>
    <t>How willing or unwilling would you be volunteer for military service in the UK in each of the following hypothetical situations?: UK elections or democratic processes are seriously compromised</t>
  </si>
  <si>
    <t>How willing or unwilling would you be volunteer for military service in the UK in each of the following hypothetical situations?: Food or medical supplies are disrupted</t>
  </si>
  <si>
    <t>How willing or unwilling would you be volunteer for military service in the UK in each of the following hypothetical situations?: A chemical or biological attack is launched against the UK</t>
  </si>
  <si>
    <t>How willing or unwilling would you be volunteer for military service in the UK in each of the following hypothetical situations?: UK shipping routes are blockaded</t>
  </si>
  <si>
    <t>If the UK were involved in a conflict or came under attack, how prepared would you feel to manage the impact of this on your own life?</t>
  </si>
  <si>
    <t>Fairly prepared</t>
  </si>
  <si>
    <t>Fairly unprepared</t>
  </si>
  <si>
    <t>In one of your previous answers, you stated that you would prepared to cope in the scenario that the UK was involved in a conflict or came under attack. Considering the reasons below, how important is each in explaining why you feel the need to be prepared?: I want to be able to take practical steps to help myself and my family in an emergency</t>
  </si>
  <si>
    <t>This is one of my main reasons</t>
  </si>
  <si>
    <t>This is an important reason, but not a main one</t>
  </si>
  <si>
    <t>This is a minor reason</t>
  </si>
  <si>
    <t>This is not a reason for me at all</t>
  </si>
  <si>
    <t>In one of your previous answers, you stated that you would prepared to cope in the scenario that the UK was involved in a conflict or came under attack. Considering the reasons below, how important is each in explaining why you feel the need to be prepared?: I believe preparation improves my chances of coping or surviving</t>
  </si>
  <si>
    <t>In one of your previous answers, you stated that you would prepared to cope in the scenario that the UK was involved in a conflict or came under attack. Considering the reasons below, how important is each in explaining why you feel the need to be prepared?: I want to reduce potential damage to my property</t>
  </si>
  <si>
    <t>In one of your previous answers, you stated that you would prepared to cope in the scenario that the UK was involved in a conflict or came under attack. Considering the reasons below, how important is each in explaining why you feel the need to be prepared?: I want to help reduce pressure on public services to focus most on those that would need it</t>
  </si>
  <si>
    <t>In one of your previous answers, you stated that you would prepared to cope in the scenario that the UK was involved in a conflict or came under attack. Considering the reasons below, how important is each in explaining why you feel the need to be prepared?: My workplace, school or community encourages preparation</t>
  </si>
  <si>
    <t>In one of your previous answers, you stated that you would prepared to cope in the scenario that the UK was involved in a conflict or came under attack. Considering the reasons below, how important is each in explaining why you feel the need to be prepared?: Incidents in other places have prompted me to prepare</t>
  </si>
  <si>
    <t>In one of your previous answers, you stated that you would prepared to cope in the scenario that the UK was involved in a conflict or came under attack. Considering the reasons below, how important is each in explaining why you feel the need to be prepared?: My own past experiences have prompted me to prepare</t>
  </si>
  <si>
    <t>In one of previous answer, you indicated that you would feel unprepared or unsure how to cope if the UK were involved in a conflict or came under attack. How important are the following reasons in explaining why you do not feel prepared?: I prefer not to think about the possibility of emergencies.</t>
  </si>
  <si>
    <t>In one of previous answer, you indicated that you would feel unprepared or unsure how to cope if the UK were involved in a conflict or came under attack. How important are the following reasons in explaining why you do not feel prepared?: I have not really considered preparing for an emergency before.</t>
  </si>
  <si>
    <t>In one of previous answer, you indicated that you would feel unprepared or unsure how to cope if the UK were involved in a conflict or came under attack. How important are the following reasons in explaining why you do not feel prepared?: I do not have enough time to prepare.</t>
  </si>
  <si>
    <t>In one of previous answer, you indicated that you would feel unprepared or unsure how to cope if the UK were involved in a conflict or came under attack. How important are the following reasons in explaining why you do not feel prepared?: I am not sure what steps I should take to prepare</t>
  </si>
  <si>
    <t>In one of previous answer, you indicated that you would feel unprepared or unsure how to cope if the UK were involved in a conflict or came under attack. How important are the following reasons in explaining why you do not feel prepared?: I believe I would receive enough warning before an emergency to prepare at that time.</t>
  </si>
  <si>
    <t>In one of previous answer, you indicated that you would feel unprepared or unsure how to cope if the UK were involved in a conflict or came under attack. How important are the following reasons in explaining why you do not feel prepared?: I feel that emergencies are beyond my control, so preparing would not make much difference.</t>
  </si>
  <si>
    <t>In one of previous answer, you indicated that you would feel unprepared or unsure how to cope if the UK were involved in a conflict or came under attack. How important are the following reasons in explaining why you do not feel prepared?: I know preparation is important, but I have not yet taken action.</t>
  </si>
  <si>
    <t>In one of previous answer, you indicated that you would feel unprepared or unsure how to cope if the UK were involved in a conflict or came under attack. How important are the following reasons in explaining why you do not feel prepared?: It is difficult to find clear and reliable information about how to prepare.</t>
  </si>
  <si>
    <t>In one of previous answer, you indicated that you would feel unprepared or unsure how to cope if the UK were involved in a conflict or came under attack. How important are the following reasons in explaining why you do not feel prepared?: Preparing would be too expensive.</t>
  </si>
  <si>
    <t>In one of previous answer, you indicated that you would feel unprepared or unsure how to cope if the UK were involved in a conflict or came under attack. How important are the following reasons in explaining why you do not feel prepared?: I expect official authorities to provide the necessary support in an emergency.</t>
  </si>
  <si>
    <t>In one of previous answer, you indicated that you would feel unprepared or unsure how to cope if the UK were involved in a conflict or came under attack. How important are the following reasons in explaining why you do not feel prepared?: I do not think it is necessary for me to prepare at this time.</t>
  </si>
  <si>
    <t>If the UK were involved in a conflict or came under attack, how prepared or unprepared would you feel to help your local community in the following ways?: Providing medical or first aid support</t>
  </si>
  <si>
    <t>If the UK were involved in a conflict or came under attack, how prepared or unprepared would you feel to help your local community in the following ways?: Assisting and coordinating search and rescue efforts</t>
  </si>
  <si>
    <t>If the UK were involved in a conflict or came under attack, how prepared or unprepared would you feel to help your local community in the following ways?: Helping strengthen the online security of local services such as schools and hospitals</t>
  </si>
  <si>
    <t>If the UK were involved in a conflict or came under attack, how prepared or unprepared would you feel to help your local community in the following ways?: Helping identify and moderating the spreading of false or misleading information</t>
  </si>
  <si>
    <t>If the UK were involved in a conflict or came under attack, how prepared or unprepared would you feel to help your local community in the following ways?: Assisting vulnerable people such as the elderly and those with health conditions</t>
  </si>
  <si>
    <t>If the UK were involved in a conflict or came under attack, how prepared or unprepared would you feel to help your local community in the following ways?: Helping distribute food, water or medical supplies</t>
  </si>
  <si>
    <t>If the UK were involved in a conflict or came under attack, to what extent would you feel confident relying on the following groups or organisations to protect you?: Family</t>
  </si>
  <si>
    <t>Neither confident nor unconfident</t>
  </si>
  <si>
    <t>If the UK were involved in a conflict or came under attack, to what extent would you feel confident relying on the following groups or organisations to protect you?: Friends</t>
  </si>
  <si>
    <t>If the UK were involved in a conflict or came under attack, to what extent would you feel confident relying on the following groups or organisations to protect you?: Neighbours</t>
  </si>
  <si>
    <t>If the UK were involved in a conflict or came under attack, to what extent would you feel confident relying on the following groups or organisations to protect you?: Community-based groups</t>
  </si>
  <si>
    <t>If the UK were involved in a conflict or came under attack, to what extent would you feel confident relying on the following groups or organisations to protect you?: Work colleagues</t>
  </si>
  <si>
    <t>If the UK were involved in a conflict or came under attack, to what extent would you feel confident relying on the following groups or organisations to protect you?: Police</t>
  </si>
  <si>
    <t>If the UK were involved in a conflict or came under attack, to what extent would you feel confident relying on the following groups or organisations to protect you?: Fire and rescue service</t>
  </si>
  <si>
    <t>If the UK were involved in a conflict or came under attack, to what extent would you feel confident relying on the following groups or organisations to protect you?: My local council</t>
  </si>
  <si>
    <t>If the UK were involved in a conflict or came under attack, to what extent would you feel confident relying on the following groups or organisations to protect you?: NHS</t>
  </si>
  <si>
    <t>If the UK were involved in a conflict or came under attack, to what extent would you feel confident relying on the following groups or organisations to protect you?: Red Cross</t>
  </si>
  <si>
    <t>If the UK were involved in a conflict or came under attack, to what extent would you feel confident relying on the following groups or organisations to protect you?: The UK Government</t>
  </si>
  <si>
    <t>Does your household have the following things in place in the event that the UK were involved in a conflict or came under attack?: Back-up power in the event of electricity blackouts or outages</t>
  </si>
  <si>
    <t>Yes</t>
  </si>
  <si>
    <t>No</t>
  </si>
  <si>
    <t>Don't know</t>
  </si>
  <si>
    <t>Does your household have the following things in place in the event that the UK were involved in a conflict or came under attack?: Food supplies sufficient for several weeks without shopping</t>
  </si>
  <si>
    <t>Does your household have the following things in place in the event that the UK were involved in a conflict or came under attack?: Stored drinking water in case mains water is disrupted</t>
  </si>
  <si>
    <t>Does your household have the following things in place in the event that the UK were involved in a conflict or came under attack?: Access to cash if digital payments were unavailable for the long-term</t>
  </si>
  <si>
    <t>Does your household have the following things in place in the event that the UK were involved in a conflict or came under attack?: Essential medicines or medical supplies stored at home</t>
  </si>
  <si>
    <t>Does your household have the following things in place in the event that the UK were involved in a conflict or came under attack?: Alternative transport options if public transport is suspended</t>
  </si>
  <si>
    <t>Does your household have the following things in place in the event that the UK were involved in a conflict or came under attack?: Emergency equipment (e.g. torch and battery-powered radio) to last for up to 72 hours</t>
  </si>
  <si>
    <t>In the event that the UK were involved in a conflict or came under attack, how much responsibility do you think each of the following should have in responding to emergencies and helping communities cope ?: UK Households</t>
  </si>
  <si>
    <t>Very responsible</t>
  </si>
  <si>
    <t>Fairly responsible</t>
  </si>
  <si>
    <t>Not very responsible</t>
  </si>
  <si>
    <t>Not responsible at all</t>
  </si>
  <si>
    <t>In the event that the UK were involved in a conflict or came under attack, how much responsibility do you think each of the following should have in responding to emergencies and helping communities cope ?: Neighbourhood groups</t>
  </si>
  <si>
    <t>In the event that the UK were involved in a conflict or came under attack, how much responsibility do you think each of the following should have in responding to emergencies and helping communities cope ?: Community-based groups</t>
  </si>
  <si>
    <t>In the event that the UK were involved in a conflict or came under attack, how much responsibility do you think each of the following should have in responding to emergencies and helping communities cope ?: Work colleagues</t>
  </si>
  <si>
    <t>In the event that the UK were involved in a conflict or came under attack, how much responsibility do you think each of the following should have in responding to emergencies and helping communities cope ?: Police</t>
  </si>
  <si>
    <t>In the event that the UK were involved in a conflict or came under attack, how much responsibility do you think each of the following should have in responding to emergencies and helping communities cope ?: Fire and rescue service</t>
  </si>
  <si>
    <t>In the event that the UK were involved in a conflict or came under attack, how much responsibility do you think each of the following should have in responding to emergencies and helping communities cope ?: My local council</t>
  </si>
  <si>
    <t>In the event that the UK were involved in a conflict or came under attack, how much responsibility do you think each of the following should have in responding to emergencies and helping communities cope ?: NHS</t>
  </si>
  <si>
    <t>In the event that the UK were involved in a conflict or came under attack, how much responsibility do you think each of the following should have in responding to emergencies and helping communities cope ?: Red Cross</t>
  </si>
  <si>
    <t>In the event that the UK were involved in a conflict or came under attack, how much responsibility do you think each of the following should have in responding to emergencies and helping communities cope ?: The UK Government</t>
  </si>
  <si>
    <t>To what extent do you agree or disagree with the following statements?: Compared to a year ago, the world has become a more dangerous place</t>
  </si>
  <si>
    <t>To what extent do you agree or disagree with the following statements?: The security threats facing the UK are becoming more sophisticated and complex</t>
  </si>
  <si>
    <t>To what extent do you agree or disagree with the following statements?: Ordinary people and the systems they rely on are as much at risk as soldiers on the battlefield</t>
  </si>
  <si>
    <t>To what extent do you agree or disagree with the following statements?: The UK cannot effectively defend itself without strong partnership with its allies</t>
  </si>
  <si>
    <t>To what extent do you agree or disagree with the following statements?: The UK is less exposed to the threat of attack as an island nation</t>
  </si>
  <si>
    <t>Compared to a year ago, do you think hostile foreign governments are now more or less willing to harm the UK ?</t>
  </si>
  <si>
    <t>Much more willing to harm the UK</t>
  </si>
  <si>
    <t>Somewhat more willing to harm the UK</t>
  </si>
  <si>
    <t>About the same as before</t>
  </si>
  <si>
    <t>Somewhat less willing to harm the UK</t>
  </si>
  <si>
    <t>Much less willing to harm the UK</t>
  </si>
  <si>
    <t>To what extent do you believe that the following countries pose a threat to the UK ?: Russia</t>
  </si>
  <si>
    <t>Poses a very serious threat</t>
  </si>
  <si>
    <t>Poses a fairly serious threat</t>
  </si>
  <si>
    <t>Poses a minor threat</t>
  </si>
  <si>
    <t>Poses no threat at all</t>
  </si>
  <si>
    <t>To what extent do you believe that the following countries pose a threat to the UK ?: China</t>
  </si>
  <si>
    <t>To what extent do you believe that the following countries pose a threat to the UK ?: Iran</t>
  </si>
  <si>
    <t>To what extent do you believe that the following countries pose a threat to the UK ?: North Korea</t>
  </si>
  <si>
    <t>To what extent do you believe that the following countries pose a threat to the UK ?: United States</t>
  </si>
  <si>
    <t>To what extent do you believe that the following countries pose a threat to the UK ?: France</t>
  </si>
  <si>
    <t>To what extent do you believe that the following countries pose a threat to the UK ?: Germany</t>
  </si>
  <si>
    <t>To what extent do you believe that the following countries pose a threat to the UK ?: Turkey</t>
  </si>
  <si>
    <t>To what extent do you believe that the following countries pose a threat to the UK ?: Saudi Arabia</t>
  </si>
  <si>
    <t>To what extent do you believe that the following countries pose a threat to the UK ?: India</t>
  </si>
  <si>
    <t>To what extent do you believe that the following countries pose a threat to the UK ?: Israel</t>
  </si>
  <si>
    <t>To what extent do you believe that the following countries pose a threat to the UK ?: Pakistan</t>
  </si>
  <si>
    <t>How much of a threat do you think the following types of attacks pose specifically to you and your family’s way of life ?: Launching a direct military attack using soldiers, aircraft, ships or missiles</t>
  </si>
  <si>
    <t>Very threatening</t>
  </si>
  <si>
    <t>Fairly threatening</t>
  </si>
  <si>
    <t>Not very threatening</t>
  </si>
  <si>
    <t>Not threatening at all</t>
  </si>
  <si>
    <t>How much of a threat do you think the following types of attacks pose specifically to you and your family’s way of life ?: Using trade, sanctions or financial restrictions to pressure the UK</t>
  </si>
  <si>
    <t>How much of a threat do you think the following types of attacks pose specifically to you and your family’s way of life ?: Carrying out cyber-attacks to shut down or disrupt the UK’s most important digital systems</t>
  </si>
  <si>
    <t>How much of a threat do you think the following types of attacks pose specifically to you and your family’s way of life ?: Attempting to influence UK elections and political debate through propaganda and disinformation</t>
  </si>
  <si>
    <t>How much of a threat do you think the following types of attacks pose specifically to you and your family’s way of life ?: Taking hostile control of important UK companies or infrastructure to influence government decisions</t>
  </si>
  <si>
    <t>How much of a threat do you think the following types of attacks pose specifically to you and your family’s way of life ?: Conducting spying or secret operations inside the UK</t>
  </si>
  <si>
    <t>How much of a threat do you think the following types of attacks pose specifically to you and your family’s way of life ?: Supporting terrorist groups to act against the UK on home soil</t>
  </si>
  <si>
    <t>How much of a threat do you think the following types of attacks pose specifically to you and your family’s way of life ?: Sabotaging the UK’s critical infrastructure (such as energy or communications networks)</t>
  </si>
  <si>
    <t>How much of a threat do you think the following types of attacks pose specifically to you and your family’s way of life ?: Blocking or disrupting shipping routes, causing major shortages</t>
  </si>
  <si>
    <t>How much of a threat do you think the following types of attacks pose specifically to you and your family’s way of life ?: Contaminating the UK’s water supplies</t>
  </si>
  <si>
    <t>If the UK were involved in a conflict or came under attack, how anxious would each of the following situations make you feel on a personal level ?: Loss of electricity, water or heating in your local area</t>
  </si>
  <si>
    <t>Very anxious</t>
  </si>
  <si>
    <t>Somewhat anxious</t>
  </si>
  <si>
    <t>Slightly anxious</t>
  </si>
  <si>
    <t>Not very anxious</t>
  </si>
  <si>
    <t>Not at all anxious</t>
  </si>
  <si>
    <t>If the UK were involved in a conflict or came under attack, how anxious would each of the following situations make you feel on a personal level ?: Loss of internet access</t>
  </si>
  <si>
    <t>If the UK were involved in a conflict or came under attack, how anxious would each of the following situations make you feel on a personal level ?: Being unable to access your bank account or make payments</t>
  </si>
  <si>
    <t>If the UK were involved in a conflict or came under attack, how anxious would each of the following situations make you feel on a personal level ?: Shortages of essential goods in the local supermarket or grocery shop</t>
  </si>
  <si>
    <t>If the UK were involved in a conflict or came under attack, how anxious would each of the following situations make you feel on a personal level ?: Increase in the cost of fuel</t>
  </si>
  <si>
    <t>If the UK were involved in a conflict or came under attack, how anxious would each of the following situations make you feel on a personal level ?: Travel restrictions affecting your ability to move around the UK and abroad</t>
  </si>
  <si>
    <t>If the UK were involved in a conflict or came under attack, how anxious would each of the following situations make you feel on a personal level ?: Increased police or military presence in your community</t>
  </si>
  <si>
    <t>Think about the Chief Income Earner in your household (the person with the largest income). This may be you or someone else. Please indicate to which occupational group they belong, or which group fits best. If the Chief Income Earner is retired and has an occupational (private) pension, please answer for their most recent occupation. If the Chief Income Earner is not in paid employment but has been out of work for less than 6 months, please answer for their most recent occupation.</t>
  </si>
  <si>
    <t>Semi or unskilled manual work (e.g. Manual workers, all apprentices to be skilled trades, Caretaker, Park keeper, non-HGV driver, shop assistant)</t>
  </si>
  <si>
    <t>Skilled manual worker (e.g. Skilled Bricklayer, Carpenter, Plumber, Painter, Bus/ Ambulance Driver, HGV driver, AA patrolman, pub/bar worker, etc.)</t>
  </si>
  <si>
    <t>Supervisory or clerical/junior managerial/professional/administrative (e.g. Office worker, Student Doctor, Foreman with 25+ employees, salesperson, etc.)</t>
  </si>
  <si>
    <t>Intermediate managerial/ professional/ administrative (e.g. Newly qualified (under 3 years) doctor, Solicitor, Board director small organisation, middle manager in large organisation, principle officer in civil service/local government)</t>
  </si>
  <si>
    <t>Higher managerial/ professional/ administrative (e.g. Established doctor, Solicitor, Board Director in a large organisation (200+ employees, top level civil servant/public service employee))</t>
  </si>
  <si>
    <t>Student</t>
  </si>
  <si>
    <t>Casual worker - not in permanent employment</t>
  </si>
  <si>
    <t>Housewife/Househusband/Homemaker</t>
  </si>
  <si>
    <t>Retired and living on state pension</t>
  </si>
  <si>
    <t>Unemployed or not working due to long-term sickness</t>
  </si>
  <si>
    <t>Full-time carer of other household member</t>
  </si>
  <si>
    <t>Other (Please Specify)</t>
  </si>
  <si>
    <t>What is the annual income of your household before tax?</t>
  </si>
  <si>
    <t>No annual income</t>
  </si>
  <si>
    <t>Less than £10,000</t>
  </si>
  <si>
    <t>£10,000 - £14,999</t>
  </si>
  <si>
    <t>£15,000 - £19,999</t>
  </si>
  <si>
    <t>£20,000 - £24,999</t>
  </si>
  <si>
    <t>£25,000 - £29,999</t>
  </si>
  <si>
    <t>£30,000 - £34,999</t>
  </si>
  <si>
    <t>£35,000 - £39,999</t>
  </si>
  <si>
    <t>£40,000 - £44,999</t>
  </si>
  <si>
    <t>£45,000 - £49,999</t>
  </si>
  <si>
    <t>£50,000 - £59,999</t>
  </si>
  <si>
    <t>£60,000 - £69,999</t>
  </si>
  <si>
    <t>£70,000 - £79,999</t>
  </si>
  <si>
    <t>£80,000 - £89,999</t>
  </si>
  <si>
    <t>£90,000 - £99,999</t>
  </si>
  <si>
    <t>£100,000 or more</t>
  </si>
  <si>
    <t>Prefer not to say</t>
  </si>
  <si>
    <t>Which of the following best describes your current working status?</t>
  </si>
  <si>
    <t>Working full time - working 30 hours per week or more</t>
  </si>
  <si>
    <t>Working part time - working between 8 and 29 hours per week</t>
  </si>
  <si>
    <t>Not working/temporarily unemployed/sick but seeking work</t>
  </si>
  <si>
    <t>Not working and not seeking work</t>
  </si>
  <si>
    <t>Retired on a state pension only</t>
  </si>
  <si>
    <t>Retired with a private pension</t>
  </si>
  <si>
    <t>Homemaker/Househusband/Housewife etc.</t>
  </si>
  <si>
    <t>What is your ethnic group?</t>
  </si>
  <si>
    <t>White - English/Welsh/Scottish/Northern Irish/British</t>
  </si>
  <si>
    <t>White - Irish</t>
  </si>
  <si>
    <t>White - Gypsy or Irish Traveller</t>
  </si>
  <si>
    <t>Mixed/Multiple ethnic groups - White and Black Caribbean</t>
  </si>
  <si>
    <t>Mixed/Multiple ethnic groups - White and Black African</t>
  </si>
  <si>
    <t>Mixed/Multiple ethnic groups - White and Asian</t>
  </si>
  <si>
    <t>Asian/Asian British - Indian</t>
  </si>
  <si>
    <t>Asian/Asian British - Pakistani</t>
  </si>
  <si>
    <t>Asian/Asian British - Bangladeshi</t>
  </si>
  <si>
    <t>Asian/Asian British - Chinese</t>
  </si>
  <si>
    <t>Black/Black British - African</t>
  </si>
  <si>
    <t>Black/Black British - Caribbean</t>
  </si>
  <si>
    <t>Arab</t>
  </si>
  <si>
    <t>Any other ethnic group (Please describe)</t>
  </si>
  <si>
    <t>Which, if any, of the following religions do you consider yourself to belong to? Please select all that apply.</t>
  </si>
  <si>
    <t>Buddhism</t>
  </si>
  <si>
    <t>Christianity</t>
  </si>
  <si>
    <t>Hinduism</t>
  </si>
  <si>
    <t>Islam</t>
  </si>
  <si>
    <t>Judaism</t>
  </si>
  <si>
    <t>Sikhism</t>
  </si>
  <si>
    <t>No religion/Atheism</t>
  </si>
  <si>
    <t>Other (Please specify)</t>
  </si>
  <si>
    <t>Fieldwork: 06 Mar 2026 - 09 Mar 2026</t>
  </si>
  <si>
    <t>Data are weighted to nationally representative proportions by GenderAge, Region, SEG.</t>
  </si>
  <si>
    <t>Grid Summary: In your view, is the UK prepared or unprepared to handle the following types of attacks on its economy and trade ?</t>
  </si>
  <si>
    <t>Limiting or blocking UK exports or imports through tariffs, bans or quotas</t>
  </si>
  <si>
    <t>Reducing or manipulating access to oil, gas or electricity to impact UK access to energy</t>
  </si>
  <si>
    <t>Restricting access to international banking and payment systems</t>
  </si>
  <si>
    <t>Freezing the assets of specific UK firms or sectors</t>
  </si>
  <si>
    <t>A foreign government or company using its control of key UK assets to influence national policy decisions</t>
  </si>
  <si>
    <t>Major disruption or blockades to shipping routes causing widespread goods shortages</t>
  </si>
  <si>
    <t>Interrupting access to key goods, components or raw materials needed by UK industries</t>
  </si>
  <si>
    <t>Grid Summary: In your view, is the UK prepared or unprepared to handle the following types of disinformation and misinformation campaigns ?</t>
  </si>
  <si>
    <t>Fabricated stories presented as real news about events in the UK.</t>
  </si>
  <si>
    <t>Edited or artificially generated content designed to make something appear real when it is not</t>
  </si>
  <si>
    <t>Networks of fake or automated accounts used to push certain messages or viewpoints.</t>
  </si>
  <si>
    <t>Promotion of hateful content intended to heighten tension between different communities or groups.</t>
  </si>
  <si>
    <t>Flooding social media networks with conflicting information to create uncertainty and confusion.</t>
  </si>
  <si>
    <t>Grid Summary: In your view, is the UK prepared or unprepared to handle the following types of cyber-attacks on its digital systems ?</t>
  </si>
  <si>
    <t>Shutting down power, energy or water systems through digital interference</t>
  </si>
  <si>
    <t>Locking hospitals, councils or schools out of their computer systems (e.g. ransomware)</t>
  </si>
  <si>
    <t>Stealing sensitive government or defence information through hacking</t>
  </si>
  <si>
    <t>Disrupting banking systems or digital payments</t>
  </si>
  <si>
    <t>Disrupting phone, internet or satellite communications</t>
  </si>
  <si>
    <t>Disrupting transport or food supply systems</t>
  </si>
  <si>
    <t>Stealing large amounts of people’s personal data</t>
  </si>
  <si>
    <t>Grid Summary: To what extent do you agree or disagree with the following statements?</t>
  </si>
  <si>
    <t>The best time to prepare for conflict is during peacetime</t>
  </si>
  <si>
    <t>If the UK was targeted in a widespread cyber-attack, it would strengthen national unity</t>
  </si>
  <si>
    <t>If the UK were involved in a conflict or came under physical attack, it would strengthen national unity</t>
  </si>
  <si>
    <t>My individual actions would make a big difference in a national crisis</t>
  </si>
  <si>
    <t>The UK’s security depends as much on its citizens as on its armed forces</t>
  </si>
  <si>
    <t>If the UK’s security were under threat, I would feel a personal responsibility to help</t>
  </si>
  <si>
    <t>Grid Summary: In the event of war, how responsible would you feel to protect the following?</t>
  </si>
  <si>
    <t>My family</t>
  </si>
  <si>
    <t>My local community</t>
  </si>
  <si>
    <t>My home nation (England, Scotland, Wales or Northern Ireland)</t>
  </si>
  <si>
    <t>The United Kingdom</t>
  </si>
  <si>
    <t>Allied countries outside of Europe and the U.S. (e.g.</t>
  </si>
  <si>
    <t>United States</t>
  </si>
  <si>
    <t>The UK’s allies in Europe</t>
  </si>
  <si>
    <t>Grid Summary: How willing or unwilling would you be volunteer for military service in the UK in each of the following hypothetical situations?</t>
  </si>
  <si>
    <t>The UK’s critical infrastructure (e.g. energy or transport) is attacked</t>
  </si>
  <si>
    <t>The UK mainland is invaded</t>
  </si>
  <si>
    <t>UK shipping routes are blockaded</t>
  </si>
  <si>
    <t>A chemical or biological attack is launched against the UK</t>
  </si>
  <si>
    <t>Food or medical supplies are disrupted</t>
  </si>
  <si>
    <t>UK elections or democratic processes are seriously compromised</t>
  </si>
  <si>
    <t>Sustained cyber-attacks target the UK financial system</t>
  </si>
  <si>
    <t>An attack on the NHS</t>
  </si>
  <si>
    <t>Satellite communications are disrupted</t>
  </si>
  <si>
    <t>UK territories overseas (e.g. Gibraltar, Falkland Islands etc.) are invaded</t>
  </si>
  <si>
    <t>Grid Summary: In one of your previous answers, you stated that you would prepared to cope in the scenario that the UK was involved in a conflict or came under attack. Considering the reasons below, how important is each in explaining why you feel the need to be prepared?</t>
  </si>
  <si>
    <t>My own past experiences have prompted me to prepare</t>
  </si>
  <si>
    <t>Incidents in other places have prompted me to prepare</t>
  </si>
  <si>
    <t>My workplace, school or community encourages preparation</t>
  </si>
  <si>
    <t>I want to help reduce pressure on public services to focus most on those that would need it</t>
  </si>
  <si>
    <t>I want to reduce potential damage to my property</t>
  </si>
  <si>
    <t>I believe preparation improves my chances of coping or surviving</t>
  </si>
  <si>
    <t>I want to be able to take practical steps to help myself and my family in an emergency</t>
  </si>
  <si>
    <t>Grid Summary: In one of previous answer, you indicated that you would feel unprepared or unsure how to cope if the UK were involved in a conflict or came under attack. How important are the following reasons in explaining why you do not feel prepared?</t>
  </si>
  <si>
    <t>I prefer not to think about the possibility of emergencies.</t>
  </si>
  <si>
    <t>I have not really considered preparing for an emergency before.</t>
  </si>
  <si>
    <t>I do not have enough time to prepare.</t>
  </si>
  <si>
    <t>I am not sure what steps I should take to prepare</t>
  </si>
  <si>
    <t>I believe I would receive enough warning before an emergency to prepare at that time.</t>
  </si>
  <si>
    <t>I feel that emergencies are beyond my control, so preparing would not make much difference.</t>
  </si>
  <si>
    <t>I know preparation is important, but I have not yet taken action.</t>
  </si>
  <si>
    <t>It is difficult to find clear and reliable information about how to prepare.</t>
  </si>
  <si>
    <t>Preparing would be too expensive.</t>
  </si>
  <si>
    <t>I expect official authorities to provide the necessary support in an emergency.</t>
  </si>
  <si>
    <t>I do not think it is necessary for me to prepare at this time.</t>
  </si>
  <si>
    <t>Grid Summary: If the UK were involved in a conflict or came under attack, how prepared or unprepared would you feel to help your local community in the following ways?</t>
  </si>
  <si>
    <t>Assisting vulnerable people such as the elderly and those with health conditions</t>
  </si>
  <si>
    <t>Providing medical or first aid support</t>
  </si>
  <si>
    <t>Assisting and coordinating search and rescue efforts</t>
  </si>
  <si>
    <t>Helping strengthen the online security of local services such as schools and hospitals</t>
  </si>
  <si>
    <t>Helping identify and moderating the spreading of false or misleading information</t>
  </si>
  <si>
    <t>Helping distribute food, water or medical supplies</t>
  </si>
  <si>
    <t>Grid Summary: If the UK were involved in a conflict or came under attack, to what extent would you feel confident relying on the following groups or organisations to protect you?</t>
  </si>
  <si>
    <t>Friends</t>
  </si>
  <si>
    <t>Neighbours</t>
  </si>
  <si>
    <t>Community-based groups</t>
  </si>
  <si>
    <t>Work colleagues</t>
  </si>
  <si>
    <t>Police</t>
  </si>
  <si>
    <t>Fire and rescue service</t>
  </si>
  <si>
    <t>My local council</t>
  </si>
  <si>
    <t>NHS</t>
  </si>
  <si>
    <t>Red Cross</t>
  </si>
  <si>
    <t>The UK Government</t>
  </si>
  <si>
    <t>Family</t>
  </si>
  <si>
    <t>Grid Summary: Does your household have the following things in place in the event that the UK were involved in a conflict or came under attack?</t>
  </si>
  <si>
    <t>Essential medicines or medical supplies stored at home</t>
  </si>
  <si>
    <t>Back-up power in the event of electricity blackouts or outages</t>
  </si>
  <si>
    <t>Food supplies sufficient for several weeks without shopping</t>
  </si>
  <si>
    <t>Stored drinking water in case mains water is disrupted</t>
  </si>
  <si>
    <t>Access to cash if digital payments were unavailable for the long-term</t>
  </si>
  <si>
    <t>Emergency equipment (e.g. torch and battery-powered radio) to last for up to 72 hours</t>
  </si>
  <si>
    <t>Alternative transport options if public transport is suspended</t>
  </si>
  <si>
    <t>Grid Summary: In the event that the UK were involved in a conflict or came under attack, how much responsibility do you think each of the following should have in responding to emergencies and helping communities cope ?</t>
  </si>
  <si>
    <t>Neighbourhood groups</t>
  </si>
  <si>
    <t>UK Households</t>
  </si>
  <si>
    <t>The security threats facing the UK are becoming more sophisticated and complex</t>
  </si>
  <si>
    <t>Compared to a year ago, the world has become a more dangerous place</t>
  </si>
  <si>
    <t>Ordinary people and the systems they rely on are as much at risk as soldiers on the battlefield</t>
  </si>
  <si>
    <t>The UK cannot effectively defend itself without strong partnership with its allies</t>
  </si>
  <si>
    <t>The UK is less exposed to the threat of attack as an island nation</t>
  </si>
  <si>
    <t>Grid Summary: To what extent do you believe that the following countries pose a threat to the UK ?</t>
  </si>
  <si>
    <t>Russia</t>
  </si>
  <si>
    <t>China</t>
  </si>
  <si>
    <t>Iran</t>
  </si>
  <si>
    <t>North Korea</t>
  </si>
  <si>
    <t>France</t>
  </si>
  <si>
    <t>Germany</t>
  </si>
  <si>
    <t>Turkey</t>
  </si>
  <si>
    <t>Saudi Arabia</t>
  </si>
  <si>
    <t>India</t>
  </si>
  <si>
    <t>Israel</t>
  </si>
  <si>
    <t>Pakistan</t>
  </si>
  <si>
    <t>Grid Summary: How much of a threat do you think the following types of attacks pose specifically to you and your family’s way of life ?</t>
  </si>
  <si>
    <t>Using trade, sanctions or financial restrictions to pressure the UK</t>
  </si>
  <si>
    <t>Launching a direct military attack using soldiers, aircraft, ships or missiles</t>
  </si>
  <si>
    <t>Carrying out cyber-attacks to shut down or disrupt the UK’s most important digital systems</t>
  </si>
  <si>
    <t>Attempting to influence UK elections and political debate through propaganda and disinformation</t>
  </si>
  <si>
    <t>Taking hostile control of important UK companies or infrastructure to influence government decisions</t>
  </si>
  <si>
    <t>Conducting spying or secret operations inside the UK</t>
  </si>
  <si>
    <t>Supporting terrorist groups to act against the UK on home soil</t>
  </si>
  <si>
    <t>Sabotaging the UK’s critical infrastructure (such as energy or communications networks)</t>
  </si>
  <si>
    <t>Blocking or disrupting shipping routes, causing major shortages</t>
  </si>
  <si>
    <t>Contaminating the UK’s water supplies</t>
  </si>
  <si>
    <t>Grid Summary: If the UK were involved in a conflict or came under attack, how anxious would each of the following situations make you feel on a personal level ?</t>
  </si>
  <si>
    <t>Loss of electricity, water or heating in your local area</t>
  </si>
  <si>
    <t>Loss of internet access</t>
  </si>
  <si>
    <t>Being unable to access your bank account or make payments</t>
  </si>
  <si>
    <t>Shortages of essential goods in the local supermarket or grocery shop</t>
  </si>
  <si>
    <t>Increase in the cost of fuel</t>
  </si>
  <si>
    <t>Travel restrictions affecting your ability to move around the UK and abroad</t>
  </si>
  <si>
    <t>Increased police or military presence in your community</t>
  </si>
  <si>
    <t>In your own words, what has been the biggest news story of the last week?</t>
  </si>
  <si>
    <t>War</t>
  </si>
  <si>
    <t>Usa</t>
  </si>
  <si>
    <t>Middle</t>
  </si>
  <si>
    <t>East</t>
  </si>
  <si>
    <t>Trump</t>
  </si>
  <si>
    <t>Conflict</t>
  </si>
  <si>
    <t>Attack</t>
  </si>
  <si>
    <t>Bombing</t>
  </si>
  <si>
    <t>Attacks</t>
  </si>
  <si>
    <t>Attacking</t>
  </si>
  <si>
    <t>News</t>
  </si>
  <si>
    <t>Between</t>
  </si>
  <si>
    <t>America</t>
  </si>
  <si>
    <t>Dubai</t>
  </si>
  <si>
    <t>Ian</t>
  </si>
  <si>
    <t>Biggest</t>
  </si>
  <si>
    <t>Huntley</t>
  </si>
  <si>
    <t>Countries</t>
  </si>
  <si>
    <t>Dont</t>
  </si>
  <si>
    <t>Story</t>
  </si>
  <si>
    <t>Donald</t>
  </si>
  <si>
    <t>Against</t>
  </si>
  <si>
    <t>Strikes</t>
  </si>
  <si>
    <t>Going</t>
  </si>
  <si>
    <t>Iranian</t>
  </si>
  <si>
    <t>Week</t>
  </si>
  <si>
    <t>Leader</t>
  </si>
  <si>
    <t>States</t>
  </si>
  <si>
    <t>Isreal</t>
  </si>
  <si>
    <t>Attacked</t>
  </si>
  <si>
    <t>Know</t>
  </si>
  <si>
    <t>Starmer</t>
  </si>
  <si>
    <t>Trumps</t>
  </si>
  <si>
    <t>United</t>
  </si>
  <si>
    <t>Military</t>
  </si>
  <si>
    <t>Ongoing</t>
  </si>
  <si>
    <t>World</t>
  </si>
  <si>
    <t>Bombings</t>
  </si>
  <si>
    <t>Last</t>
  </si>
  <si>
    <t>Israeli</t>
  </si>
  <si>
    <t>Invasion</t>
  </si>
  <si>
    <t>Missiles</t>
  </si>
  <si>
    <t>Getting</t>
  </si>
  <si>
    <t>Epstein</t>
  </si>
  <si>
    <t>Illegal</t>
  </si>
  <si>
    <t>Killing</t>
  </si>
  <si>
    <t>Death</t>
  </si>
  <si>
    <t>Files</t>
  </si>
  <si>
    <t>Andrew</t>
  </si>
  <si>
    <t>Crisis</t>
  </si>
  <si>
    <t>Air</t>
  </si>
  <si>
    <t>Killed</t>
  </si>
  <si>
    <t>Irans</t>
  </si>
  <si>
    <t>Usisrael</t>
  </si>
  <si>
    <t>Government</t>
  </si>
  <si>
    <t>Wars</t>
  </si>
  <si>
    <t>Iraq</t>
  </si>
  <si>
    <t>Invading</t>
  </si>
  <si>
    <t>American</t>
  </si>
  <si>
    <t>Bombed</t>
  </si>
  <si>
    <t>Bases</t>
  </si>
  <si>
    <t>Sure</t>
  </si>
  <si>
    <t>New</t>
  </si>
  <si>
    <t>Uae</t>
  </si>
  <si>
    <t>People</t>
  </si>
  <si>
    <t>Starting</t>
  </si>
  <si>
    <t>Watch</t>
  </si>
  <si>
    <t>Prince</t>
  </si>
  <si>
    <t>Supreme</t>
  </si>
  <si>
    <t>Dying</t>
  </si>
  <si>
    <t>Conflicts</t>
  </si>
  <si>
    <t>Happening</t>
  </si>
  <si>
    <t>Israels</t>
  </si>
  <si>
    <t>Keir</t>
  </si>
  <si>
    <t>Around</t>
  </si>
  <si>
    <t>Missile</t>
  </si>
  <si>
    <t>Prison</t>
  </si>
  <si>
    <t>Nothing</t>
  </si>
  <si>
    <t>Base</t>
  </si>
  <si>
    <t>Situation</t>
  </si>
  <si>
    <t>President</t>
  </si>
  <si>
    <t>Use</t>
  </si>
  <si>
    <t>British</t>
  </si>
  <si>
    <t>Prices</t>
  </si>
  <si>
    <t>Gulf</t>
  </si>
  <si>
    <t>Really</t>
  </si>
  <si>
    <t>Cant</t>
  </si>
  <si>
    <t>Follow</t>
  </si>
  <si>
    <t>Cost</t>
  </si>
  <si>
    <t>Living</t>
  </si>
  <si>
    <t>Etc</t>
  </si>
  <si>
    <t>Oil</t>
  </si>
  <si>
    <t>Probably</t>
  </si>
  <si>
    <t>Fighting</t>
  </si>
  <si>
    <t>Cyprus</t>
  </si>
  <si>
    <t>Start</t>
  </si>
  <si>
    <t>Usaisrael</t>
  </si>
  <si>
    <t>Say</t>
  </si>
  <si>
    <t>Britain</t>
  </si>
  <si>
    <t>Yet</t>
  </si>
  <si>
    <t>Started</t>
  </si>
  <si>
    <t>Heard</t>
  </si>
  <si>
    <t>Havent</t>
  </si>
  <si>
    <t>Dead</t>
  </si>
  <si>
    <t>Iranus</t>
  </si>
  <si>
    <t>Usisraeli</t>
  </si>
  <si>
    <t>Action</t>
  </si>
  <si>
    <t>Escalation</t>
  </si>
  <si>
    <t>Economy</t>
  </si>
  <si>
    <t>Actions</t>
  </si>
  <si>
    <t>Political</t>
  </si>
  <si>
    <t>Think</t>
  </si>
  <si>
    <t>Response</t>
  </si>
  <si>
    <t>Bomb</t>
  </si>
  <si>
    <t>Like</t>
  </si>
  <si>
    <t>Issues</t>
  </si>
  <si>
    <t>Americas</t>
  </si>
  <si>
    <t>Strike</t>
  </si>
  <si>
    <t>One</t>
  </si>
  <si>
    <t>Seen</t>
  </si>
  <si>
    <t>Causing</t>
  </si>
  <si>
    <t>Escalating</t>
  </si>
  <si>
    <t>Threat</t>
  </si>
  <si>
    <t>Prime</t>
  </si>
  <si>
    <t>Minister</t>
  </si>
  <si>
    <t>Inflation</t>
  </si>
  <si>
    <t>Involved</t>
  </si>
  <si>
    <t>Arrest</t>
  </si>
  <si>
    <t>Spying</t>
  </si>
  <si>
    <t>Still</t>
  </si>
  <si>
    <t>Launching</t>
  </si>
  <si>
    <t>Arrested</t>
  </si>
  <si>
    <t>Trying</t>
  </si>
  <si>
    <t>Bombs</t>
  </si>
  <si>
    <t>Huntly</t>
  </si>
  <si>
    <t>Support</t>
  </si>
  <si>
    <t>Take</t>
  </si>
  <si>
    <t>Labour</t>
  </si>
  <si>
    <t>Died</t>
  </si>
  <si>
    <t>Huntleys</t>
  </si>
  <si>
    <t>Thing</t>
  </si>
  <si>
    <t>Major</t>
  </si>
  <si>
    <t>Good</t>
  </si>
  <si>
    <t>Another</t>
  </si>
  <si>
    <t>State</t>
  </si>
  <si>
    <t>Country</t>
  </si>
  <si>
    <t>Stabbing</t>
  </si>
  <si>
    <t>Drones</t>
  </si>
  <si>
    <t>Big</t>
  </si>
  <si>
    <t>Rising</t>
  </si>
  <si>
    <t>Tensions</t>
  </si>
  <si>
    <t>Involving</t>
  </si>
  <si>
    <t>Global</t>
  </si>
  <si>
    <t>Days</t>
  </si>
  <si>
    <t>Much</t>
  </si>
  <si>
    <t>Hard</t>
  </si>
  <si>
    <t>Flights</t>
  </si>
  <si>
    <t>Idea</t>
  </si>
  <si>
    <t>Anything</t>
  </si>
  <si>
    <t>Ukraine</t>
  </si>
  <si>
    <t>Time</t>
  </si>
  <si>
    <t>Across</t>
  </si>
  <si>
    <t>Lebanon</t>
  </si>
  <si>
    <t>Bbc</t>
  </si>
  <si>
    <t>Current</t>
  </si>
  <si>
    <t>Allowing</t>
  </si>
  <si>
    <t>Tax</t>
  </si>
  <si>
    <t>Home</t>
  </si>
  <si>
    <t>Continued</t>
  </si>
  <si>
    <t>Girls</t>
  </si>
  <si>
    <t>Using</t>
  </si>
  <si>
    <t>Retaliation</t>
  </si>
  <si>
    <t>Potential</t>
  </si>
  <si>
    <t>Taking</t>
  </si>
  <si>
    <t>Including</t>
  </si>
  <si>
    <t>Fight</t>
  </si>
  <si>
    <t>Saudi</t>
  </si>
  <si>
    <t>Arabia</t>
  </si>
  <si>
    <t>Remember</t>
  </si>
  <si>
    <t>Mexico</t>
  </si>
  <si>
    <t>Allies</t>
  </si>
  <si>
    <t>Whole</t>
  </si>
  <si>
    <t>Theres</t>
  </si>
  <si>
    <t>Restore</t>
  </si>
  <si>
    <t>Starmers</t>
  </si>
  <si>
    <t>Trouble</t>
  </si>
  <si>
    <t>Ayatollah</t>
  </si>
  <si>
    <t>Crimes</t>
  </si>
  <si>
    <t>Doesnt</t>
  </si>
  <si>
    <t>Read</t>
  </si>
  <si>
    <t>Usas</t>
  </si>
  <si>
    <t>Young</t>
  </si>
  <si>
    <t>Men</t>
  </si>
  <si>
    <t>Allowed</t>
  </si>
  <si>
    <t>Dithering</t>
  </si>
  <si>
    <t>Weeks</t>
  </si>
  <si>
    <t>Jews</t>
  </si>
  <si>
    <t>Surrender</t>
  </si>
  <si>
    <t>Place</t>
  </si>
  <si>
    <t>Neighbouring</t>
  </si>
  <si>
    <t>Chaos</t>
  </si>
  <si>
    <t>Election</t>
  </si>
  <si>
    <t>Get</t>
  </si>
  <si>
    <t>Supporting</t>
  </si>
  <si>
    <t>School</t>
  </si>
  <si>
    <t>International</t>
  </si>
  <si>
    <t>Affecting</t>
  </si>
  <si>
    <t>Immigration</t>
  </si>
  <si>
    <t>Due</t>
  </si>
  <si>
    <t>Economic</t>
  </si>
  <si>
    <t>Citizens</t>
  </si>
  <si>
    <t>Hit</t>
  </si>
  <si>
    <t>Americans</t>
  </si>
  <si>
    <t>Need</t>
  </si>
  <si>
    <t>Idiot</t>
  </si>
  <si>
    <t>Life</t>
  </si>
  <si>
    <t>Ship</t>
  </si>
  <si>
    <t>Refusing</t>
  </si>
  <si>
    <t>Many</t>
  </si>
  <si>
    <t>Usual</t>
  </si>
  <si>
    <t>Involvement</t>
  </si>
  <si>
    <t>Threats</t>
  </si>
  <si>
    <t>Immediate</t>
  </si>
  <si>
    <t>Area</t>
  </si>
  <si>
    <t>Stuck</t>
  </si>
  <si>
    <t>Drone</t>
  </si>
  <si>
    <t>Netanyahu</t>
  </si>
  <si>
    <t>Ive</t>
  </si>
  <si>
    <t>Making</t>
  </si>
  <si>
    <t>Saw</t>
  </si>
  <si>
    <t>Stupid</t>
  </si>
  <si>
    <t>Climate</t>
  </si>
  <si>
    <t>Change</t>
  </si>
  <si>
    <t>Consequences</t>
  </si>
  <si>
    <t>Windsor</t>
  </si>
  <si>
    <t>Kier</t>
  </si>
  <si>
    <t>Well</t>
  </si>
  <si>
    <t>Lack</t>
  </si>
  <si>
    <t>Submarine</t>
  </si>
  <si>
    <t>Got</t>
  </si>
  <si>
    <t>Used</t>
  </si>
  <si>
    <t>Royal</t>
  </si>
  <si>
    <t>Caused</t>
  </si>
  <si>
    <t>Illegally</t>
  </si>
  <si>
    <t>Usiran</t>
  </si>
  <si>
    <t>Warring</t>
  </si>
  <si>
    <t>Finally</t>
  </si>
  <si>
    <t>Firing</t>
  </si>
  <si>
    <t>Saying</t>
  </si>
  <si>
    <t>Right</t>
  </si>
  <si>
    <t>Usisreal</t>
  </si>
  <si>
    <t>Moment</t>
  </si>
  <si>
    <t>Surrounding</t>
  </si>
  <si>
    <t>Word</t>
  </si>
  <si>
    <t>Unprovoked</t>
  </si>
  <si>
    <t>Shipping</t>
  </si>
  <si>
    <t>Leaders</t>
  </si>
  <si>
    <t>Sending</t>
  </si>
  <si>
    <t>Surveys</t>
  </si>
  <si>
    <t>Best</t>
  </si>
  <si>
    <t>Nhs</t>
  </si>
  <si>
    <t>Mencho</t>
  </si>
  <si>
    <t>Recently</t>
  </si>
  <si>
    <t>Couple</t>
  </si>
  <si>
    <t>Rupert</t>
  </si>
  <si>
    <t>Lowe</t>
  </si>
  <si>
    <t>Believe</t>
  </si>
  <si>
    <t>Tell</t>
  </si>
  <si>
    <t>Possibility</t>
  </si>
  <si>
    <t>Dealing</t>
  </si>
  <si>
    <t>Reason</t>
  </si>
  <si>
    <t>Anyone</t>
  </si>
  <si>
    <t>Everyone</t>
  </si>
  <si>
    <t>Others</t>
  </si>
  <si>
    <t>Thats</t>
  </si>
  <si>
    <t>Within</t>
  </si>
  <si>
    <t>Kemi</t>
  </si>
  <si>
    <t>Sick</t>
  </si>
  <si>
    <t>Fact</t>
  </si>
  <si>
    <t>Politics</t>
  </si>
  <si>
    <t>Helping</t>
  </si>
  <si>
    <t>Attck</t>
  </si>
  <si>
    <t>High</t>
  </si>
  <si>
    <t>Look</t>
  </si>
  <si>
    <t>Sparking</t>
  </si>
  <si>
    <t>Behalf</t>
  </si>
  <si>
    <t>Back</t>
  </si>
  <si>
    <t>Energy</t>
  </si>
  <si>
    <t>Four</t>
  </si>
  <si>
    <t>Suspended</t>
  </si>
  <si>
    <t>Justification</t>
  </si>
  <si>
    <t>Happen</t>
  </si>
  <si>
    <t>Talk</t>
  </si>
  <si>
    <t>Cancelled</t>
  </si>
  <si>
    <t>Leading</t>
  </si>
  <si>
    <t>Striking</t>
  </si>
  <si>
    <t>Price</t>
  </si>
  <si>
    <t>Skyroking</t>
  </si>
  <si>
    <t>Traffic</t>
  </si>
  <si>
    <t>Growth</t>
  </si>
  <si>
    <t>Coming</t>
  </si>
  <si>
    <t>Cash</t>
  </si>
  <si>
    <t>Israelis</t>
  </si>
  <si>
    <t>Worry</t>
  </si>
  <si>
    <t>Spring</t>
  </si>
  <si>
    <t>Rachel</t>
  </si>
  <si>
    <t>Reeves</t>
  </si>
  <si>
    <t>Palestine</t>
  </si>
  <si>
    <t>Olympics</t>
  </si>
  <si>
    <t>Mass</t>
  </si>
  <si>
    <t>Murder</t>
  </si>
  <si>
    <t>Affairs</t>
  </si>
  <si>
    <t>Affect</t>
  </si>
  <si>
    <t>Asylum</t>
  </si>
  <si>
    <t>Seekers</t>
  </si>
  <si>
    <t>Iranisrael</t>
  </si>
  <si>
    <t>Worrying</t>
  </si>
  <si>
    <t>Public</t>
  </si>
  <si>
    <t>Headlines</t>
  </si>
  <si>
    <t>Online</t>
  </si>
  <si>
    <t>Social</t>
  </si>
  <si>
    <t>Liar</t>
  </si>
  <si>
    <t>Dies</t>
  </si>
  <si>
    <t>Order</t>
  </si>
  <si>
    <t>Terrible</t>
  </si>
  <si>
    <t>Torpedo</t>
  </si>
  <si>
    <t>Disruption</t>
  </si>
  <si>
    <t>Top</t>
  </si>
  <si>
    <t>Deciding</t>
  </si>
  <si>
    <t>Outbreak</t>
  </si>
  <si>
    <t>Broke</t>
  </si>
  <si>
    <t>Thought</t>
  </si>
  <si>
    <t>Navy</t>
  </si>
  <si>
    <t>Issue</t>
  </si>
  <si>
    <t>Game</t>
  </si>
  <si>
    <t>Waste</t>
  </si>
  <si>
    <t>Assault</t>
  </si>
  <si>
    <t>Quite</t>
  </si>
  <si>
    <t>Continuing</t>
  </si>
  <si>
    <t>Maybe</t>
  </si>
  <si>
    <t>Stopped</t>
  </si>
  <si>
    <t>Flight</t>
  </si>
  <si>
    <t>Problems</t>
  </si>
  <si>
    <t>Wanting</t>
  </si>
  <si>
    <t>Part</t>
  </si>
  <si>
    <t>Something</t>
  </si>
  <si>
    <t>Carpet</t>
  </si>
  <si>
    <t>Tehran</t>
  </si>
  <si>
    <t>Shutting</t>
  </si>
  <si>
    <t>Launched</t>
  </si>
  <si>
    <t>These</t>
  </si>
  <si>
    <t>Eastern</t>
  </si>
  <si>
    <t>Targets</t>
  </si>
  <si>
    <t>Israelius</t>
  </si>
  <si>
    <t>Bring</t>
  </si>
  <si>
    <t>Betweeen</t>
  </si>
  <si>
    <t>Declaring</t>
  </si>
  <si>
    <t>Dubi</t>
  </si>
  <si>
    <t>Places</t>
  </si>
  <si>
    <t>Send</t>
  </si>
  <si>
    <t>Reforms</t>
  </si>
  <si>
    <t>Genocide</t>
  </si>
  <si>
    <t>Hasnt</t>
  </si>
  <si>
    <t>Usaisreal</t>
  </si>
  <si>
    <t>Abroad</t>
  </si>
  <si>
    <t>Ilr</t>
  </si>
  <si>
    <t>Stories</t>
  </si>
  <si>
    <t>Atm</t>
  </si>
  <si>
    <t>Law</t>
  </si>
  <si>
    <t>Terrorism</t>
  </si>
  <si>
    <t>Things</t>
  </si>
  <si>
    <t>Airports</t>
  </si>
  <si>
    <t>Travel</t>
  </si>
  <si>
    <t>Channel</t>
  </si>
  <si>
    <t>Scandal</t>
  </si>
  <si>
    <t>Left</t>
  </si>
  <si>
    <t>Planes</t>
  </si>
  <si>
    <t>Rise</t>
  </si>
  <si>
    <t>Financial</t>
  </si>
  <si>
    <t>Epstien</t>
  </si>
  <si>
    <t>Ordering</t>
  </si>
  <si>
    <t>Today</t>
  </si>
  <si>
    <t>Puppet</t>
  </si>
  <si>
    <t>Fuel</t>
  </si>
  <si>
    <t>Having</t>
  </si>
  <si>
    <t>Hotels</t>
  </si>
  <si>
    <t>Unsure</t>
  </si>
  <si>
    <t>Dropped</t>
  </si>
  <si>
    <t>Created</t>
  </si>
  <si>
    <t>Deflect</t>
  </si>
  <si>
    <t>Attention</t>
  </si>
  <si>
    <t>Overseas</t>
  </si>
  <si>
    <t>Sorry</t>
  </si>
  <si>
    <t>Always</t>
  </si>
  <si>
    <t>Trunk</t>
  </si>
  <si>
    <t>Bomnings</t>
  </si>
  <si>
    <t>Ido</t>
  </si>
  <si>
    <t>Even</t>
  </si>
  <si>
    <t>Man</t>
  </si>
  <si>
    <t>Ever</t>
  </si>
  <si>
    <t>Everything</t>
  </si>
  <si>
    <t>Currently</t>
  </si>
  <si>
    <t>Asian</t>
  </si>
  <si>
    <t>Army</t>
  </si>
  <si>
    <t>Bobing</t>
  </si>
  <si>
    <t>Mititary</t>
  </si>
  <si>
    <t>Cyperuxls</t>
  </si>
  <si>
    <t>Surpreme</t>
  </si>
  <si>
    <t>Creating</t>
  </si>
  <si>
    <t>Mess</t>
  </si>
  <si>
    <t>Ups</t>
  </si>
  <si>
    <t>Playing</t>
  </si>
  <si>
    <t>Personally</t>
  </si>
  <si>
    <t>Narrative</t>
  </si>
  <si>
    <t>False</t>
  </si>
  <si>
    <t>Announcement</t>
  </si>
  <si>
    <t>Less</t>
  </si>
  <si>
    <t>Agree</t>
  </si>
  <si>
    <t>Turmoil</t>
  </si>
  <si>
    <t>Watched</t>
  </si>
  <si>
    <t>Dunbai</t>
  </si>
  <si>
    <t>Badenock</t>
  </si>
  <si>
    <t>Sir</t>
  </si>
  <si>
    <t>Steirmer</t>
  </si>
  <si>
    <t>Duabi</t>
  </si>
  <si>
    <t>Confirmed</t>
  </si>
  <si>
    <t>Boy</t>
  </si>
  <si>
    <t>Black</t>
  </si>
  <si>
    <t>Launch</t>
  </si>
  <si>
    <t>Conning</t>
  </si>
  <si>
    <t>Broken</t>
  </si>
  <si>
    <t>Followed</t>
  </si>
  <si>
    <t>Tension</t>
  </si>
  <si>
    <t>Invaded</t>
  </si>
  <si>
    <t>Rapidly</t>
  </si>
  <si>
    <t>Directly</t>
  </si>
  <si>
    <t>Impacts</t>
  </si>
  <si>
    <t>Security</t>
  </si>
  <si>
    <t>Non</t>
  </si>
  <si>
    <t>Sorrowful</t>
  </si>
  <si>
    <t>Cowardly</t>
  </si>
  <si>
    <t>Behaviour</t>
  </si>
  <si>
    <t>Announcing</t>
  </si>
  <si>
    <t>Troops</t>
  </si>
  <si>
    <t>Deployed</t>
  </si>
  <si>
    <t>Intercept</t>
  </si>
  <si>
    <t>Gotten</t>
  </si>
  <si>
    <t>Ill</t>
  </si>
  <si>
    <t>Concern</t>
  </si>
  <si>
    <t>Says</t>
  </si>
  <si>
    <t>Deal</t>
  </si>
  <si>
    <t>Except</t>
  </si>
  <si>
    <t>Unconditional</t>
  </si>
  <si>
    <t>Gonna</t>
  </si>
  <si>
    <t>Ones</t>
  </si>
  <si>
    <t>Stays</t>
  </si>
  <si>
    <t>Unemployment</t>
  </si>
  <si>
    <t>Side</t>
  </si>
  <si>
    <t>Netenyahu</t>
  </si>
  <si>
    <t>Party</t>
  </si>
  <si>
    <t>Gaining</t>
  </si>
  <si>
    <t>Momentum</t>
  </si>
  <si>
    <t>Membership</t>
  </si>
  <si>
    <t>Surging</t>
  </si>
  <si>
    <t>Polling</t>
  </si>
  <si>
    <t>Second</t>
  </si>
  <si>
    <t>Dramatic</t>
  </si>
  <si>
    <t>Raising</t>
  </si>
  <si>
    <t>Fears</t>
  </si>
  <si>
    <t>Wider</t>
  </si>
  <si>
    <t>Pushing</t>
  </si>
  <si>
    <t>Wst</t>
  </si>
  <si>
    <t>Folks</t>
  </si>
  <si>
    <t>Squabbles</t>
  </si>
  <si>
    <t>Snap</t>
  </si>
  <si>
    <t>Grumbling</t>
  </si>
  <si>
    <t>Pay</t>
  </si>
  <si>
    <t>Bills</t>
  </si>
  <si>
    <t>Decent</t>
  </si>
  <si>
    <t>Appointment</t>
  </si>
  <si>
    <t>Dude</t>
  </si>
  <si>
    <t>Son</t>
  </si>
  <si>
    <t>Ward</t>
  </si>
  <si>
    <t>Absolutely</t>
  </si>
  <si>
    <t>Elimination</t>
  </si>
  <si>
    <t>Immgrants</t>
  </si>
  <si>
    <t>Among</t>
  </si>
  <si>
    <t>Crude</t>
  </si>
  <si>
    <t>Stop</t>
  </si>
  <si>
    <t>Robbery</t>
  </si>
  <si>
    <t>Occurred</t>
  </si>
  <si>
    <t>Neighborhood</t>
  </si>
  <si>
    <t>Lots</t>
  </si>
  <si>
    <t>Stolen</t>
  </si>
  <si>
    <t>Process</t>
  </si>
  <si>
    <t>Hotel</t>
  </si>
  <si>
    <t>Isarail</t>
  </si>
  <si>
    <t>Boming</t>
  </si>
  <si>
    <t>God</t>
  </si>
  <si>
    <t>Statement</t>
  </si>
  <si>
    <t>Delivered</t>
  </si>
  <si>
    <t>Chancellor</t>
  </si>
  <si>
    <t>Outlined</t>
  </si>
  <si>
    <t>Governments</t>
  </si>
  <si>
    <t>Plan</t>
  </si>
  <si>
    <t>Amidst</t>
  </si>
  <si>
    <t>Concerns</t>
  </si>
  <si>
    <t>Prick</t>
  </si>
  <si>
    <t>Former</t>
  </si>
  <si>
    <t>Emulate</t>
  </si>
  <si>
    <t>Napoleon</t>
  </si>
  <si>
    <t>Criminal</t>
  </si>
  <si>
    <t>Jumping</t>
  </si>
  <si>
    <t>Blockade</t>
  </si>
  <si>
    <t>Tankers</t>
  </si>
  <si>
    <t>Attcking</t>
  </si>
  <si>
    <t>Kristi</t>
  </si>
  <si>
    <t>Noem</t>
  </si>
  <si>
    <t>Fired</t>
  </si>
  <si>
    <t>Labanon</t>
  </si>
  <si>
    <t>Invalids</t>
  </si>
  <si>
    <t>Soldiers</t>
  </si>
  <si>
    <t>Delcaring</t>
  </si>
  <si>
    <t>Shitbag</t>
  </si>
  <si>
    <t>Help</t>
  </si>
  <si>
    <t>Sudden</t>
  </si>
  <si>
    <t>Way</t>
  </si>
  <si>
    <t>Presidents</t>
  </si>
  <si>
    <t>Several</t>
  </si>
  <si>
    <t>Irale</t>
  </si>
  <si>
    <t>Themilitary</t>
  </si>
  <si>
    <t>Per</t>
  </si>
  <si>
    <t>Unable</t>
  </si>
  <si>
    <t>Make</t>
  </si>
  <si>
    <t>Decision</t>
  </si>
  <si>
    <t>North</t>
  </si>
  <si>
    <t>Korea</t>
  </si>
  <si>
    <t>Hostilies</t>
  </si>
  <si>
    <t>Offering</t>
  </si>
  <si>
    <t>Upto</t>
  </si>
  <si>
    <t>Pounds</t>
  </si>
  <si>
    <t>Failed</t>
  </si>
  <si>
    <t>Leave</t>
  </si>
  <si>
    <t>Travellers</t>
  </si>
  <si>
    <t>Israelus</t>
  </si>
  <si>
    <t>Kick</t>
  </si>
  <si>
    <t>Honest</t>
  </si>
  <si>
    <t>Begging</t>
  </si>
  <si>
    <t>History</t>
  </si>
  <si>
    <t>Household</t>
  </si>
  <si>
    <t>Coverage</t>
  </si>
  <si>
    <t>Transport</t>
  </si>
  <si>
    <t>Services</t>
  </si>
  <si>
    <t>Miss</t>
  </si>
  <si>
    <t>Media</t>
  </si>
  <si>
    <t>Apps</t>
  </si>
  <si>
    <t>Failure</t>
  </si>
  <si>
    <t>Firm</t>
  </si>
  <si>
    <t>Prompt</t>
  </si>
  <si>
    <t>Regard</t>
  </si>
  <si>
    <t>Instance</t>
  </si>
  <si>
    <t>Without</t>
  </si>
  <si>
    <t>Proper</t>
  </si>
  <si>
    <t>Migration</t>
  </si>
  <si>
    <t>Incompetence</t>
  </si>
  <si>
    <t>Retaliatory</t>
  </si>
  <si>
    <t>Espstein</t>
  </si>
  <si>
    <t>Invade</t>
  </si>
  <si>
    <t>Psychotic</t>
  </si>
  <si>
    <t>Peison</t>
  </si>
  <si>
    <t>Unrest</t>
  </si>
  <si>
    <t>Praise</t>
  </si>
  <si>
    <t>Lord</t>
  </si>
  <si>
    <t>Letting</t>
  </si>
  <si>
    <t>Build</t>
  </si>
  <si>
    <t>Kicking</t>
  </si>
  <si>
    <t>Laughing</t>
  </si>
  <si>
    <t>Stock</t>
  </si>
  <si>
    <t>Weather</t>
  </si>
  <si>
    <t>Itan</t>
  </si>
  <si>
    <t>Bloody</t>
  </si>
  <si>
    <t>Increasing</t>
  </si>
  <si>
    <t>Warfare</t>
  </si>
  <si>
    <t>Far</t>
  </si>
  <si>
    <t>Onby</t>
  </si>
  <si>
    <t>Getty</t>
  </si>
  <si>
    <t>Hurt</t>
  </si>
  <si>
    <t>Degenerate</t>
  </si>
  <si>
    <t>Chief</t>
  </si>
  <si>
    <t>Counterpart</t>
  </si>
  <si>
    <t>Conflist</t>
  </si>
  <si>
    <t>Worlf</t>
  </si>
  <si>
    <t>Selling</t>
  </si>
  <si>
    <t>Islands</t>
  </si>
  <si>
    <t>According</t>
  </si>
  <si>
    <t>Schools</t>
  </si>
  <si>
    <t>Hospitals</t>
  </si>
  <si>
    <t>Distressing</t>
  </si>
  <si>
    <t>Want</t>
  </si>
  <si>
    <t>Terrified</t>
  </si>
  <si>
    <t>Dragged</t>
  </si>
  <si>
    <t>Stands</t>
  </si>
  <si>
    <t>Cypress</t>
  </si>
  <si>
    <t>Arresting</t>
  </si>
  <si>
    <t>Disappointment</t>
  </si>
  <si>
    <t>Friction</t>
  </si>
  <si>
    <t>Gang</t>
  </si>
  <si>
    <t>Raids</t>
  </si>
  <si>
    <t>Officials</t>
  </si>
  <si>
    <t>Sinking</t>
  </si>
  <si>
    <t>Went</t>
  </si>
  <si>
    <t>Better</t>
  </si>
  <si>
    <t>Suddenly</t>
  </si>
  <si>
    <t>Payers</t>
  </si>
  <si>
    <t>Spain</t>
  </si>
  <si>
    <t>Uea</t>
  </si>
  <si>
    <t>Serious</t>
  </si>
  <si>
    <t>Needless</t>
  </si>
  <si>
    <t>Wire</t>
  </si>
  <si>
    <t>Outlet</t>
  </si>
  <si>
    <t>Worth</t>
  </si>
  <si>
    <t>Continue</t>
  </si>
  <si>
    <t>Least</t>
  </si>
  <si>
    <t>Father</t>
  </si>
  <si>
    <t>Netflix</t>
  </si>
  <si>
    <t>Booming</t>
  </si>
  <si>
    <t>Zero</t>
  </si>
  <si>
    <t>Ships</t>
  </si>
  <si>
    <t>Available</t>
  </si>
  <si>
    <t>Deployment</t>
  </si>
  <si>
    <t>Americaisrael</t>
  </si>
  <si>
    <t>Betraying</t>
  </si>
  <si>
    <t>Great</t>
  </si>
  <si>
    <t>Unfolding</t>
  </si>
  <si>
    <t>Doubling</t>
  </si>
  <si>
    <t>Crises</t>
  </si>
  <si>
    <t>Trumpand</t>
  </si>
  <si>
    <t>Resident</t>
  </si>
  <si>
    <t>Evil</t>
  </si>
  <si>
    <t>Repartition</t>
  </si>
  <si>
    <t>Update</t>
  </si>
  <si>
    <t>Gaza</t>
  </si>
  <si>
    <t>Tha</t>
  </si>
  <si>
    <t>Stations</t>
  </si>
  <si>
    <t>Cell</t>
  </si>
  <si>
    <t>Imbecile</t>
  </si>
  <si>
    <t>Dunno</t>
  </si>
  <si>
    <t>Britons</t>
  </si>
  <si>
    <t>Stranded</t>
  </si>
  <si>
    <t>Issuing</t>
  </si>
  <si>
    <t>Instructions</t>
  </si>
  <si>
    <t>Immigrants</t>
  </si>
  <si>
    <t>Lost</t>
  </si>
  <si>
    <t>Stood</t>
  </si>
  <si>
    <t>Killer</t>
  </si>
  <si>
    <t>Quantify</t>
  </si>
  <si>
    <t>Eric</t>
  </si>
  <si>
    <t>Danes</t>
  </si>
  <si>
    <t>Running</t>
  </si>
  <si>
    <t>Town</t>
  </si>
  <si>
    <t>Messing</t>
  </si>
  <si>
    <t>Peoples</t>
  </si>
  <si>
    <t>Gardens</t>
  </si>
  <si>
    <t>Windows</t>
  </si>
  <si>
    <t>Thankfully</t>
  </si>
  <si>
    <t>Lasted</t>
  </si>
  <si>
    <t>Two</t>
  </si>
  <si>
    <t>Burnt</t>
  </si>
  <si>
    <t>Baal</t>
  </si>
  <si>
    <t>Saga</t>
  </si>
  <si>
    <t>Eat</t>
  </si>
  <si>
    <t>Airport</t>
  </si>
  <si>
    <t>Closures</t>
  </si>
  <si>
    <t>Delays</t>
  </si>
  <si>
    <t>Pitting</t>
  </si>
  <si>
    <t>Budget</t>
  </si>
  <si>
    <t>Interfereing</t>
  </si>
  <si>
    <t>Nanna</t>
  </si>
  <si>
    <t>Fell</t>
  </si>
  <si>
    <t>Stairsand</t>
  </si>
  <si>
    <t>Toe</t>
  </si>
  <si>
    <t>Awful</t>
  </si>
  <si>
    <t>Yourself</t>
  </si>
  <si>
    <t>Risk</t>
  </si>
  <si>
    <t>Corrupt</t>
  </si>
  <si>
    <t>Inaction</t>
  </si>
  <si>
    <t>Specific</t>
  </si>
  <si>
    <t>Feeds</t>
  </si>
  <si>
    <t>Instagram</t>
  </si>
  <si>
    <t>Disappearance</t>
  </si>
  <si>
    <t>Nancy</t>
  </si>
  <si>
    <t>Guthrue</t>
  </si>
  <si>
    <t>Conflicting</t>
  </si>
  <si>
    <t>Reports</t>
  </si>
  <si>
    <t>Israeliiranian</t>
  </si>
  <si>
    <t>Keep</t>
  </si>
  <si>
    <t>Trade</t>
  </si>
  <si>
    <t>Route</t>
  </si>
  <si>
    <t>Andisrael</t>
  </si>
  <si>
    <t>Bishop</t>
  </si>
  <si>
    <t>Guildford</t>
  </si>
  <si>
    <t>Live</t>
  </si>
  <si>
    <t>England</t>
  </si>
  <si>
    <t>Fake</t>
  </si>
  <si>
    <t>Ithh</t>
  </si>
  <si>
    <t>Soilders</t>
  </si>
  <si>
    <t>Dubái</t>
  </si>
  <si>
    <t>Abu</t>
  </si>
  <si>
    <t>Dhabi</t>
  </si>
  <si>
    <t>Mountbattenwindsor</t>
  </si>
  <si>
    <t>Aimed</t>
  </si>
  <si>
    <t>Hundreds</t>
  </si>
  <si>
    <t>Emirates</t>
  </si>
  <si>
    <t>Control</t>
  </si>
  <si>
    <t>Israil</t>
  </si>
  <si>
    <t>Coflict</t>
  </si>
  <si>
    <t>Deserts</t>
  </si>
  <si>
    <t>Penalty</t>
  </si>
  <si>
    <t>Empty</t>
  </si>
  <si>
    <t>Jails</t>
  </si>
  <si>
    <t>Hospital</t>
  </si>
  <si>
    <t>Invasions</t>
  </si>
  <si>
    <t>Qatar</t>
  </si>
  <si>
    <t>Those</t>
  </si>
  <si>
    <t>Aftermath</t>
  </si>
  <si>
    <t>Murdered</t>
  </si>
  <si>
    <t>Done</t>
  </si>
  <si>
    <t>Conquered</t>
  </si>
  <si>
    <t>Alliance</t>
  </si>
  <si>
    <t>Rest</t>
  </si>
  <si>
    <t>Worlds</t>
  </si>
  <si>
    <t>Reaction</t>
  </si>
  <si>
    <t>Declaration</t>
  </si>
  <si>
    <t>Cartel</t>
  </si>
  <si>
    <t>Comments</t>
  </si>
  <si>
    <t>Business</t>
  </si>
  <si>
    <t>Targeted</t>
  </si>
  <si>
    <t>Obvious</t>
  </si>
  <si>
    <t>Related</t>
  </si>
  <si>
    <t>Isral</t>
  </si>
  <si>
    <t>Waging</t>
  </si>
  <si>
    <t>Makes</t>
  </si>
  <si>
    <t>Anxious</t>
  </si>
  <si>
    <t>Eachother</t>
  </si>
  <si>
    <t>Planning</t>
  </si>
  <si>
    <t>Prisoner</t>
  </si>
  <si>
    <t>Beaten</t>
  </si>
  <si>
    <t>Almost</t>
  </si>
  <si>
    <t>Name</t>
  </si>
  <si>
    <t>Tho</t>
  </si>
  <si>
    <t>Comparing</t>
  </si>
  <si>
    <t>Churchill</t>
  </si>
  <si>
    <t>Measure</t>
  </si>
  <si>
    <t>Goin</t>
  </si>
  <si>
    <t>Rid</t>
  </si>
  <si>
    <t>Islamic</t>
  </si>
  <si>
    <t>Regime</t>
  </si>
  <si>
    <t>Tram</t>
  </si>
  <si>
    <t>Bus</t>
  </si>
  <si>
    <t>Crash</t>
  </si>
  <si>
    <t>Notts</t>
  </si>
  <si>
    <t>Happened</t>
  </si>
  <si>
    <t>Free</t>
  </si>
  <si>
    <t>Incasion</t>
  </si>
  <si>
    <t>Planets</t>
  </si>
  <si>
    <t>Aligning</t>
  </si>
  <si>
    <t>Guy</t>
  </si>
  <si>
    <t>Wife</t>
  </si>
  <si>
    <t>Kids</t>
  </si>
  <si>
    <t>Sister</t>
  </si>
  <si>
    <t>Able</t>
  </si>
  <si>
    <t>Israelusairan</t>
  </si>
  <si>
    <t>Repatriation</t>
  </si>
  <si>
    <t>Andre</t>
  </si>
  <si>
    <t>Scary</t>
  </si>
  <si>
    <t>Credit</t>
  </si>
  <si>
    <t>Limit</t>
  </si>
  <si>
    <t>Changed</t>
  </si>
  <si>
    <t>Introduction</t>
  </si>
  <si>
    <t>Carried</t>
  </si>
  <si>
    <t>Operations</t>
  </si>
  <si>
    <t>Moving</t>
  </si>
  <si>
    <t>Disrupting</t>
  </si>
  <si>
    <t>Pats</t>
  </si>
  <si>
    <t>Spread</t>
  </si>
  <si>
    <t>Jihad</t>
  </si>
  <si>
    <t>Fallout</t>
  </si>
  <si>
    <t>Winter</t>
  </si>
  <si>
    <t>Answers</t>
  </si>
  <si>
    <t>Cities</t>
  </si>
  <si>
    <t>Locations</t>
  </si>
  <si>
    <t>Aran</t>
  </si>
  <si>
    <t>Defending</t>
  </si>
  <si>
    <t>Themselves</t>
  </si>
  <si>
    <t>Wright</t>
  </si>
  <si>
    <t>Beserk</t>
  </si>
  <si>
    <t>Discourse</t>
  </si>
  <si>
    <t>Crossing</t>
  </si>
  <si>
    <t>Americanisraeli</t>
  </si>
  <si>
    <t>Budgets</t>
  </si>
  <si>
    <t>Epsteins</t>
  </si>
  <si>
    <t>Updates</t>
  </si>
  <si>
    <t>Lran</t>
  </si>
  <si>
    <t>Giving</t>
  </si>
  <si>
    <t>Items</t>
  </si>
  <si>
    <t>Exceeding</t>
  </si>
  <si>
    <t>Members</t>
  </si>
  <si>
    <t>Atomic</t>
  </si>
  <si>
    <t>Soil</t>
  </si>
  <si>
    <t>Dopey</t>
  </si>
  <si>
    <t>Satanyhu</t>
  </si>
  <si>
    <t>Heardis</t>
  </si>
  <si>
    <t>Synagogue</t>
  </si>
  <si>
    <t>Manchester</t>
  </si>
  <si>
    <t>Yom</t>
  </si>
  <si>
    <t>Kippur</t>
  </si>
  <si>
    <t>Injured</t>
  </si>
  <si>
    <t>Discussion</t>
  </si>
  <si>
    <t>Turn</t>
  </si>
  <si>
    <t>Allow</t>
  </si>
  <si>
    <t>Mentioned</t>
  </si>
  <si>
    <t>Led</t>
  </si>
  <si>
    <t>Turning</t>
  </si>
  <si>
    <t>Britains</t>
  </si>
  <si>
    <t>Force</t>
  </si>
  <si>
    <t>Fly</t>
  </si>
  <si>
    <t>Missions</t>
  </si>
  <si>
    <t>Incompetent</t>
  </si>
  <si>
    <t>Breaking</t>
  </si>
  <si>
    <t>Upsetting</t>
  </si>
  <si>
    <t>Unleashed</t>
  </si>
  <si>
    <t>Thousands</t>
  </si>
  <si>
    <t>Hair</t>
  </si>
  <si>
    <t>Colour</t>
  </si>
  <si>
    <t>Special</t>
  </si>
  <si>
    <t>Markets</t>
  </si>
  <si>
    <t>Anyway</t>
  </si>
  <si>
    <t>Occuring</t>
  </si>
  <si>
    <t>Neighbor</t>
  </si>
  <si>
    <t>Bought</t>
  </si>
  <si>
    <t>Brand</t>
  </si>
  <si>
    <t>Car</t>
  </si>
  <si>
    <t>Sittiuon</t>
  </si>
  <si>
    <t>Egypt</t>
  </si>
  <si>
    <t>Politic</t>
  </si>
  <si>
    <t>Dropping</t>
  </si>
  <si>
    <t>Spreading</t>
  </si>
  <si>
    <t>Areas</t>
  </si>
  <si>
    <t>Beginning</t>
  </si>
  <si>
    <t>See</t>
  </si>
  <si>
    <t>Unsanctioned</t>
  </si>
  <si>
    <t>Therefore</t>
  </si>
  <si>
    <t>Huge</t>
  </si>
  <si>
    <t>Dangerous</t>
  </si>
  <si>
    <t>Escslated</t>
  </si>
  <si>
    <t>Cypres</t>
  </si>
  <si>
    <t>Sank</t>
  </si>
  <si>
    <t>Boat</t>
  </si>
  <si>
    <t>Wae</t>
  </si>
  <si>
    <t>Poke</t>
  </si>
  <si>
    <t>Hornets</t>
  </si>
  <si>
    <t>Nest</t>
  </si>
  <si>
    <t>Hope</t>
  </si>
  <si>
    <t>Gets</t>
  </si>
  <si>
    <t>Stung</t>
  </si>
  <si>
    <t>Aerica</t>
  </si>
  <si>
    <t>Insanity</t>
  </si>
  <si>
    <t>Policies</t>
  </si>
  <si>
    <t>Snd</t>
  </si>
  <si>
    <t>Standing</t>
  </si>
  <si>
    <t>Connected</t>
  </si>
  <si>
    <t>Connection</t>
  </si>
  <si>
    <t>Cluster</t>
  </si>
  <si>
    <t>Munition</t>
  </si>
  <si>
    <t>Whos</t>
  </si>
  <si>
    <t>Releases</t>
  </si>
  <si>
    <t>Unlawful</t>
  </si>
  <si>
    <t>Attract</t>
  </si>
  <si>
    <t>Mountbatten</t>
  </si>
  <si>
    <t>Electing</t>
  </si>
  <si>
    <t>Unconditionally</t>
  </si>
  <si>
    <t>Isrealus</t>
  </si>
  <si>
    <t>Changes</t>
  </si>
  <si>
    <t>Master</t>
  </si>
  <si>
    <t>Plowing</t>
  </si>
  <si>
    <t>Wnker</t>
  </si>
  <si>
    <t>Pandering</t>
  </si>
  <si>
    <t>Muslins</t>
  </si>
  <si>
    <t>Council</t>
  </si>
  <si>
    <t>Beyond</t>
  </si>
  <si>
    <t>Soham</t>
  </si>
  <si>
    <t>Murderier</t>
  </si>
  <si>
    <t>Virgin</t>
  </si>
  <si>
    <t>Radio</t>
  </si>
  <si>
    <t>Station</t>
  </si>
  <si>
    <t>Weaponry</t>
  </si>
  <si>
    <t>Aid</t>
  </si>
  <si>
    <t>Fool</t>
  </si>
  <si>
    <t>Himself</t>
  </si>
  <si>
    <t>Uran</t>
  </si>
  <si>
    <t>Aided</t>
  </si>
  <si>
    <t>Provoking</t>
  </si>
  <si>
    <t>Spanked</t>
  </si>
  <si>
    <t>Following</t>
  </si>
  <si>
    <t>Afraid</t>
  </si>
  <si>
    <t>Leadership</t>
  </si>
  <si>
    <t>Missikes</t>
  </si>
  <si>
    <t>Easts</t>
  </si>
  <si>
    <t>Murderer</t>
  </si>
  <si>
    <t>Kills</t>
  </si>
  <si>
    <t>Pwnd</t>
  </si>
  <si>
    <t>Premier</t>
  </si>
  <si>
    <t>League</t>
  </si>
  <si>
    <t>Chelsea</t>
  </si>
  <si>
    <t>Aston</t>
  </si>
  <si>
    <t>Villa</t>
  </si>
  <si>
    <t>Person</t>
  </si>
  <si>
    <t>Robbed</t>
  </si>
  <si>
    <t>Costa</t>
  </si>
  <si>
    <t>Rica</t>
  </si>
  <si>
    <t>Gadgets</t>
  </si>
  <si>
    <t>Terrifying</t>
  </si>
  <si>
    <t>Lived</t>
  </si>
  <si>
    <t>Decades</t>
  </si>
  <si>
    <t>Alongside</t>
  </si>
  <si>
    <t>Isralies</t>
  </si>
  <si>
    <t>Landing</t>
  </si>
  <si>
    <t>Hugh</t>
  </si>
  <si>
    <t>Increase</t>
  </si>
  <si>
    <t>Attavks</t>
  </si>
  <si>
    <t>Distraction</t>
  </si>
  <si>
    <t>Cause</t>
  </si>
  <si>
    <t>Worldwide</t>
  </si>
  <si>
    <t>Unless</t>
  </si>
  <si>
    <t>Eith</t>
  </si>
  <si>
    <t>Warr</t>
  </si>
  <si>
    <t>Obviously</t>
  </si>
  <si>
    <t>Irsn</t>
  </si>
  <si>
    <t>Contravention</t>
  </si>
  <si>
    <t>Committed</t>
  </si>
  <si>
    <t>Looks</t>
  </si>
  <si>
    <t>Ened</t>
  </si>
  <si>
    <t>Shooting</t>
  </si>
  <si>
    <t>Switched</t>
  </si>
  <si>
    <t>Thst</t>
  </si>
  <si>
    <t>Vile</t>
  </si>
  <si>
    <t>Human</t>
  </si>
  <si>
    <t>Pedophile</t>
  </si>
  <si>
    <t>Migrant</t>
  </si>
  <si>
    <t>Multiple</t>
  </si>
  <si>
    <t>Edinburgh</t>
  </si>
  <si>
    <t>Hardly</t>
  </si>
  <si>
    <t>Main</t>
  </si>
  <si>
    <t>Stream</t>
  </si>
  <si>
    <t>Havnt</t>
  </si>
  <si>
    <t>Reported</t>
  </si>
  <si>
    <t>Enemy</t>
  </si>
  <si>
    <t>Properganda</t>
  </si>
  <si>
    <t>Blowing</t>
  </si>
  <si>
    <t>Smithereens</t>
  </si>
  <si>
    <t>Affected</t>
  </si>
  <si>
    <t>Model</t>
  </si>
  <si>
    <t>Flooding</t>
  </si>
  <si>
    <t>Epstene</t>
  </si>
  <si>
    <t>Panic</t>
  </si>
  <si>
    <t>Buying</t>
  </si>
  <si>
    <t>Petrol</t>
  </si>
  <si>
    <t>Resultant</t>
  </si>
  <si>
    <t>Counter</t>
  </si>
  <si>
    <t>Responded</t>
  </si>
  <si>
    <t>Husband</t>
  </si>
  <si>
    <t>Scottish</t>
  </si>
  <si>
    <t>Alleged</t>
  </si>
  <si>
    <t>Guilty</t>
  </si>
  <si>
    <t>Deportedto</t>
  </si>
  <si>
    <t>Sea</t>
  </si>
  <si>
    <t>Divides</t>
  </si>
  <si>
    <t>Iranamerica</t>
  </si>
  <si>
    <t>Growing</t>
  </si>
  <si>
    <t>Case</t>
  </si>
  <si>
    <t>Pulled</t>
  </si>
  <si>
    <t>Cannot</t>
  </si>
  <si>
    <t>Trusted</t>
  </si>
  <si>
    <t>Borris</t>
  </si>
  <si>
    <t>Johnson</t>
  </si>
  <si>
    <t>Crazy</t>
  </si>
  <si>
    <t>Usairan</t>
  </si>
  <si>
    <t>Repercussions</t>
  </si>
  <si>
    <t>Interruptions</t>
  </si>
  <si>
    <t>Civilian</t>
  </si>
  <si>
    <t>Elections</t>
  </si>
  <si>
    <t>Proving</t>
  </si>
  <si>
    <t>Completely</t>
  </si>
  <si>
    <t>Bypassing</t>
  </si>
  <si>
    <t>Congress</t>
  </si>
  <si>
    <t>Dispute</t>
  </si>
  <si>
    <t>Ali</t>
  </si>
  <si>
    <t>Khamenei</t>
  </si>
  <si>
    <t>Bigger</t>
  </si>
  <si>
    <t>Else</t>
  </si>
  <si>
    <t>Kingdom</t>
  </si>
  <si>
    <t>Worried</t>
  </si>
  <si>
    <t>Higher</t>
  </si>
  <si>
    <t>Foodenergy</t>
  </si>
  <si>
    <t>Housing</t>
  </si>
  <si>
    <t>Bomkngs</t>
  </si>
  <si>
    <t>Scandalsprince</t>
  </si>
  <si>
    <t>Andrews</t>
  </si>
  <si>
    <t>Upcoming</t>
  </si>
  <si>
    <t>Cycles</t>
  </si>
  <si>
    <t>Debates</t>
  </si>
  <si>
    <t>Imperialist</t>
  </si>
  <si>
    <t>Filth</t>
  </si>
  <si>
    <t>Invested</t>
  </si>
  <si>
    <t>Views</t>
  </si>
  <si>
    <t>Breakout</t>
  </si>
  <si>
    <t>Steal</t>
  </si>
  <si>
    <t>Lighter</t>
  </si>
  <si>
    <t>Note</t>
  </si>
  <si>
    <t>Womens</t>
  </si>
  <si>
    <t>Day</t>
  </si>
  <si>
    <t>Celebrated</t>
  </si>
  <si>
    <t>March</t>
  </si>
  <si>
    <t>Conflictwar</t>
  </si>
  <si>
    <t>Telling</t>
  </si>
  <si>
    <t>Chump</t>
  </si>
  <si>
    <t>Slating</t>
  </si>
  <si>
    <t>Blocked</t>
  </si>
  <si>
    <t>Lanes</t>
  </si>
  <si>
    <t>Operation</t>
  </si>
  <si>
    <t>Epic</t>
  </si>
  <si>
    <t>Fury</t>
  </si>
  <si>
    <t>Terrorist</t>
  </si>
  <si>
    <t>Powers</t>
  </si>
  <si>
    <t>Targeting</t>
  </si>
  <si>
    <t>Todays</t>
  </si>
  <si>
    <t>Football</t>
  </si>
  <si>
    <t>Match</t>
  </si>
  <si>
    <t>Ametica</t>
  </si>
  <si>
    <t>Badenoch</t>
  </si>
  <si>
    <t>Bigot</t>
  </si>
  <si>
    <t>Goods</t>
  </si>
  <si>
    <t>Blitzed</t>
  </si>
  <si>
    <t>Poor</t>
  </si>
  <si>
    <t>Innocent</t>
  </si>
  <si>
    <t>Bullied</t>
  </si>
  <si>
    <t>Definitely</t>
  </si>
  <si>
    <t>Shot</t>
  </si>
  <si>
    <t>Anti</t>
  </si>
  <si>
    <t>Artillery</t>
  </si>
  <si>
    <t>Assassination</t>
  </si>
  <si>
    <t>Taken</t>
  </si>
  <si>
    <t>Peace</t>
  </si>
  <si>
    <t>Remarks</t>
  </si>
  <si>
    <t>Oin</t>
  </si>
  <si>
    <t>Idk</t>
  </si>
  <si>
    <t>Someone</t>
  </si>
  <si>
    <t>Stand</t>
  </si>
  <si>
    <t>Actually</t>
  </si>
  <si>
    <t>Coz</t>
  </si>
  <si>
    <t>Little</t>
  </si>
  <si>
    <t>Inactive</t>
  </si>
  <si>
    <t>Medias</t>
  </si>
  <si>
    <t>Work</t>
  </si>
  <si>
    <t>Missles</t>
  </si>
  <si>
    <t>Preparing</t>
  </si>
  <si>
    <t>Craft</t>
  </si>
  <si>
    <t>Carriers</t>
  </si>
  <si>
    <t>Locally</t>
  </si>
  <si>
    <t>Hesitant</t>
  </si>
  <si>
    <t>Deploy</t>
  </si>
  <si>
    <t>Defend</t>
  </si>
  <si>
    <t>Avoid</t>
  </si>
  <si>
    <t>Muslims</t>
  </si>
  <si>
    <t>Raping</t>
  </si>
  <si>
    <t>Murdering</t>
  </si>
  <si>
    <t>White</t>
  </si>
  <si>
    <t>Women</t>
  </si>
  <si>
    <t>Hes</t>
  </si>
  <si>
    <t>Happy</t>
  </si>
  <si>
    <t>Cooperation</t>
  </si>
  <si>
    <t>Troubles</t>
  </si>
  <si>
    <t>Dubia</t>
  </si>
  <si>
    <t>Specifically</t>
  </si>
  <si>
    <t>Talking</t>
  </si>
  <si>
    <t>Space</t>
  </si>
  <si>
    <t>Calling</t>
  </si>
  <si>
    <t>None</t>
  </si>
  <si>
    <t>Bad</t>
  </si>
  <si>
    <t>Cheaters</t>
  </si>
  <si>
    <t>Call</t>
  </si>
  <si>
    <t>Duty</t>
  </si>
  <si>
    <t>Island</t>
  </si>
  <si>
    <t>Exposed</t>
  </si>
  <si>
    <t>Assisnation</t>
  </si>
  <si>
    <t>Backlash</t>
  </si>
  <si>
    <t>Grandma</t>
  </si>
  <si>
    <t>Sadly</t>
  </si>
  <si>
    <t>Put</t>
  </si>
  <si>
    <t>Care</t>
  </si>
  <si>
    <t>Sad</t>
  </si>
  <si>
    <t>Starma</t>
  </si>
  <si>
    <t>Talks</t>
  </si>
  <si>
    <t>Mainstream</t>
  </si>
  <si>
    <t>Various</t>
  </si>
  <si>
    <t>Suffering</t>
  </si>
  <si>
    <t>Families</t>
  </si>
  <si>
    <t>Palestinians</t>
  </si>
  <si>
    <t>Beat</t>
  </si>
  <si>
    <t>Preston</t>
  </si>
  <si>
    <t>Threatening</t>
  </si>
  <si>
    <t>Bahrain</t>
  </si>
  <si>
    <t>Land</t>
  </si>
  <si>
    <t>Store</t>
  </si>
  <si>
    <t>Weapons</t>
  </si>
  <si>
    <t>Denying</t>
  </si>
  <si>
    <t>Propaganda</t>
  </si>
  <si>
    <t>Different</t>
  </si>
  <si>
    <t>Consensus</t>
  </si>
  <si>
    <t>Happens</t>
  </si>
  <si>
    <t>Cyclically</t>
  </si>
  <si>
    <t>Worse</t>
  </si>
  <si>
    <t>Come</t>
  </si>
  <si>
    <t>Situations</t>
  </si>
  <si>
    <t>Habit</t>
  </si>
  <si>
    <t>Feeling</t>
  </si>
  <si>
    <t>Compounding</t>
  </si>
  <si>
    <t>Blow</t>
  </si>
  <si>
    <t>Israile</t>
  </si>
  <si>
    <t>Rabbi</t>
  </si>
  <si>
    <t>Caught</t>
  </si>
  <si>
    <t>Nephew</t>
  </si>
  <si>
    <t>Iranusa</t>
  </si>
  <si>
    <t>Orange</t>
  </si>
  <si>
    <t>Bald</t>
  </si>
  <si>
    <t>Attacing</t>
  </si>
  <si>
    <t>Religious</t>
  </si>
  <si>
    <t>Nutters</t>
  </si>
  <si>
    <t>Suspected</t>
  </si>
  <si>
    <t>Intermingled</t>
  </si>
  <si>
    <t>Course</t>
  </si>
  <si>
    <t>Airstrikes</t>
  </si>
  <si>
    <t>Uks</t>
  </si>
  <si>
    <t>Rift</t>
  </si>
  <si>
    <t>Entering</t>
  </si>
  <si>
    <t>General</t>
  </si>
  <si>
    <t>Passport</t>
  </si>
  <si>
    <t>Iranisrealunited</t>
  </si>
  <si>
    <t>Coventry</t>
  </si>
  <si>
    <t>Isa</t>
  </si>
  <si>
    <t>Reduced</t>
  </si>
  <si>
    <t>Amount</t>
  </si>
  <si>
    <t>Stocks</t>
  </si>
  <si>
    <t>Shares</t>
  </si>
  <si>
    <t>Tut</t>
  </si>
  <si>
    <t>Idot</t>
  </si>
  <si>
    <t>Spouting</t>
  </si>
  <si>
    <t>Destroying</t>
  </si>
  <si>
    <t>Ukus</t>
  </si>
  <si>
    <t>Relationship</t>
  </si>
  <si>
    <t>Joint</t>
  </si>
  <si>
    <t>Bottle</t>
  </si>
  <si>
    <t>Facilities</t>
  </si>
  <si>
    <t>Blocking</t>
  </si>
  <si>
    <t>Diego</t>
  </si>
  <si>
    <t>Garcia</t>
  </si>
  <si>
    <t>Airstrip</t>
  </si>
  <si>
    <t>Named</t>
  </si>
  <si>
    <t>List</t>
  </si>
  <si>
    <t>Militarily</t>
  </si>
  <si>
    <t>Retaliating</t>
  </si>
  <si>
    <t>Tottenham</t>
  </si>
  <si>
    <t>Losing</t>
  </si>
  <si>
    <t>Palace</t>
  </si>
  <si>
    <t>Nepal</t>
  </si>
  <si>
    <t>Cancelling</t>
  </si>
  <si>
    <t>Trapped</t>
  </si>
  <si>
    <t>Unhappy</t>
  </si>
  <si>
    <t>Heavily</t>
  </si>
  <si>
    <t>Prosecutions</t>
  </si>
  <si>
    <t>Absolute</t>
  </si>
  <si>
    <t>Disgrace</t>
  </si>
  <si>
    <t>Lustre</t>
  </si>
  <si>
    <t>Meeting</t>
  </si>
  <si>
    <t>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</si>
</sst>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000000"/>
      <name val="Calibri"/>
      <family val="2"/>
    </font>
    <font>
      <b/>
      <sz val="18"/>
      <color rgb="FF000000"/>
      <name val="Calibri"/>
      <family val="2"/>
    </font>
    <font>
      <sz val="11"/>
      <name val="Calibri"/>
      <family val="2"/>
    </font>
    <font>
      <b/>
      <sz val="11"/>
      <name val="Calibri"/>
      <family val="2"/>
    </font>
    <font>
      <b/>
      <sz val="14"/>
      <name val="Calibri"/>
      <family val="2"/>
    </font>
    <font>
      <sz val="14"/>
      <name val="Calibri"/>
      <family val="2"/>
    </font>
    <font>
      <sz val="13"/>
      <name val="Calibri"/>
      <family val="2"/>
    </font>
    <font>
      <i/>
      <sz val="13"/>
      <name val="Calibri"/>
      <family val="2"/>
    </font>
    <font>
      <b/>
      <i/>
      <sz val="11"/>
      <name val="Calibri"/>
      <family val="2"/>
    </font>
    <font>
      <u/>
      <sz val="11"/>
      <color rgb="FF0563C1"/>
      <name val="Calibri"/>
      <family val="2"/>
    </font>
  </fonts>
  <fills count="2">
    <fill>
      <patternFill patternType="none"/>
    </fill>
    <fill>
      <patternFill patternType="gray125"/>
    </fill>
  </fills>
  <borders count="5">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2">
    <xf numFmtId="0" fontId="0" fillId="0" borderId="0"/>
    <xf numFmtId="0" fontId="3" fillId="0" borderId="1">
      <alignment horizontal="center" vertical="center" wrapText="1"/>
    </xf>
  </cellStyleXfs>
  <cellXfs count="31">
    <xf numFmtId="0" fontId="0" fillId="0" borderId="0" xfId="0"/>
    <xf numFmtId="0" fontId="5" fillId="0" borderId="0" xfId="0" applyFont="1"/>
    <xf numFmtId="0" fontId="6" fillId="0" borderId="0" xfId="0" applyFont="1" applyAlignment="1">
      <alignment horizontal="left" vertical="center"/>
    </xf>
    <xf numFmtId="0" fontId="8" fillId="0" borderId="0" xfId="0" applyFont="1" applyAlignment="1">
      <alignment horizontal="left" vertical="top"/>
    </xf>
    <xf numFmtId="0" fontId="2" fillId="0" borderId="0" xfId="0" applyFont="1"/>
    <xf numFmtId="0" fontId="10" fillId="0" borderId="0" xfId="0" applyFont="1"/>
    <xf numFmtId="0" fontId="4"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xf numFmtId="1" fontId="0" fillId="0" borderId="3" xfId="0" applyNumberFormat="1" applyBorder="1" applyAlignment="1">
      <alignment horizontal="center" vertical="center"/>
    </xf>
    <xf numFmtId="0" fontId="3" fillId="0" borderId="0" xfId="0" applyFont="1" applyAlignment="1">
      <alignment horizontal="center" vertical="center" wrapText="1"/>
    </xf>
    <xf numFmtId="9" fontId="0" fillId="0" borderId="0" xfId="0" applyNumberFormat="1" applyAlignment="1">
      <alignment horizontal="center" vertical="center"/>
    </xf>
    <xf numFmtId="0" fontId="1" fillId="0" borderId="0" xfId="0" applyFont="1"/>
    <xf numFmtId="0" fontId="4" fillId="0" borderId="2" xfId="0" applyFont="1" applyBorder="1" applyAlignment="1">
      <alignment horizontal="center" vertical="center" wrapText="1"/>
    </xf>
    <xf numFmtId="0" fontId="0" fillId="0" borderId="0" xfId="0" applyAlignment="1">
      <alignment wrapText="1"/>
    </xf>
    <xf numFmtId="0" fontId="3" fillId="0" borderId="0" xfId="0" applyFont="1" applyAlignment="1">
      <alignment wrapText="1"/>
    </xf>
    <xf numFmtId="0" fontId="4" fillId="0" borderId="0" xfId="0" applyFont="1" applyAlignment="1">
      <alignment wrapText="1"/>
    </xf>
    <xf numFmtId="9" fontId="0" fillId="0" borderId="0" xfId="0" applyNumberFormat="1"/>
    <xf numFmtId="0" fontId="4" fillId="0" borderId="4" xfId="0" applyFont="1" applyBorder="1" applyAlignment="1">
      <alignment horizontal="center" vertical="center"/>
    </xf>
    <xf numFmtId="0" fontId="3" fillId="0" borderId="4" xfId="0" applyFont="1" applyBorder="1" applyAlignment="1">
      <alignment horizontal="center" vertical="center" wrapText="1"/>
    </xf>
    <xf numFmtId="1" fontId="0" fillId="0" borderId="4" xfId="0" applyNumberFormat="1" applyBorder="1" applyAlignment="1">
      <alignment horizontal="center" vertical="center"/>
    </xf>
    <xf numFmtId="0" fontId="1" fillId="0" borderId="0" xfId="0" applyFont="1"/>
    <xf numFmtId="0" fontId="0" fillId="0" borderId="0" xfId="0"/>
    <xf numFmtId="0" fontId="4" fillId="0" borderId="4" xfId="0" applyFont="1" applyBorder="1" applyAlignment="1">
      <alignment horizontal="center" vertical="center"/>
    </xf>
    <xf numFmtId="0" fontId="0" fillId="0" borderId="4" xfId="0" applyBorder="1"/>
    <xf numFmtId="0" fontId="7" fillId="0" borderId="0" xfId="0" applyFont="1" applyAlignment="1">
      <alignment horizontal="left" vertical="top" wrapText="1"/>
    </xf>
    <xf numFmtId="0" fontId="2" fillId="0" borderId="0" xfId="0" applyFont="1" applyAlignment="1">
      <alignment horizontal="center" vertical="top" wrapText="1"/>
    </xf>
    <xf numFmtId="0" fontId="9" fillId="0" borderId="0" xfId="0" applyFont="1" applyAlignment="1">
      <alignment horizontal="left" vertical="top" wrapText="1"/>
    </xf>
    <xf numFmtId="0" fontId="4" fillId="0" borderId="0" xfId="0" applyFont="1" applyAlignment="1">
      <alignment horizontal="left" vertical="top" wrapText="1"/>
    </xf>
  </cellXfs>
  <cellStyles count="2">
    <cellStyle name="Normal" xfId="0" builtinId="0"/>
    <cellStyle name="style_answers" xfId="1"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tyles" Target="styles.xml"/><Relationship Id="rId16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calcChain" Target="calcChain.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customXml" Target="../customXml/item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7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8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9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1</xdr:col>
      <xdr:colOff>0</xdr:colOff>
      <xdr:row>2</xdr:row>
      <xdr:rowOff>0</xdr:rowOff>
    </xdr:from>
    <xdr:ext cx="5486400" cy="5486400"/>
    <xdr:pic>
      <xdr:nvPicPr>
        <xdr:cNvPr id="3" name="Image 2" descr="Picture">
          <a:extLst>
            <a:ext uri="{FF2B5EF4-FFF2-40B4-BE49-F238E27FC236}">
              <a16:creationId xmlns:a16="http://schemas.microsoft.com/office/drawing/2014/main" id="{00000000-0008-0000-9E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4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5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6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20"/>
  <sheetViews>
    <sheetView showGridLines="0" topLeftCell="A17" workbookViewId="0"/>
  </sheetViews>
  <sheetFormatPr defaultColWidth="8.81640625" defaultRowHeight="14.5" x14ac:dyDescent="0.35"/>
  <cols>
    <col min="6" max="6" width="25" customWidth="1"/>
    <col min="11" max="11" width="40" customWidth="1"/>
  </cols>
  <sheetData>
    <row r="7" spans="6:12" ht="40" customHeight="1" x14ac:dyDescent="0.35">
      <c r="F7" s="28" t="s">
        <v>0</v>
      </c>
      <c r="G7" s="24"/>
      <c r="H7" s="24"/>
      <c r="I7" s="24"/>
      <c r="J7" s="24"/>
      <c r="K7" s="24"/>
      <c r="L7" s="24"/>
    </row>
    <row r="10" spans="6:12" ht="20.149999999999999" customHeight="1" x14ac:dyDescent="0.45">
      <c r="F10" s="1" t="s">
        <v>1</v>
      </c>
      <c r="K10" s="2" t="s">
        <v>2</v>
      </c>
    </row>
    <row r="11" spans="6:12" ht="20.149999999999999" customHeight="1" x14ac:dyDescent="0.45">
      <c r="F11" s="1" t="s">
        <v>3</v>
      </c>
      <c r="K11" s="2" t="s">
        <v>4</v>
      </c>
    </row>
    <row r="12" spans="6:12" ht="20.149999999999999" customHeight="1" x14ac:dyDescent="0.45">
      <c r="F12" s="1" t="s">
        <v>5</v>
      </c>
      <c r="K12" s="2" t="s">
        <v>6</v>
      </c>
    </row>
    <row r="13" spans="6:12" ht="20.149999999999999" customHeight="1" x14ac:dyDescent="0.45">
      <c r="F13" s="1" t="s">
        <v>7</v>
      </c>
      <c r="K13" s="2">
        <v>1981</v>
      </c>
    </row>
    <row r="16" spans="6:12" ht="18.5" x14ac:dyDescent="0.45">
      <c r="F16" s="1" t="s">
        <v>8</v>
      </c>
    </row>
    <row r="17" spans="6:13" ht="50.15" customHeight="1" x14ac:dyDescent="0.35">
      <c r="F17" s="27" t="s">
        <v>9</v>
      </c>
      <c r="G17" s="24"/>
      <c r="H17" s="24"/>
      <c r="I17" s="24"/>
      <c r="J17" s="24"/>
      <c r="K17" s="24"/>
      <c r="L17" s="24"/>
      <c r="M17" s="24"/>
    </row>
    <row r="19" spans="6:13" ht="30" customHeight="1" x14ac:dyDescent="0.35">
      <c r="F19" s="3" t="s">
        <v>10</v>
      </c>
    </row>
    <row r="20" spans="6:13" ht="17" x14ac:dyDescent="0.35">
      <c r="F20" s="3" t="str">
        <f>HYPERLINK("mailto:polling@publicfirst.co.uk?subject=" &amp; F7, "polling@publicfirst.co.uk")</f>
        <v>polling@publicfirst.co.uk</v>
      </c>
    </row>
  </sheetData>
  <mergeCells count="2">
    <mergeCell ref="F17:M17"/>
    <mergeCell ref="F7:L7"/>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106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4.2162787754838192E-2</v>
      </c>
      <c r="D9" s="13">
        <v>6.0267007110187489E-2</v>
      </c>
      <c r="E9" s="13">
        <v>8.5216579383028263E-2</v>
      </c>
      <c r="F9" s="13">
        <v>6.5520037084418337E-2</v>
      </c>
      <c r="G9" s="13">
        <v>1.663143330970215E-2</v>
      </c>
      <c r="H9" s="13">
        <v>1.9628893741380771E-2</v>
      </c>
      <c r="I9" s="13">
        <v>1.212952727470511E-2</v>
      </c>
      <c r="K9" s="13">
        <v>5.6246876458797397E-2</v>
      </c>
      <c r="L9" s="13">
        <v>2.8373901655251679E-2</v>
      </c>
      <c r="N9" s="13">
        <v>1.543583012203059E-2</v>
      </c>
      <c r="O9" s="13">
        <v>1.58059577425602E-2</v>
      </c>
      <c r="P9" s="13">
        <v>2.7289548952904009E-2</v>
      </c>
      <c r="Q9" s="13">
        <v>8.9883583061488526E-2</v>
      </c>
      <c r="R9" s="13">
        <v>5.421551985518254E-2</v>
      </c>
      <c r="S9" s="13">
        <v>5.0195149392083048E-2</v>
      </c>
      <c r="T9" s="13">
        <v>3.6801935809570439E-2</v>
      </c>
      <c r="U9" s="13">
        <v>3.7211905951241721E-2</v>
      </c>
      <c r="V9" s="13">
        <v>5.9963178895363588E-2</v>
      </c>
      <c r="W9" s="13">
        <v>2.266539254404382E-2</v>
      </c>
      <c r="X9" s="13">
        <v>3.5552852147650763E-2</v>
      </c>
      <c r="Y9" s="13">
        <v>5.8866157371437799E-2</v>
      </c>
      <c r="AA9" s="13">
        <v>5.2570841852351502E-2</v>
      </c>
      <c r="AB9" s="13">
        <v>5.2584190899125118E-2</v>
      </c>
      <c r="AC9" s="13">
        <v>2.4505580924100049E-2</v>
      </c>
      <c r="AD9" s="13">
        <v>5.2734831569786048E-2</v>
      </c>
      <c r="AE9" s="13">
        <v>1.406420603192556E-2</v>
      </c>
      <c r="AF9" s="13">
        <v>4.6954975840707437E-2</v>
      </c>
      <c r="AH9" s="13">
        <v>6.4294837562370394E-2</v>
      </c>
      <c r="AI9" s="13">
        <v>3.7593686164714368E-2</v>
      </c>
      <c r="AJ9" s="13">
        <v>2.274859804552018E-2</v>
      </c>
      <c r="AK9" s="13">
        <v>3.6324402495597187E-2</v>
      </c>
      <c r="AL9" s="13">
        <v>4.3991866959319267E-2</v>
      </c>
      <c r="AN9" s="13">
        <v>6.1241104529446713E-2</v>
      </c>
      <c r="AO9" s="13">
        <v>3.027126048083131E-2</v>
      </c>
      <c r="AP9" s="13">
        <v>4.6850822633596127E-2</v>
      </c>
      <c r="AQ9" s="13">
        <v>3.0081845208690009E-2</v>
      </c>
    </row>
    <row r="10" spans="2:45" ht="19" customHeight="1" x14ac:dyDescent="0.35">
      <c r="B10" s="12" t="s">
        <v>102</v>
      </c>
      <c r="C10" s="13">
        <v>0.17740216778895621</v>
      </c>
      <c r="D10" s="13">
        <v>0.2504058190580416</v>
      </c>
      <c r="E10" s="13">
        <v>0.28595335022389878</v>
      </c>
      <c r="F10" s="13">
        <v>0.17372149234266679</v>
      </c>
      <c r="G10" s="13">
        <v>0.17110857959558781</v>
      </c>
      <c r="H10" s="13">
        <v>0.14439126531852231</v>
      </c>
      <c r="I10" s="13">
        <v>7.1428992505820493E-2</v>
      </c>
      <c r="K10" s="13">
        <v>0.20348364918434481</v>
      </c>
      <c r="L10" s="13">
        <v>0.1518673544383132</v>
      </c>
      <c r="N10" s="13">
        <v>0.16952923629962111</v>
      </c>
      <c r="O10" s="13">
        <v>0.17560732057392589</v>
      </c>
      <c r="P10" s="13">
        <v>0.18797923802121971</v>
      </c>
      <c r="Q10" s="13">
        <v>0.19828095019967079</v>
      </c>
      <c r="R10" s="13">
        <v>0.18921389527739971</v>
      </c>
      <c r="S10" s="13">
        <v>0.17097845811380619</v>
      </c>
      <c r="T10" s="13">
        <v>0.158955457870887</v>
      </c>
      <c r="U10" s="13">
        <v>0.16734113736882161</v>
      </c>
      <c r="V10" s="13">
        <v>0.2421835432741172</v>
      </c>
      <c r="W10" s="13">
        <v>0.15299124073317441</v>
      </c>
      <c r="X10" s="13">
        <v>0.15458104440156811</v>
      </c>
      <c r="Y10" s="13">
        <v>0.14083791544200111</v>
      </c>
      <c r="AA10" s="13">
        <v>0.26149358340369683</v>
      </c>
      <c r="AB10" s="13">
        <v>0.14486795589300219</v>
      </c>
      <c r="AC10" s="13">
        <v>0.13637956065213519</v>
      </c>
      <c r="AD10" s="13">
        <v>0.1350393305638283</v>
      </c>
      <c r="AE10" s="13">
        <v>0.13509303826697841</v>
      </c>
      <c r="AF10" s="13">
        <v>0.1401133853862499</v>
      </c>
      <c r="AH10" s="13">
        <v>0.33815081809737652</v>
      </c>
      <c r="AI10" s="13">
        <v>0.16991211939739839</v>
      </c>
      <c r="AJ10" s="13">
        <v>0.19475356260494589</v>
      </c>
      <c r="AK10" s="13">
        <v>0.12363125136605831</v>
      </c>
      <c r="AL10" s="13">
        <v>0.12767231997315759</v>
      </c>
      <c r="AN10" s="13">
        <v>0.20333065930949029</v>
      </c>
      <c r="AO10" s="13">
        <v>0.15388207686842589</v>
      </c>
      <c r="AP10" s="13">
        <v>0.2033050489542847</v>
      </c>
      <c r="AQ10" s="13">
        <v>0.15119548014539569</v>
      </c>
    </row>
    <row r="11" spans="2:45" ht="32.15" customHeight="1" x14ac:dyDescent="0.35">
      <c r="B11" s="12" t="s">
        <v>103</v>
      </c>
      <c r="C11" s="13">
        <v>0.18979198639549341</v>
      </c>
      <c r="D11" s="13">
        <v>0.21580118374191459</v>
      </c>
      <c r="E11" s="13">
        <v>0.17291612175521839</v>
      </c>
      <c r="F11" s="13">
        <v>0.19531971888613031</v>
      </c>
      <c r="G11" s="13">
        <v>0.19175272117514089</v>
      </c>
      <c r="H11" s="13">
        <v>0.165238944459317</v>
      </c>
      <c r="I11" s="13">
        <v>0.1968189293609848</v>
      </c>
      <c r="K11" s="13">
        <v>0.18469729715922831</v>
      </c>
      <c r="L11" s="13">
        <v>0.19477989090733461</v>
      </c>
      <c r="N11" s="13">
        <v>0.2108227678350543</v>
      </c>
      <c r="O11" s="13">
        <v>0.18352499407497719</v>
      </c>
      <c r="P11" s="13">
        <v>0.16475595786254599</v>
      </c>
      <c r="Q11" s="13">
        <v>0.1057633049596053</v>
      </c>
      <c r="R11" s="13">
        <v>0.15510731151334339</v>
      </c>
      <c r="S11" s="13">
        <v>0.19525269175021029</v>
      </c>
      <c r="T11" s="13">
        <v>0.23291910934617691</v>
      </c>
      <c r="U11" s="13">
        <v>0.1910335639510857</v>
      </c>
      <c r="V11" s="13">
        <v>0.19233794091896139</v>
      </c>
      <c r="W11" s="13">
        <v>0.18044733081250111</v>
      </c>
      <c r="X11" s="13">
        <v>0.24505356363009839</v>
      </c>
      <c r="Y11" s="13">
        <v>0.18471677801551389</v>
      </c>
      <c r="AA11" s="13">
        <v>0.20615432379184159</v>
      </c>
      <c r="AB11" s="13">
        <v>0.18812515161284249</v>
      </c>
      <c r="AC11" s="13">
        <v>0.22287633542626051</v>
      </c>
      <c r="AD11" s="13">
        <v>0.17470885310731379</v>
      </c>
      <c r="AE11" s="13">
        <v>0.1961444713742215</v>
      </c>
      <c r="AF11" s="13">
        <v>0.1620344688380225</v>
      </c>
      <c r="AH11" s="13">
        <v>0.19910075587727311</v>
      </c>
      <c r="AI11" s="13">
        <v>0.1935938234082909</v>
      </c>
      <c r="AJ11" s="13">
        <v>0.1792743389416887</v>
      </c>
      <c r="AK11" s="13">
        <v>0.18290064078297269</v>
      </c>
      <c r="AL11" s="13">
        <v>0.19299269543547601</v>
      </c>
      <c r="AN11" s="13">
        <v>0.16298052913963529</v>
      </c>
      <c r="AO11" s="13">
        <v>0.1709079315393717</v>
      </c>
      <c r="AP11" s="13">
        <v>0.21647198255044001</v>
      </c>
      <c r="AQ11" s="13">
        <v>0.21313854011257141</v>
      </c>
    </row>
    <row r="12" spans="2:45" ht="19" customHeight="1" x14ac:dyDescent="0.35">
      <c r="B12" s="12" t="s">
        <v>104</v>
      </c>
      <c r="C12" s="13">
        <v>0.29002995360781209</v>
      </c>
      <c r="D12" s="13">
        <v>0.2427526657701575</v>
      </c>
      <c r="E12" s="13">
        <v>0.23901306284748841</v>
      </c>
      <c r="F12" s="13">
        <v>0.25894864661499789</v>
      </c>
      <c r="G12" s="13">
        <v>0.30280663295375648</v>
      </c>
      <c r="H12" s="13">
        <v>0.30007761492674861</v>
      </c>
      <c r="I12" s="13">
        <v>0.37076036958833453</v>
      </c>
      <c r="K12" s="13">
        <v>0.28506204890681991</v>
      </c>
      <c r="L12" s="13">
        <v>0.29489373098918592</v>
      </c>
      <c r="N12" s="13">
        <v>0.36402287947186712</v>
      </c>
      <c r="O12" s="13">
        <v>0.29595858273619841</v>
      </c>
      <c r="P12" s="13">
        <v>0.32339107887771751</v>
      </c>
      <c r="Q12" s="13">
        <v>0.3239932562498794</v>
      </c>
      <c r="R12" s="13">
        <v>0.25878644502303239</v>
      </c>
      <c r="S12" s="13">
        <v>0.2389392111135196</v>
      </c>
      <c r="T12" s="13">
        <v>0.2826375264497612</v>
      </c>
      <c r="U12" s="13">
        <v>0.2493960221335311</v>
      </c>
      <c r="V12" s="13">
        <v>0.23940438489524149</v>
      </c>
      <c r="W12" s="13">
        <v>0.31528786353362998</v>
      </c>
      <c r="X12" s="13">
        <v>0.31004901993467349</v>
      </c>
      <c r="Y12" s="13">
        <v>0.33563266418945831</v>
      </c>
      <c r="AA12" s="13">
        <v>0.2263960135953689</v>
      </c>
      <c r="AB12" s="13">
        <v>0.37396545687800598</v>
      </c>
      <c r="AC12" s="13">
        <v>0.3726530089573753</v>
      </c>
      <c r="AD12" s="13">
        <v>0.26971420041886168</v>
      </c>
      <c r="AE12" s="13">
        <v>0.28278715755865369</v>
      </c>
      <c r="AF12" s="13">
        <v>0.34748204693689899</v>
      </c>
      <c r="AH12" s="13">
        <v>0.21895841764753229</v>
      </c>
      <c r="AI12" s="13">
        <v>0.31409490294591641</v>
      </c>
      <c r="AJ12" s="13">
        <v>0.32339448108023822</v>
      </c>
      <c r="AK12" s="13">
        <v>0.29376167123711427</v>
      </c>
      <c r="AL12" s="13">
        <v>0.30339349753781059</v>
      </c>
      <c r="AN12" s="13">
        <v>0.31070249123794202</v>
      </c>
      <c r="AO12" s="13">
        <v>0.32500354921338548</v>
      </c>
      <c r="AP12" s="13">
        <v>0.25290957933882668</v>
      </c>
      <c r="AQ12" s="13">
        <v>0.26409315990787913</v>
      </c>
    </row>
    <row r="13" spans="2:45" ht="19" customHeight="1" x14ac:dyDescent="0.35">
      <c r="B13" s="12" t="s">
        <v>105</v>
      </c>
      <c r="C13" s="13">
        <v>0.2049862644409394</v>
      </c>
      <c r="D13" s="13">
        <v>0.1310523593223703</v>
      </c>
      <c r="E13" s="13">
        <v>0.16183142433118791</v>
      </c>
      <c r="F13" s="13">
        <v>0.22076602562820249</v>
      </c>
      <c r="G13" s="13">
        <v>0.21790269345422261</v>
      </c>
      <c r="H13" s="13">
        <v>0.26296331885452212</v>
      </c>
      <c r="I13" s="13">
        <v>0.22643840784681629</v>
      </c>
      <c r="K13" s="13">
        <v>0.20902513586329699</v>
      </c>
      <c r="L13" s="13">
        <v>0.20103204779374459</v>
      </c>
      <c r="N13" s="13">
        <v>0.1921986052495406</v>
      </c>
      <c r="O13" s="13">
        <v>0.23313461739349159</v>
      </c>
      <c r="P13" s="13">
        <v>0.20338110489772351</v>
      </c>
      <c r="Q13" s="13">
        <v>0.14743963402755289</v>
      </c>
      <c r="R13" s="13">
        <v>0.21634762814849351</v>
      </c>
      <c r="S13" s="13">
        <v>0.24719881874699401</v>
      </c>
      <c r="T13" s="13">
        <v>0.19220954838019819</v>
      </c>
      <c r="U13" s="13">
        <v>0.23967491923438</v>
      </c>
      <c r="V13" s="13">
        <v>0.1909384874243058</v>
      </c>
      <c r="W13" s="13">
        <v>0.2069018070557741</v>
      </c>
      <c r="X13" s="13">
        <v>0.201232510058972</v>
      </c>
      <c r="Y13" s="13">
        <v>0.18048461276745811</v>
      </c>
      <c r="AA13" s="13">
        <v>0.17001567829881731</v>
      </c>
      <c r="AB13" s="13">
        <v>0.1599051709502195</v>
      </c>
      <c r="AC13" s="13">
        <v>0.20338992272952289</v>
      </c>
      <c r="AD13" s="13">
        <v>0.30077340528324809</v>
      </c>
      <c r="AE13" s="13">
        <v>0.1926186922746391</v>
      </c>
      <c r="AF13" s="13">
        <v>0.22737372747989459</v>
      </c>
      <c r="AH13" s="13">
        <v>0.1071607893862606</v>
      </c>
      <c r="AI13" s="13">
        <v>0.16860175272282729</v>
      </c>
      <c r="AJ13" s="13">
        <v>0.21511273267617609</v>
      </c>
      <c r="AK13" s="13">
        <v>0.29470830355316813</v>
      </c>
      <c r="AL13" s="13">
        <v>0.1996760515393646</v>
      </c>
      <c r="AN13" s="13">
        <v>0.19628450433541689</v>
      </c>
      <c r="AO13" s="13">
        <v>0.2180030069641305</v>
      </c>
      <c r="AP13" s="13">
        <v>0.2066111012335114</v>
      </c>
      <c r="AQ13" s="13">
        <v>0.20092800037035491</v>
      </c>
    </row>
    <row r="14" spans="2:45" ht="19" customHeight="1" x14ac:dyDescent="0.35">
      <c r="B14" s="12" t="s">
        <v>81</v>
      </c>
      <c r="C14" s="13">
        <v>9.562684001196077E-2</v>
      </c>
      <c r="D14" s="13">
        <v>9.972096499732877E-2</v>
      </c>
      <c r="E14" s="13">
        <v>5.5069461459178168E-2</v>
      </c>
      <c r="F14" s="13">
        <v>8.5724079443584275E-2</v>
      </c>
      <c r="G14" s="13">
        <v>9.9797939511589911E-2</v>
      </c>
      <c r="H14" s="13">
        <v>0.1076999626995091</v>
      </c>
      <c r="I14" s="13">
        <v>0.122423773423339</v>
      </c>
      <c r="K14" s="13">
        <v>6.1484992427512618E-2</v>
      </c>
      <c r="L14" s="13">
        <v>0.12905307421616999</v>
      </c>
      <c r="N14" s="13">
        <v>4.7990681021886403E-2</v>
      </c>
      <c r="O14" s="13">
        <v>9.5968527478846571E-2</v>
      </c>
      <c r="P14" s="13">
        <v>9.3203071387889358E-2</v>
      </c>
      <c r="Q14" s="13">
        <v>0.13463927150180319</v>
      </c>
      <c r="R14" s="13">
        <v>0.1263292001825484</v>
      </c>
      <c r="S14" s="13">
        <v>9.7435670883386699E-2</v>
      </c>
      <c r="T14" s="13">
        <v>9.6476422143406321E-2</v>
      </c>
      <c r="U14" s="13">
        <v>0.11534245136093969</v>
      </c>
      <c r="V14" s="13">
        <v>7.5172464592010393E-2</v>
      </c>
      <c r="W14" s="13">
        <v>0.12170636532087641</v>
      </c>
      <c r="X14" s="13">
        <v>5.3531009827037228E-2</v>
      </c>
      <c r="Y14" s="13">
        <v>9.94618722141309E-2</v>
      </c>
      <c r="AA14" s="13">
        <v>8.3369559057923939E-2</v>
      </c>
      <c r="AB14" s="13">
        <v>8.0552073766804719E-2</v>
      </c>
      <c r="AC14" s="13">
        <v>4.0195591310606078E-2</v>
      </c>
      <c r="AD14" s="13">
        <v>6.7029379056962005E-2</v>
      </c>
      <c r="AE14" s="13">
        <v>0.17929243449358179</v>
      </c>
      <c r="AF14" s="13">
        <v>7.604139551822664E-2</v>
      </c>
      <c r="AH14" s="13">
        <v>7.2334381429187022E-2</v>
      </c>
      <c r="AI14" s="13">
        <v>0.1162037153608526</v>
      </c>
      <c r="AJ14" s="13">
        <v>6.471628665143081E-2</v>
      </c>
      <c r="AK14" s="13">
        <v>6.8673730565089325E-2</v>
      </c>
      <c r="AL14" s="13">
        <v>0.13227356855487191</v>
      </c>
      <c r="AN14" s="13">
        <v>6.5460711448069059E-2</v>
      </c>
      <c r="AO14" s="13">
        <v>0.1019321749338552</v>
      </c>
      <c r="AP14" s="13">
        <v>7.3851465289341084E-2</v>
      </c>
      <c r="AQ14" s="13">
        <v>0.14056297425510891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0.39780289190173701</v>
      </c>
      <c r="D9" s="13">
        <v>0.4332409786044249</v>
      </c>
      <c r="E9" s="13">
        <v>0.40193562454553677</v>
      </c>
      <c r="F9" s="13">
        <v>0.32582938305569159</v>
      </c>
      <c r="G9" s="13">
        <v>0.38241224466855378</v>
      </c>
      <c r="H9" s="13">
        <v>0.39283825468807848</v>
      </c>
      <c r="I9" s="13">
        <v>0.44539166319671619</v>
      </c>
      <c r="K9" s="13">
        <v>0.42817440964226439</v>
      </c>
      <c r="L9" s="13">
        <v>0.36806796139977421</v>
      </c>
      <c r="N9" s="13">
        <v>0.43007798033545491</v>
      </c>
      <c r="O9" s="13">
        <v>0.32557124543684629</v>
      </c>
      <c r="P9" s="13">
        <v>0.34275799809339269</v>
      </c>
      <c r="Q9" s="13">
        <v>0.44955481998114022</v>
      </c>
      <c r="R9" s="13">
        <v>0.394353927290572</v>
      </c>
      <c r="S9" s="13">
        <v>0.5086956383487784</v>
      </c>
      <c r="T9" s="13">
        <v>0.30875311776253439</v>
      </c>
      <c r="U9" s="13">
        <v>0.33908869460896168</v>
      </c>
      <c r="V9" s="13">
        <v>0.41498498058192163</v>
      </c>
      <c r="W9" s="13">
        <v>0.37638661110617239</v>
      </c>
      <c r="X9" s="13">
        <v>0.42424148449513938</v>
      </c>
      <c r="Y9" s="13">
        <v>0.41183476155030452</v>
      </c>
      <c r="AA9" s="13">
        <v>0.41025194642657942</v>
      </c>
      <c r="AB9" s="13">
        <v>0.48834437678724812</v>
      </c>
      <c r="AC9" s="13">
        <v>0.3453684488389977</v>
      </c>
      <c r="AD9" s="13">
        <v>0.45483610855331769</v>
      </c>
      <c r="AE9" s="13">
        <v>0.30992944920706922</v>
      </c>
      <c r="AF9" s="13">
        <v>0.40860266784195531</v>
      </c>
      <c r="AH9" s="13">
        <v>0.41060869216720058</v>
      </c>
      <c r="AI9" s="13">
        <v>0.43945911347212652</v>
      </c>
      <c r="AJ9" s="13">
        <v>0.33864927569123021</v>
      </c>
      <c r="AK9" s="13">
        <v>0.44510757212824648</v>
      </c>
      <c r="AL9" s="13">
        <v>0.37378087844737912</v>
      </c>
      <c r="AN9" s="13">
        <v>0.41890420218161711</v>
      </c>
      <c r="AO9" s="13">
        <v>0.39781276123631248</v>
      </c>
      <c r="AP9" s="13">
        <v>0.44705087200462051</v>
      </c>
      <c r="AQ9" s="13">
        <v>0.33339943804997269</v>
      </c>
    </row>
    <row r="10" spans="2:45" ht="19" customHeight="1" x14ac:dyDescent="0.35">
      <c r="B10" s="12" t="s">
        <v>206</v>
      </c>
      <c r="C10" s="13">
        <v>0.55543918624136834</v>
      </c>
      <c r="D10" s="13">
        <v>0.47360514591913838</v>
      </c>
      <c r="E10" s="13">
        <v>0.55001482082726938</v>
      </c>
      <c r="F10" s="13">
        <v>0.62235827368050045</v>
      </c>
      <c r="G10" s="13">
        <v>0.58382333723653568</v>
      </c>
      <c r="H10" s="13">
        <v>0.58223959015279625</v>
      </c>
      <c r="I10" s="13">
        <v>0.51834217943162242</v>
      </c>
      <c r="K10" s="13">
        <v>0.52063144349193191</v>
      </c>
      <c r="L10" s="13">
        <v>0.58951735844293662</v>
      </c>
      <c r="N10" s="13">
        <v>0.51902312927098104</v>
      </c>
      <c r="O10" s="13">
        <v>0.63624340977053362</v>
      </c>
      <c r="P10" s="13">
        <v>0.60146792598887489</v>
      </c>
      <c r="Q10" s="13">
        <v>0.48121155466114429</v>
      </c>
      <c r="R10" s="13">
        <v>0.54799425150761405</v>
      </c>
      <c r="S10" s="13">
        <v>0.46748407425328198</v>
      </c>
      <c r="T10" s="13">
        <v>0.65451660468040973</v>
      </c>
      <c r="U10" s="13">
        <v>0.61491030012744974</v>
      </c>
      <c r="V10" s="13">
        <v>0.50949725415704183</v>
      </c>
      <c r="W10" s="13">
        <v>0.59156295194357422</v>
      </c>
      <c r="X10" s="13">
        <v>0.53362076559719718</v>
      </c>
      <c r="Y10" s="13">
        <v>0.5615190223245885</v>
      </c>
      <c r="AA10" s="13">
        <v>0.55848977098334673</v>
      </c>
      <c r="AB10" s="13">
        <v>0.46348296415098511</v>
      </c>
      <c r="AC10" s="13">
        <v>0.63737112454912992</v>
      </c>
      <c r="AD10" s="13">
        <v>0.53325966878998898</v>
      </c>
      <c r="AE10" s="13">
        <v>0.58445406271056333</v>
      </c>
      <c r="AF10" s="13">
        <v>0.54724582697280477</v>
      </c>
      <c r="AH10" s="13">
        <v>0.5386516544609774</v>
      </c>
      <c r="AI10" s="13">
        <v>0.52242213294079531</v>
      </c>
      <c r="AJ10" s="13">
        <v>0.61404406749826357</v>
      </c>
      <c r="AK10" s="13">
        <v>0.53491531247440782</v>
      </c>
      <c r="AL10" s="13">
        <v>0.56188021237490537</v>
      </c>
      <c r="AN10" s="13">
        <v>0.54145224150183546</v>
      </c>
      <c r="AO10" s="13">
        <v>0.56261525056847395</v>
      </c>
      <c r="AP10" s="13">
        <v>0.50545372469580174</v>
      </c>
      <c r="AQ10" s="13">
        <v>0.60702811473175744</v>
      </c>
    </row>
    <row r="11" spans="2:45" ht="19" customHeight="1" x14ac:dyDescent="0.35">
      <c r="B11" s="12" t="s">
        <v>207</v>
      </c>
      <c r="C11" s="13">
        <v>4.6757921856894848E-2</v>
      </c>
      <c r="D11" s="13">
        <v>9.3153875476436776E-2</v>
      </c>
      <c r="E11" s="13">
        <v>4.8049554627193868E-2</v>
      </c>
      <c r="F11" s="13">
        <v>5.1812343263808083E-2</v>
      </c>
      <c r="G11" s="13">
        <v>3.3764418094910473E-2</v>
      </c>
      <c r="H11" s="13">
        <v>2.49221551591251E-2</v>
      </c>
      <c r="I11" s="13">
        <v>3.6266157371661382E-2</v>
      </c>
      <c r="K11" s="13">
        <v>5.1194146865803689E-2</v>
      </c>
      <c r="L11" s="13">
        <v>4.2414680157289157E-2</v>
      </c>
      <c r="N11" s="13">
        <v>5.0898890393563989E-2</v>
      </c>
      <c r="O11" s="13">
        <v>3.818534479262E-2</v>
      </c>
      <c r="P11" s="13">
        <v>5.5774075917732438E-2</v>
      </c>
      <c r="Q11" s="13">
        <v>6.9233625357715517E-2</v>
      </c>
      <c r="R11" s="13">
        <v>5.765182120181396E-2</v>
      </c>
      <c r="S11" s="13">
        <v>2.3820287397939621E-2</v>
      </c>
      <c r="T11" s="13">
        <v>3.6730277557055838E-2</v>
      </c>
      <c r="U11" s="13">
        <v>4.6001005263588343E-2</v>
      </c>
      <c r="V11" s="13">
        <v>7.5517765261036374E-2</v>
      </c>
      <c r="W11" s="13">
        <v>3.2050436950253197E-2</v>
      </c>
      <c r="X11" s="13">
        <v>4.2137749907663363E-2</v>
      </c>
      <c r="Y11" s="13">
        <v>2.6646216125106831E-2</v>
      </c>
      <c r="AA11" s="13">
        <v>3.1258282590073967E-2</v>
      </c>
      <c r="AB11" s="13">
        <v>4.8172659061766793E-2</v>
      </c>
      <c r="AC11" s="13">
        <v>1.7260426611872309E-2</v>
      </c>
      <c r="AD11" s="13">
        <v>1.190422265669341E-2</v>
      </c>
      <c r="AE11" s="13">
        <v>0.10561648808236759</v>
      </c>
      <c r="AF11" s="13">
        <v>4.4151505185239887E-2</v>
      </c>
      <c r="AH11" s="13">
        <v>5.0739653371821757E-2</v>
      </c>
      <c r="AI11" s="13">
        <v>3.8118753587078058E-2</v>
      </c>
      <c r="AJ11" s="13">
        <v>4.7306656810506123E-2</v>
      </c>
      <c r="AK11" s="13">
        <v>1.9977115397345781E-2</v>
      </c>
      <c r="AL11" s="13">
        <v>6.4338909177715467E-2</v>
      </c>
      <c r="AN11" s="13">
        <v>3.9643556316547632E-2</v>
      </c>
      <c r="AO11" s="13">
        <v>3.9571988195213417E-2</v>
      </c>
      <c r="AP11" s="13">
        <v>4.7495403299577972E-2</v>
      </c>
      <c r="AQ11" s="13">
        <v>5.9572447218269972E-2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0.52821072003455349</v>
      </c>
      <c r="D9" s="13">
        <v>0.59898076055114347</v>
      </c>
      <c r="E9" s="13">
        <v>0.52115559147242596</v>
      </c>
      <c r="F9" s="13">
        <v>0.47746306700136798</v>
      </c>
      <c r="G9" s="13">
        <v>0.46354759452510952</v>
      </c>
      <c r="H9" s="13">
        <v>0.55689919629267881</v>
      </c>
      <c r="I9" s="13">
        <v>0.56163654196502399</v>
      </c>
      <c r="K9" s="13">
        <v>0.52079251480274791</v>
      </c>
      <c r="L9" s="13">
        <v>0.53547343962932348</v>
      </c>
      <c r="N9" s="13">
        <v>0.5813858508093761</v>
      </c>
      <c r="O9" s="13">
        <v>0.48940522432637151</v>
      </c>
      <c r="P9" s="13">
        <v>0.55287517826689292</v>
      </c>
      <c r="Q9" s="13">
        <v>0.4732404572179329</v>
      </c>
      <c r="R9" s="13">
        <v>0.54045209206055345</v>
      </c>
      <c r="S9" s="13">
        <v>0.53740336031766056</v>
      </c>
      <c r="T9" s="13">
        <v>0.46869026908425909</v>
      </c>
      <c r="U9" s="13">
        <v>0.45565087340308702</v>
      </c>
      <c r="V9" s="13">
        <v>0.50531898089852856</v>
      </c>
      <c r="W9" s="13">
        <v>0.56006198467169033</v>
      </c>
      <c r="X9" s="13">
        <v>0.54290314157456221</v>
      </c>
      <c r="Y9" s="13">
        <v>0.57177440843971861</v>
      </c>
      <c r="AA9" s="13">
        <v>0.53101566155783175</v>
      </c>
      <c r="AB9" s="13">
        <v>0.62517724748907322</v>
      </c>
      <c r="AC9" s="13">
        <v>0.50026715966688029</v>
      </c>
      <c r="AD9" s="13">
        <v>0.56159890746629237</v>
      </c>
      <c r="AE9" s="13">
        <v>0.46817430022159762</v>
      </c>
      <c r="AF9" s="13">
        <v>0.53327820118500358</v>
      </c>
      <c r="AH9" s="13">
        <v>0.5536466833588739</v>
      </c>
      <c r="AI9" s="13">
        <v>0.61799374780237659</v>
      </c>
      <c r="AJ9" s="13">
        <v>0.49873576967186217</v>
      </c>
      <c r="AK9" s="13">
        <v>0.5348952299407147</v>
      </c>
      <c r="AL9" s="13">
        <v>0.50053684432730572</v>
      </c>
      <c r="AN9" s="13">
        <v>0.58109470703280153</v>
      </c>
      <c r="AO9" s="13">
        <v>0.51719436065444158</v>
      </c>
      <c r="AP9" s="13">
        <v>0.53382895929307828</v>
      </c>
      <c r="AQ9" s="13">
        <v>0.47624899805142479</v>
      </c>
    </row>
    <row r="10" spans="2:45" ht="19" customHeight="1" x14ac:dyDescent="0.35">
      <c r="B10" s="12" t="s">
        <v>206</v>
      </c>
      <c r="C10" s="13">
        <v>0.43074999969092631</v>
      </c>
      <c r="D10" s="13">
        <v>0.34284826815020142</v>
      </c>
      <c r="E10" s="13">
        <v>0.43154875326133108</v>
      </c>
      <c r="F10" s="13">
        <v>0.47254254897878772</v>
      </c>
      <c r="G10" s="13">
        <v>0.495185471621228</v>
      </c>
      <c r="H10" s="13">
        <v>0.41265987180585351</v>
      </c>
      <c r="I10" s="13">
        <v>0.41401817436241661</v>
      </c>
      <c r="K10" s="13">
        <v>0.44481942401769797</v>
      </c>
      <c r="L10" s="13">
        <v>0.41697547060307177</v>
      </c>
      <c r="N10" s="13">
        <v>0.39362471183609238</v>
      </c>
      <c r="O10" s="13">
        <v>0.45588537122234241</v>
      </c>
      <c r="P10" s="13">
        <v>0.39111767748229093</v>
      </c>
      <c r="Q10" s="13">
        <v>0.45177077020015061</v>
      </c>
      <c r="R10" s="13">
        <v>0.42845502876491087</v>
      </c>
      <c r="S10" s="13">
        <v>0.43610393152776861</v>
      </c>
      <c r="T10" s="13">
        <v>0.49796900201880873</v>
      </c>
      <c r="U10" s="13">
        <v>0.50220669630697423</v>
      </c>
      <c r="V10" s="13">
        <v>0.42433674416404599</v>
      </c>
      <c r="W10" s="13">
        <v>0.41177068758663549</v>
      </c>
      <c r="X10" s="13">
        <v>0.41515009158984378</v>
      </c>
      <c r="Y10" s="13">
        <v>0.39704738435514397</v>
      </c>
      <c r="AA10" s="13">
        <v>0.43688294051570581</v>
      </c>
      <c r="AB10" s="13">
        <v>0.33552168573713742</v>
      </c>
      <c r="AC10" s="13">
        <v>0.47343145937726611</v>
      </c>
      <c r="AD10" s="13">
        <v>0.41854496656737811</v>
      </c>
      <c r="AE10" s="13">
        <v>0.4526618417026283</v>
      </c>
      <c r="AF10" s="13">
        <v>0.42989614632218448</v>
      </c>
      <c r="AH10" s="13">
        <v>0.408962315889562</v>
      </c>
      <c r="AI10" s="13">
        <v>0.3473300746991978</v>
      </c>
      <c r="AJ10" s="13">
        <v>0.44328722616826932</v>
      </c>
      <c r="AK10" s="13">
        <v>0.45150158576101451</v>
      </c>
      <c r="AL10" s="13">
        <v>0.44381549286383759</v>
      </c>
      <c r="AN10" s="13">
        <v>0.39418881559305752</v>
      </c>
      <c r="AO10" s="13">
        <v>0.44355339714638881</v>
      </c>
      <c r="AP10" s="13">
        <v>0.42359138227810639</v>
      </c>
      <c r="AQ10" s="13">
        <v>0.46632067442934799</v>
      </c>
    </row>
    <row r="11" spans="2:45" ht="19" customHeight="1" x14ac:dyDescent="0.35">
      <c r="B11" s="12" t="s">
        <v>207</v>
      </c>
      <c r="C11" s="13">
        <v>4.10392802745203E-2</v>
      </c>
      <c r="D11" s="13">
        <v>5.8170971298655318E-2</v>
      </c>
      <c r="E11" s="13">
        <v>4.7295655266242992E-2</v>
      </c>
      <c r="F11" s="13">
        <v>4.999438401984431E-2</v>
      </c>
      <c r="G11" s="13">
        <v>4.1266933853662542E-2</v>
      </c>
      <c r="H11" s="13">
        <v>3.0440931901467579E-2</v>
      </c>
      <c r="I11" s="13">
        <v>2.4345283672559451E-2</v>
      </c>
      <c r="K11" s="13">
        <v>3.4388061179554057E-2</v>
      </c>
      <c r="L11" s="13">
        <v>4.7551089767604693E-2</v>
      </c>
      <c r="N11" s="13">
        <v>2.4989437354531491E-2</v>
      </c>
      <c r="O11" s="13">
        <v>5.4709404451285998E-2</v>
      </c>
      <c r="P11" s="13">
        <v>5.6007144250816147E-2</v>
      </c>
      <c r="Q11" s="13">
        <v>7.4988772581916649E-2</v>
      </c>
      <c r="R11" s="13">
        <v>3.1092879174535751E-2</v>
      </c>
      <c r="S11" s="13">
        <v>2.6492708154570881E-2</v>
      </c>
      <c r="T11" s="13">
        <v>3.3340728896932209E-2</v>
      </c>
      <c r="U11" s="13">
        <v>4.2142430289938498E-2</v>
      </c>
      <c r="V11" s="13">
        <v>7.0344274937425275E-2</v>
      </c>
      <c r="W11" s="13">
        <v>2.8167327741673881E-2</v>
      </c>
      <c r="X11" s="13">
        <v>4.1946766835593938E-2</v>
      </c>
      <c r="Y11" s="13">
        <v>3.1178207205137361E-2</v>
      </c>
      <c r="AA11" s="13">
        <v>3.2101397926462508E-2</v>
      </c>
      <c r="AB11" s="13">
        <v>3.9301066773789417E-2</v>
      </c>
      <c r="AC11" s="13">
        <v>2.63013809558535E-2</v>
      </c>
      <c r="AD11" s="13">
        <v>1.985612596632955E-2</v>
      </c>
      <c r="AE11" s="13">
        <v>7.9163858075774265E-2</v>
      </c>
      <c r="AF11" s="13">
        <v>3.6825652492811882E-2</v>
      </c>
      <c r="AH11" s="13">
        <v>3.7391000751563992E-2</v>
      </c>
      <c r="AI11" s="13">
        <v>3.4676177498425637E-2</v>
      </c>
      <c r="AJ11" s="13">
        <v>5.7977004159868388E-2</v>
      </c>
      <c r="AK11" s="13">
        <v>1.360318429827064E-2</v>
      </c>
      <c r="AL11" s="13">
        <v>5.5647662808856711E-2</v>
      </c>
      <c r="AN11" s="13">
        <v>2.4716477374141271E-2</v>
      </c>
      <c r="AO11" s="13">
        <v>3.9252242199169562E-2</v>
      </c>
      <c r="AP11" s="13">
        <v>4.2579658428815392E-2</v>
      </c>
      <c r="AQ11" s="13">
        <v>5.7430327519227137E-2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0.56532978406610079</v>
      </c>
      <c r="D9" s="13">
        <v>0.55429047754044414</v>
      </c>
      <c r="E9" s="13">
        <v>0.51872792611505081</v>
      </c>
      <c r="F9" s="13">
        <v>0.54787937836701694</v>
      </c>
      <c r="G9" s="13">
        <v>0.55285933915903795</v>
      </c>
      <c r="H9" s="13">
        <v>0.57432280526353074</v>
      </c>
      <c r="I9" s="13">
        <v>0.62869220768274103</v>
      </c>
      <c r="K9" s="13">
        <v>0.5530102075122777</v>
      </c>
      <c r="L9" s="13">
        <v>0.57739114220339038</v>
      </c>
      <c r="N9" s="13">
        <v>0.59895172325550539</v>
      </c>
      <c r="O9" s="13">
        <v>0.48169042867914019</v>
      </c>
      <c r="P9" s="13">
        <v>0.59941271158318432</v>
      </c>
      <c r="Q9" s="13">
        <v>0.58131930074074178</v>
      </c>
      <c r="R9" s="13">
        <v>0.56111638698951061</v>
      </c>
      <c r="S9" s="13">
        <v>0.62455522909663763</v>
      </c>
      <c r="T9" s="13">
        <v>0.59127938514568379</v>
      </c>
      <c r="U9" s="13">
        <v>0.52589140484732733</v>
      </c>
      <c r="V9" s="13">
        <v>0.48623457736835979</v>
      </c>
      <c r="W9" s="13">
        <v>0.6315277908742587</v>
      </c>
      <c r="X9" s="13">
        <v>0.53151644416374255</v>
      </c>
      <c r="Y9" s="13">
        <v>0.56259897685183169</v>
      </c>
      <c r="AA9" s="13">
        <v>0.57183010627926234</v>
      </c>
      <c r="AB9" s="13">
        <v>0.67223372268469028</v>
      </c>
      <c r="AC9" s="13">
        <v>0.48414793193059569</v>
      </c>
      <c r="AD9" s="13">
        <v>0.58076085728224447</v>
      </c>
      <c r="AE9" s="13">
        <v>0.48811720215640447</v>
      </c>
      <c r="AF9" s="13">
        <v>0.59965101831135736</v>
      </c>
      <c r="AH9" s="13">
        <v>0.58461300711678588</v>
      </c>
      <c r="AI9" s="13">
        <v>0.61781403837730597</v>
      </c>
      <c r="AJ9" s="13">
        <v>0.51678545708525325</v>
      </c>
      <c r="AK9" s="13">
        <v>0.56933719870349797</v>
      </c>
      <c r="AL9" s="13">
        <v>0.55955408419929797</v>
      </c>
      <c r="AN9" s="13">
        <v>0.62709911596582912</v>
      </c>
      <c r="AO9" s="13">
        <v>0.57631151488851196</v>
      </c>
      <c r="AP9" s="13">
        <v>0.59348884311614103</v>
      </c>
      <c r="AQ9" s="13">
        <v>0.46351764960014752</v>
      </c>
    </row>
    <row r="10" spans="2:45" ht="19" customHeight="1" x14ac:dyDescent="0.35">
      <c r="B10" s="12" t="s">
        <v>206</v>
      </c>
      <c r="C10" s="13">
        <v>0.39641631175095238</v>
      </c>
      <c r="D10" s="13">
        <v>0.37236842678153292</v>
      </c>
      <c r="E10" s="13">
        <v>0.4473007003757879</v>
      </c>
      <c r="F10" s="13">
        <v>0.40155885125384688</v>
      </c>
      <c r="G10" s="13">
        <v>0.41613205982222312</v>
      </c>
      <c r="H10" s="13">
        <v>0.39874771675623238</v>
      </c>
      <c r="I10" s="13">
        <v>0.3491930740917028</v>
      </c>
      <c r="K10" s="13">
        <v>0.41072290821886859</v>
      </c>
      <c r="L10" s="13">
        <v>0.3824095816518025</v>
      </c>
      <c r="N10" s="13">
        <v>0.3765756859066991</v>
      </c>
      <c r="O10" s="13">
        <v>0.43285143843617058</v>
      </c>
      <c r="P10" s="13">
        <v>0.3919199047641056</v>
      </c>
      <c r="Q10" s="13">
        <v>0.36252606556365052</v>
      </c>
      <c r="R10" s="13">
        <v>0.4018649082528149</v>
      </c>
      <c r="S10" s="13">
        <v>0.35696412575065051</v>
      </c>
      <c r="T10" s="13">
        <v>0.3678656490959219</v>
      </c>
      <c r="U10" s="13">
        <v>0.43454759563422718</v>
      </c>
      <c r="V10" s="13">
        <v>0.45922880331788141</v>
      </c>
      <c r="W10" s="13">
        <v>0.32224670022504459</v>
      </c>
      <c r="X10" s="13">
        <v>0.43310154297565417</v>
      </c>
      <c r="Y10" s="13">
        <v>0.41148033722100241</v>
      </c>
      <c r="AA10" s="13">
        <v>0.40442793885543921</v>
      </c>
      <c r="AB10" s="13">
        <v>0.30270851562812212</v>
      </c>
      <c r="AC10" s="13">
        <v>0.480038697960736</v>
      </c>
      <c r="AD10" s="13">
        <v>0.39892315226837338</v>
      </c>
      <c r="AE10" s="13">
        <v>0.42706927139183037</v>
      </c>
      <c r="AF10" s="13">
        <v>0.3668986498136883</v>
      </c>
      <c r="AH10" s="13">
        <v>0.36301127595925198</v>
      </c>
      <c r="AI10" s="13">
        <v>0.37220041781254692</v>
      </c>
      <c r="AJ10" s="13">
        <v>0.44397868385715827</v>
      </c>
      <c r="AK10" s="13">
        <v>0.40868234443555362</v>
      </c>
      <c r="AL10" s="13">
        <v>0.3918122105795725</v>
      </c>
      <c r="AN10" s="13">
        <v>0.34042797007075648</v>
      </c>
      <c r="AO10" s="13">
        <v>0.38693444425122142</v>
      </c>
      <c r="AP10" s="13">
        <v>0.3657951926757278</v>
      </c>
      <c r="AQ10" s="13">
        <v>0.49433693837055309</v>
      </c>
    </row>
    <row r="11" spans="2:45" ht="19" customHeight="1" x14ac:dyDescent="0.35">
      <c r="B11" s="12" t="s">
        <v>207</v>
      </c>
      <c r="C11" s="13">
        <v>3.8253904182946691E-2</v>
      </c>
      <c r="D11" s="13">
        <v>7.3341095678023119E-2</v>
      </c>
      <c r="E11" s="13">
        <v>3.39713735091614E-2</v>
      </c>
      <c r="F11" s="13">
        <v>5.0561770379136249E-2</v>
      </c>
      <c r="G11" s="13">
        <v>3.1008601018738841E-2</v>
      </c>
      <c r="H11" s="13">
        <v>2.692947798023676E-2</v>
      </c>
      <c r="I11" s="13">
        <v>2.2114718225556239E-2</v>
      </c>
      <c r="K11" s="13">
        <v>3.6266884268853689E-2</v>
      </c>
      <c r="L11" s="13">
        <v>4.0199276144807179E-2</v>
      </c>
      <c r="N11" s="13">
        <v>2.447259083779571E-2</v>
      </c>
      <c r="O11" s="13">
        <v>8.5458132884689009E-2</v>
      </c>
      <c r="P11" s="13">
        <v>8.6673836527101315E-3</v>
      </c>
      <c r="Q11" s="13">
        <v>5.6154633695607838E-2</v>
      </c>
      <c r="R11" s="13">
        <v>3.7018704757674513E-2</v>
      </c>
      <c r="S11" s="13">
        <v>1.848064515271184E-2</v>
      </c>
      <c r="T11" s="13">
        <v>4.0854965758394438E-2</v>
      </c>
      <c r="U11" s="13">
        <v>3.9560999518445272E-2</v>
      </c>
      <c r="V11" s="13">
        <v>5.4536619313758659E-2</v>
      </c>
      <c r="W11" s="13">
        <v>4.6225508900696537E-2</v>
      </c>
      <c r="X11" s="13">
        <v>3.538201286060326E-2</v>
      </c>
      <c r="Y11" s="13">
        <v>2.5920685927165829E-2</v>
      </c>
      <c r="AA11" s="13">
        <v>2.3741954865298419E-2</v>
      </c>
      <c r="AB11" s="13">
        <v>2.5057761687187641E-2</v>
      </c>
      <c r="AC11" s="13">
        <v>3.5813370108668259E-2</v>
      </c>
      <c r="AD11" s="13">
        <v>2.0315990449381999E-2</v>
      </c>
      <c r="AE11" s="13">
        <v>8.4813526451765126E-2</v>
      </c>
      <c r="AF11" s="13">
        <v>3.3450331874954303E-2</v>
      </c>
      <c r="AH11" s="13">
        <v>5.2375716923962E-2</v>
      </c>
      <c r="AI11" s="13">
        <v>9.9855438101469143E-3</v>
      </c>
      <c r="AJ11" s="13">
        <v>3.9235859057588238E-2</v>
      </c>
      <c r="AK11" s="13">
        <v>2.198045686094836E-2</v>
      </c>
      <c r="AL11" s="13">
        <v>4.8633705221129621E-2</v>
      </c>
      <c r="AN11" s="13">
        <v>3.2472913963414618E-2</v>
      </c>
      <c r="AO11" s="13">
        <v>3.6754040860266582E-2</v>
      </c>
      <c r="AP11" s="13">
        <v>4.0715964208131263E-2</v>
      </c>
      <c r="AQ11" s="13">
        <v>4.214541202929948E-2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0.48279654317500731</v>
      </c>
      <c r="D9" s="13">
        <v>0.45881993639823537</v>
      </c>
      <c r="E9" s="13">
        <v>0.4867831568691966</v>
      </c>
      <c r="F9" s="13">
        <v>0.44751091253955699</v>
      </c>
      <c r="G9" s="13">
        <v>0.47394437146485058</v>
      </c>
      <c r="H9" s="13">
        <v>0.51036561910163702</v>
      </c>
      <c r="I9" s="13">
        <v>0.51263422736975139</v>
      </c>
      <c r="K9" s="13">
        <v>0.54343756322979864</v>
      </c>
      <c r="L9" s="13">
        <v>0.42342655935324919</v>
      </c>
      <c r="N9" s="13">
        <v>0.52190883437525915</v>
      </c>
      <c r="O9" s="13">
        <v>0.36810822004817689</v>
      </c>
      <c r="P9" s="13">
        <v>0.50999955412781506</v>
      </c>
      <c r="Q9" s="13">
        <v>0.48922496777834001</v>
      </c>
      <c r="R9" s="13">
        <v>0.45057300267771933</v>
      </c>
      <c r="S9" s="13">
        <v>0.51118238668930904</v>
      </c>
      <c r="T9" s="13">
        <v>0.46942114304354798</v>
      </c>
      <c r="U9" s="13">
        <v>0.41998035038131681</v>
      </c>
      <c r="V9" s="13">
        <v>0.49786582345448682</v>
      </c>
      <c r="W9" s="13">
        <v>0.51657534426903584</v>
      </c>
      <c r="X9" s="13">
        <v>0.45614928296273799</v>
      </c>
      <c r="Y9" s="13">
        <v>0.50327916021580943</v>
      </c>
      <c r="AA9" s="13">
        <v>0.49945867825026308</v>
      </c>
      <c r="AB9" s="13">
        <v>0.52899260529522685</v>
      </c>
      <c r="AC9" s="13">
        <v>0.4025602609004329</v>
      </c>
      <c r="AD9" s="13">
        <v>0.58214644812752503</v>
      </c>
      <c r="AE9" s="13">
        <v>0.37552746356903682</v>
      </c>
      <c r="AF9" s="13">
        <v>0.50266035190085945</v>
      </c>
      <c r="AH9" s="13">
        <v>0.5112024342190985</v>
      </c>
      <c r="AI9" s="13">
        <v>0.51390934993025983</v>
      </c>
      <c r="AJ9" s="13">
        <v>0.39633753840337838</v>
      </c>
      <c r="AK9" s="13">
        <v>0.52233613003416957</v>
      </c>
      <c r="AL9" s="13">
        <v>0.46981117958981111</v>
      </c>
      <c r="AN9" s="13">
        <v>0.52288543634538953</v>
      </c>
      <c r="AO9" s="13">
        <v>0.47311149470208241</v>
      </c>
      <c r="AP9" s="13">
        <v>0.5420491296164871</v>
      </c>
      <c r="AQ9" s="13">
        <v>0.39582789477308922</v>
      </c>
    </row>
    <row r="10" spans="2:45" ht="19" customHeight="1" x14ac:dyDescent="0.35">
      <c r="B10" s="12" t="s">
        <v>206</v>
      </c>
      <c r="C10" s="13">
        <v>0.47458874679195961</v>
      </c>
      <c r="D10" s="13">
        <v>0.45455099718866021</v>
      </c>
      <c r="E10" s="13">
        <v>0.47109054824113022</v>
      </c>
      <c r="F10" s="13">
        <v>0.50781577559390745</v>
      </c>
      <c r="G10" s="13">
        <v>0.49538565356119818</v>
      </c>
      <c r="H10" s="13">
        <v>0.45391227106006687</v>
      </c>
      <c r="I10" s="13">
        <v>0.46070124994237283</v>
      </c>
      <c r="K10" s="13">
        <v>0.41768078358756833</v>
      </c>
      <c r="L10" s="13">
        <v>0.53030391866276871</v>
      </c>
      <c r="N10" s="13">
        <v>0.43919417172195169</v>
      </c>
      <c r="O10" s="13">
        <v>0.58221240835622734</v>
      </c>
      <c r="P10" s="13">
        <v>0.44989468923088671</v>
      </c>
      <c r="Q10" s="13">
        <v>0.43793116481793187</v>
      </c>
      <c r="R10" s="13">
        <v>0.5090362895595939</v>
      </c>
      <c r="S10" s="13">
        <v>0.47643616243207382</v>
      </c>
      <c r="T10" s="13">
        <v>0.48339362807274588</v>
      </c>
      <c r="U10" s="13">
        <v>0.51871377297723953</v>
      </c>
      <c r="V10" s="13">
        <v>0.46331559603278327</v>
      </c>
      <c r="W10" s="13">
        <v>0.44904564038362121</v>
      </c>
      <c r="X10" s="13">
        <v>0.47493989558403549</v>
      </c>
      <c r="Y10" s="13">
        <v>0.46312640862477161</v>
      </c>
      <c r="AA10" s="13">
        <v>0.46028353915323822</v>
      </c>
      <c r="AB10" s="13">
        <v>0.45130672622577622</v>
      </c>
      <c r="AC10" s="13">
        <v>0.55236926852399626</v>
      </c>
      <c r="AD10" s="13">
        <v>0.39760746741697239</v>
      </c>
      <c r="AE10" s="13">
        <v>0.53149350230952497</v>
      </c>
      <c r="AF10" s="13">
        <v>0.47533123057776078</v>
      </c>
      <c r="AH10" s="13">
        <v>0.45142611132181892</v>
      </c>
      <c r="AI10" s="13">
        <v>0.45430712744468638</v>
      </c>
      <c r="AJ10" s="13">
        <v>0.54294952174201438</v>
      </c>
      <c r="AK10" s="13">
        <v>0.44438627476051162</v>
      </c>
      <c r="AL10" s="13">
        <v>0.48342376277312249</v>
      </c>
      <c r="AN10" s="13">
        <v>0.45601446232656723</v>
      </c>
      <c r="AO10" s="13">
        <v>0.49039072535505418</v>
      </c>
      <c r="AP10" s="13">
        <v>0.40219431281258128</v>
      </c>
      <c r="AQ10" s="13">
        <v>0.5432800780802145</v>
      </c>
    </row>
    <row r="11" spans="2:45" ht="19" customHeight="1" x14ac:dyDescent="0.35">
      <c r="B11" s="12" t="s">
        <v>207</v>
      </c>
      <c r="C11" s="13">
        <v>4.2614710033033312E-2</v>
      </c>
      <c r="D11" s="13">
        <v>8.6629066413104527E-2</v>
      </c>
      <c r="E11" s="13">
        <v>4.2126294889673281E-2</v>
      </c>
      <c r="F11" s="13">
        <v>4.4673311866535573E-2</v>
      </c>
      <c r="G11" s="13">
        <v>3.0669974973951179E-2</v>
      </c>
      <c r="H11" s="13">
        <v>3.572210983829608E-2</v>
      </c>
      <c r="I11" s="13">
        <v>2.666452268787586E-2</v>
      </c>
      <c r="K11" s="13">
        <v>3.8881653182632959E-2</v>
      </c>
      <c r="L11" s="13">
        <v>4.6269521983982022E-2</v>
      </c>
      <c r="N11" s="13">
        <v>3.8896993902789223E-2</v>
      </c>
      <c r="O11" s="13">
        <v>4.9679371595595719E-2</v>
      </c>
      <c r="P11" s="13">
        <v>4.0105756641298292E-2</v>
      </c>
      <c r="Q11" s="13">
        <v>7.2843867403728182E-2</v>
      </c>
      <c r="R11" s="13">
        <v>4.0390707762686877E-2</v>
      </c>
      <c r="S11" s="13">
        <v>1.2381450878617049E-2</v>
      </c>
      <c r="T11" s="13">
        <v>4.7185228883706153E-2</v>
      </c>
      <c r="U11" s="13">
        <v>6.1305876641443317E-2</v>
      </c>
      <c r="V11" s="13">
        <v>3.8818580512729912E-2</v>
      </c>
      <c r="W11" s="13">
        <v>3.4379015347342841E-2</v>
      </c>
      <c r="X11" s="13">
        <v>6.8910821453226301E-2</v>
      </c>
      <c r="Y11" s="13">
        <v>3.3594431159419028E-2</v>
      </c>
      <c r="AA11" s="13">
        <v>4.0257782596498717E-2</v>
      </c>
      <c r="AB11" s="13">
        <v>1.9700668478996972E-2</v>
      </c>
      <c r="AC11" s="13">
        <v>4.5070470575570808E-2</v>
      </c>
      <c r="AD11" s="13">
        <v>2.0246084455502571E-2</v>
      </c>
      <c r="AE11" s="13">
        <v>9.2979034121438389E-2</v>
      </c>
      <c r="AF11" s="13">
        <v>2.2008417521379789E-2</v>
      </c>
      <c r="AH11" s="13">
        <v>3.7371454459082513E-2</v>
      </c>
      <c r="AI11" s="13">
        <v>3.1783522625053712E-2</v>
      </c>
      <c r="AJ11" s="13">
        <v>6.0712939854607108E-2</v>
      </c>
      <c r="AK11" s="13">
        <v>3.3277595205318783E-2</v>
      </c>
      <c r="AL11" s="13">
        <v>4.6765057637066537E-2</v>
      </c>
      <c r="AN11" s="13">
        <v>2.1100101328043429E-2</v>
      </c>
      <c r="AO11" s="13">
        <v>3.6497779942863323E-2</v>
      </c>
      <c r="AP11" s="13">
        <v>5.5756557570931647E-2</v>
      </c>
      <c r="AQ11" s="13">
        <v>6.0892027146696413E-2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2:L18"/>
  <sheetViews>
    <sheetView showGridLines="0" workbookViewId="0"/>
  </sheetViews>
  <sheetFormatPr defaultColWidth="8.81640625" defaultRowHeight="14.5" x14ac:dyDescent="0.35"/>
  <cols>
    <col min="1" max="1" width="5" customWidth="1"/>
    <col min="2" max="2" width="25" customWidth="1"/>
    <col min="3" max="12" width="20" customWidth="1"/>
  </cols>
  <sheetData>
    <row r="2" spans="2:12" ht="40" customHeight="1" x14ac:dyDescent="0.35">
      <c r="D2" s="14" t="s">
        <v>441</v>
      </c>
    </row>
    <row r="6" spans="2:12" ht="50.15" customHeight="1" x14ac:dyDescent="0.35">
      <c r="C6" s="15" t="s">
        <v>431</v>
      </c>
      <c r="D6" s="15" t="s">
        <v>430</v>
      </c>
      <c r="E6" s="15" t="s">
        <v>429</v>
      </c>
      <c r="F6" s="15" t="s">
        <v>428</v>
      </c>
      <c r="G6" s="15" t="s">
        <v>427</v>
      </c>
      <c r="H6" s="15" t="s">
        <v>426</v>
      </c>
      <c r="I6" s="15" t="s">
        <v>425</v>
      </c>
      <c r="J6" s="15" t="s">
        <v>424</v>
      </c>
      <c r="K6" s="15" t="s">
        <v>442</v>
      </c>
      <c r="L6" s="15" t="s">
        <v>443</v>
      </c>
    </row>
    <row r="7" spans="2:12" x14ac:dyDescent="0.35">
      <c r="B7" s="12" t="s">
        <v>215</v>
      </c>
      <c r="C7" s="13">
        <v>0.68476875575067297</v>
      </c>
      <c r="D7" s="13">
        <v>0.36996913794999908</v>
      </c>
      <c r="E7" s="13">
        <v>0.50899747488889091</v>
      </c>
      <c r="F7" s="13">
        <v>0.46276626401964499</v>
      </c>
      <c r="G7" s="13">
        <v>0.59391663424476282</v>
      </c>
      <c r="H7" s="13">
        <v>0.53709616001445981</v>
      </c>
      <c r="I7" s="13">
        <v>0.100124446330214</v>
      </c>
      <c r="J7" s="13">
        <v>0.18317017970948651</v>
      </c>
      <c r="K7" s="13">
        <v>0.17093592329541679</v>
      </c>
      <c r="L7" s="13">
        <v>0.22528002520412341</v>
      </c>
    </row>
    <row r="8" spans="2:12" x14ac:dyDescent="0.35">
      <c r="B8" s="12" t="s">
        <v>216</v>
      </c>
      <c r="C8" s="13">
        <v>0.17505308555419899</v>
      </c>
      <c r="D8" s="13">
        <v>0.39918537929060982</v>
      </c>
      <c r="E8" s="13">
        <v>0.35444974363143139</v>
      </c>
      <c r="F8" s="13">
        <v>0.34459472605449021</v>
      </c>
      <c r="G8" s="13">
        <v>0.28479924079687369</v>
      </c>
      <c r="H8" s="13">
        <v>0.30927431349078022</v>
      </c>
      <c r="I8" s="13">
        <v>0.2683001459380992</v>
      </c>
      <c r="J8" s="13">
        <v>0.49372718051924658</v>
      </c>
      <c r="K8" s="13">
        <v>0.49085358317805672</v>
      </c>
      <c r="L8" s="13">
        <v>0.52552220983609188</v>
      </c>
    </row>
    <row r="9" spans="2:12" x14ac:dyDescent="0.35">
      <c r="B9" s="12" t="s">
        <v>217</v>
      </c>
      <c r="C9" s="13">
        <v>5.3940889776015029E-2</v>
      </c>
      <c r="D9" s="13">
        <v>0.11457371189039441</v>
      </c>
      <c r="E9" s="13">
        <v>6.3579964338124864E-2</v>
      </c>
      <c r="F9" s="13">
        <v>9.7567397400236067E-2</v>
      </c>
      <c r="G9" s="13">
        <v>5.3829242979787861E-2</v>
      </c>
      <c r="H9" s="13">
        <v>6.7869179233020382E-2</v>
      </c>
      <c r="I9" s="13">
        <v>0.33045960672464009</v>
      </c>
      <c r="J9" s="13">
        <v>0.18859926939700961</v>
      </c>
      <c r="K9" s="13">
        <v>0.20507080869592809</v>
      </c>
      <c r="L9" s="13">
        <v>0.14139791376215449</v>
      </c>
    </row>
    <row r="10" spans="2:12" x14ac:dyDescent="0.35">
      <c r="B10" s="12" t="s">
        <v>218</v>
      </c>
      <c r="C10" s="13">
        <v>5.5214085383785833E-2</v>
      </c>
      <c r="D10" s="13">
        <v>4.8277520518290651E-2</v>
      </c>
      <c r="E10" s="13">
        <v>3.845779846488688E-2</v>
      </c>
      <c r="F10" s="13">
        <v>5.0422076883800668E-2</v>
      </c>
      <c r="G10" s="13">
        <v>3.3053659565449513E-2</v>
      </c>
      <c r="H10" s="13">
        <v>4.8601347202374037E-2</v>
      </c>
      <c r="I10" s="13">
        <v>0.16512713199185461</v>
      </c>
      <c r="J10" s="13">
        <v>6.5426679110572913E-2</v>
      </c>
      <c r="K10" s="13">
        <v>6.612222466968648E-2</v>
      </c>
      <c r="L10" s="13">
        <v>5.337780402951664E-2</v>
      </c>
    </row>
    <row r="11" spans="2:12" x14ac:dyDescent="0.35">
      <c r="B11" s="12" t="s">
        <v>207</v>
      </c>
      <c r="C11" s="13">
        <v>3.1023183535327261E-2</v>
      </c>
      <c r="D11" s="13">
        <v>6.7994250350706179E-2</v>
      </c>
      <c r="E11" s="13">
        <v>3.4515018676666058E-2</v>
      </c>
      <c r="F11" s="13">
        <v>4.4649535641828143E-2</v>
      </c>
      <c r="G11" s="13">
        <v>3.4401222413126251E-2</v>
      </c>
      <c r="H11" s="13">
        <v>3.7159000059365621E-2</v>
      </c>
      <c r="I11" s="13">
        <v>0.1359886690151921</v>
      </c>
      <c r="J11" s="13">
        <v>6.907669126368457E-2</v>
      </c>
      <c r="K11" s="13">
        <v>6.7017460160912021E-2</v>
      </c>
      <c r="L11" s="13">
        <v>5.4422047168113788E-2</v>
      </c>
    </row>
    <row r="14" spans="2:12" x14ac:dyDescent="0.35">
      <c r="B14" t="s">
        <v>344</v>
      </c>
    </row>
    <row r="15" spans="2:12"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0.22528002520412341</v>
      </c>
      <c r="D9" s="13">
        <v>0.165914064785598</v>
      </c>
      <c r="E9" s="13">
        <v>0.23307565508829131</v>
      </c>
      <c r="F9" s="13">
        <v>0.20943486752706511</v>
      </c>
      <c r="G9" s="13">
        <v>0.2261491017016877</v>
      </c>
      <c r="H9" s="13">
        <v>0.2639984216899765</v>
      </c>
      <c r="I9" s="13">
        <v>0.24415726046488281</v>
      </c>
      <c r="K9" s="13">
        <v>0.22676753121265</v>
      </c>
      <c r="L9" s="13">
        <v>0.22382369733263971</v>
      </c>
      <c r="N9" s="13">
        <v>0.17597944730928719</v>
      </c>
      <c r="O9" s="13">
        <v>0.2119582833738182</v>
      </c>
      <c r="P9" s="13">
        <v>0.18602397772178761</v>
      </c>
      <c r="Q9" s="13">
        <v>0.20281347227523969</v>
      </c>
      <c r="R9" s="13">
        <v>0.2213538505700014</v>
      </c>
      <c r="S9" s="13">
        <v>0.25361621034864912</v>
      </c>
      <c r="T9" s="13">
        <v>0.22233981474740361</v>
      </c>
      <c r="U9" s="13">
        <v>0.28524255764708051</v>
      </c>
      <c r="V9" s="13">
        <v>0.22251132508583149</v>
      </c>
      <c r="W9" s="13">
        <v>0.2495987960522752</v>
      </c>
      <c r="X9" s="13">
        <v>0.1932238411529037</v>
      </c>
      <c r="Y9" s="13">
        <v>0.23046696393720811</v>
      </c>
      <c r="AA9" s="13">
        <v>0.23830438167259829</v>
      </c>
      <c r="AB9" s="13">
        <v>0.28914214239006758</v>
      </c>
      <c r="AC9" s="13">
        <v>0.2269043035030803</v>
      </c>
      <c r="AD9" s="13">
        <v>0.26505543408979421</v>
      </c>
      <c r="AE9" s="13">
        <v>0.14464958341643469</v>
      </c>
      <c r="AF9" s="13">
        <v>0.23327324585572759</v>
      </c>
      <c r="AH9" s="13">
        <v>0.26259361434248918</v>
      </c>
      <c r="AI9" s="13">
        <v>0.20475940453385941</v>
      </c>
      <c r="AJ9" s="13">
        <v>0.19898821320487101</v>
      </c>
      <c r="AK9" s="13">
        <v>0.24819590434977859</v>
      </c>
      <c r="AL9" s="13">
        <v>0.20743178663663661</v>
      </c>
      <c r="AN9" s="13">
        <v>0.23705140644517389</v>
      </c>
      <c r="AO9" s="13">
        <v>0.230410800910477</v>
      </c>
      <c r="AP9" s="13">
        <v>0.19557462789456889</v>
      </c>
      <c r="AQ9" s="13">
        <v>0.23396957063759799</v>
      </c>
    </row>
    <row r="10" spans="2:45" ht="19" customHeight="1" x14ac:dyDescent="0.35">
      <c r="B10" s="12" t="s">
        <v>216</v>
      </c>
      <c r="C10" s="13">
        <v>0.52552220983609188</v>
      </c>
      <c r="D10" s="13">
        <v>0.47598249694020861</v>
      </c>
      <c r="E10" s="13">
        <v>0.49551857011168948</v>
      </c>
      <c r="F10" s="13">
        <v>0.53632562632584646</v>
      </c>
      <c r="G10" s="13">
        <v>0.56309241818742106</v>
      </c>
      <c r="H10" s="13">
        <v>0.51101567799729553</v>
      </c>
      <c r="I10" s="13">
        <v>0.5530800335949243</v>
      </c>
      <c r="K10" s="13">
        <v>0.52777556896217548</v>
      </c>
      <c r="L10" s="13">
        <v>0.52331608113411199</v>
      </c>
      <c r="N10" s="13">
        <v>0.62189701013973053</v>
      </c>
      <c r="O10" s="13">
        <v>0.51781019853961441</v>
      </c>
      <c r="P10" s="13">
        <v>0.50630085822584125</v>
      </c>
      <c r="Q10" s="13">
        <v>0.54672801389648806</v>
      </c>
      <c r="R10" s="13">
        <v>0.5272965114545759</v>
      </c>
      <c r="S10" s="13">
        <v>0.47503762089104778</v>
      </c>
      <c r="T10" s="13">
        <v>0.5297718287164227</v>
      </c>
      <c r="U10" s="13">
        <v>0.43476355517916249</v>
      </c>
      <c r="V10" s="13">
        <v>0.52672846377334348</v>
      </c>
      <c r="W10" s="13">
        <v>0.54955378338709771</v>
      </c>
      <c r="X10" s="13">
        <v>0.52840758248903419</v>
      </c>
      <c r="Y10" s="13">
        <v>0.52408743907482713</v>
      </c>
      <c r="AA10" s="13">
        <v>0.55524070882742138</v>
      </c>
      <c r="AB10" s="13">
        <v>0.52849561868786243</v>
      </c>
      <c r="AC10" s="13">
        <v>0.52411737114045409</v>
      </c>
      <c r="AD10" s="13">
        <v>0.49819225146751639</v>
      </c>
      <c r="AE10" s="13">
        <v>0.45600329531904038</v>
      </c>
      <c r="AF10" s="13">
        <v>0.55710953395257812</v>
      </c>
      <c r="AH10" s="13">
        <v>0.53111205408372886</v>
      </c>
      <c r="AI10" s="13">
        <v>0.59811187723912906</v>
      </c>
      <c r="AJ10" s="13">
        <v>0.4809942315136998</v>
      </c>
      <c r="AK10" s="13">
        <v>0.52778594942661372</v>
      </c>
      <c r="AL10" s="13">
        <v>0.52103224094039802</v>
      </c>
      <c r="AN10" s="13">
        <v>0.52550007402717969</v>
      </c>
      <c r="AO10" s="13">
        <v>0.54437978523883701</v>
      </c>
      <c r="AP10" s="13">
        <v>0.53474360995932246</v>
      </c>
      <c r="AQ10" s="13">
        <v>0.49735547376992528</v>
      </c>
    </row>
    <row r="11" spans="2:45" ht="19" customHeight="1" x14ac:dyDescent="0.35">
      <c r="B11" s="12" t="s">
        <v>217</v>
      </c>
      <c r="C11" s="13">
        <v>0.14139791376215449</v>
      </c>
      <c r="D11" s="13">
        <v>0.22636661253340221</v>
      </c>
      <c r="E11" s="13">
        <v>0.1563744855846228</v>
      </c>
      <c r="F11" s="13">
        <v>0.1366713844338649</v>
      </c>
      <c r="G11" s="13">
        <v>0.1065255722586859</v>
      </c>
      <c r="H11" s="13">
        <v>0.12544572011220889</v>
      </c>
      <c r="I11" s="13">
        <v>0.1160921916825936</v>
      </c>
      <c r="K11" s="13">
        <v>0.14764009318209961</v>
      </c>
      <c r="L11" s="13">
        <v>0.13528657046944931</v>
      </c>
      <c r="N11" s="13">
        <v>0.13937068705770991</v>
      </c>
      <c r="O11" s="13">
        <v>0.12091839438164979</v>
      </c>
      <c r="P11" s="13">
        <v>0.15681138665942471</v>
      </c>
      <c r="Q11" s="13">
        <v>0.1666517461375531</v>
      </c>
      <c r="R11" s="13">
        <v>0.180083130810201</v>
      </c>
      <c r="S11" s="13">
        <v>0.12929155928562319</v>
      </c>
      <c r="T11" s="13">
        <v>0.14690523001714911</v>
      </c>
      <c r="U11" s="13">
        <v>0.1096961415583013</v>
      </c>
      <c r="V11" s="13">
        <v>0.1618770656043694</v>
      </c>
      <c r="W11" s="13">
        <v>0.11249713533714591</v>
      </c>
      <c r="X11" s="13">
        <v>0.13793416937793229</v>
      </c>
      <c r="Y11" s="13">
        <v>0.1345842310443856</v>
      </c>
      <c r="AA11" s="13">
        <v>0.1289055491683562</v>
      </c>
      <c r="AB11" s="13">
        <v>8.8931071674570719E-2</v>
      </c>
      <c r="AC11" s="13">
        <v>0.14185114405943919</v>
      </c>
      <c r="AD11" s="13">
        <v>0.1197439768698295</v>
      </c>
      <c r="AE11" s="13">
        <v>0.20818942241542959</v>
      </c>
      <c r="AF11" s="13">
        <v>0.1304999594880297</v>
      </c>
      <c r="AH11" s="13">
        <v>0.1438777853930889</v>
      </c>
      <c r="AI11" s="13">
        <v>0.109489117131707</v>
      </c>
      <c r="AJ11" s="13">
        <v>0.18218977874935541</v>
      </c>
      <c r="AK11" s="13">
        <v>0.113531524863844</v>
      </c>
      <c r="AL11" s="13">
        <v>0.15000920879336649</v>
      </c>
      <c r="AN11" s="13">
        <v>0.13593061923764219</v>
      </c>
      <c r="AO11" s="13">
        <v>0.13794490476863919</v>
      </c>
      <c r="AP11" s="13">
        <v>0.16861933593600401</v>
      </c>
      <c r="AQ11" s="13">
        <v>0.12704349346279961</v>
      </c>
    </row>
    <row r="12" spans="2:45" ht="19" customHeight="1" x14ac:dyDescent="0.35">
      <c r="B12" s="12" t="s">
        <v>218</v>
      </c>
      <c r="C12" s="13">
        <v>5.337780402951664E-2</v>
      </c>
      <c r="D12" s="13">
        <v>7.799273620372521E-2</v>
      </c>
      <c r="E12" s="13">
        <v>7.7352368379775494E-2</v>
      </c>
      <c r="F12" s="13">
        <v>5.111949995779206E-2</v>
      </c>
      <c r="G12" s="13">
        <v>4.419684574057537E-2</v>
      </c>
      <c r="H12" s="13">
        <v>3.890687733198904E-2</v>
      </c>
      <c r="I12" s="13">
        <v>3.6698330757798749E-2</v>
      </c>
      <c r="K12" s="13">
        <v>5.830871790476079E-2</v>
      </c>
      <c r="L12" s="13">
        <v>4.8550242145906877E-2</v>
      </c>
      <c r="N12" s="13">
        <v>3.889139036533705E-2</v>
      </c>
      <c r="O12" s="13">
        <v>2.9833944857999981E-2</v>
      </c>
      <c r="P12" s="13">
        <v>0.10108792946130291</v>
      </c>
      <c r="Q12" s="13">
        <v>4.0116237365880471E-2</v>
      </c>
      <c r="R12" s="13">
        <v>5.1421728008627092E-2</v>
      </c>
      <c r="S12" s="13">
        <v>7.723518063804885E-2</v>
      </c>
      <c r="T12" s="13">
        <v>7.1762258442423163E-2</v>
      </c>
      <c r="U12" s="13">
        <v>7.6670738329055896E-2</v>
      </c>
      <c r="V12" s="13">
        <v>5.3781538106242262E-2</v>
      </c>
      <c r="W12" s="13">
        <v>2.1440219742247388E-2</v>
      </c>
      <c r="X12" s="13">
        <v>4.821493163037948E-2</v>
      </c>
      <c r="Y12" s="13">
        <v>4.8773049726490103E-2</v>
      </c>
      <c r="AA12" s="13">
        <v>4.1159922321578848E-2</v>
      </c>
      <c r="AB12" s="13">
        <v>4.3641446570103992E-2</v>
      </c>
      <c r="AC12" s="13">
        <v>5.7970141287020938E-2</v>
      </c>
      <c r="AD12" s="13">
        <v>6.334792848580538E-2</v>
      </c>
      <c r="AE12" s="13">
        <v>8.1752108739001031E-2</v>
      </c>
      <c r="AF12" s="13">
        <v>4.2945799173241039E-2</v>
      </c>
      <c r="AH12" s="13">
        <v>2.525347673962372E-2</v>
      </c>
      <c r="AI12" s="13">
        <v>4.7542082855871512E-2</v>
      </c>
      <c r="AJ12" s="13">
        <v>6.4513703169934683E-2</v>
      </c>
      <c r="AK12" s="13">
        <v>6.86219832033826E-2</v>
      </c>
      <c r="AL12" s="13">
        <v>5.4303260403976018E-2</v>
      </c>
      <c r="AN12" s="13">
        <v>5.4368296864500308E-2</v>
      </c>
      <c r="AO12" s="13">
        <v>3.2536387769056277E-2</v>
      </c>
      <c r="AP12" s="13">
        <v>5.7946217736314781E-2</v>
      </c>
      <c r="AQ12" s="13">
        <v>7.026592203276659E-2</v>
      </c>
    </row>
    <row r="13" spans="2:45" ht="19" customHeight="1" x14ac:dyDescent="0.35">
      <c r="B13" s="12" t="s">
        <v>207</v>
      </c>
      <c r="C13" s="13">
        <v>5.4422047168113788E-2</v>
      </c>
      <c r="D13" s="13">
        <v>5.3744089537066171E-2</v>
      </c>
      <c r="E13" s="13">
        <v>3.767892083562091E-2</v>
      </c>
      <c r="F13" s="13">
        <v>6.6448621755431564E-2</v>
      </c>
      <c r="G13" s="13">
        <v>6.0036062111629852E-2</v>
      </c>
      <c r="H13" s="13">
        <v>6.0633302868530067E-2</v>
      </c>
      <c r="I13" s="13">
        <v>4.9972183499800593E-2</v>
      </c>
      <c r="K13" s="13">
        <v>3.9508088738314122E-2</v>
      </c>
      <c r="L13" s="13">
        <v>6.9023408917892173E-2</v>
      </c>
      <c r="N13" s="13">
        <v>2.3861465127935369E-2</v>
      </c>
      <c r="O13" s="13">
        <v>0.1194791788469174</v>
      </c>
      <c r="P13" s="13">
        <v>4.9775847931643587E-2</v>
      </c>
      <c r="Q13" s="13">
        <v>4.3690530324838779E-2</v>
      </c>
      <c r="R13" s="13">
        <v>1.984477915659463E-2</v>
      </c>
      <c r="S13" s="13">
        <v>6.4819428836630971E-2</v>
      </c>
      <c r="T13" s="13">
        <v>2.9220868076601451E-2</v>
      </c>
      <c r="U13" s="13">
        <v>9.3627007286399611E-2</v>
      </c>
      <c r="V13" s="13">
        <v>3.5101607430213337E-2</v>
      </c>
      <c r="W13" s="13">
        <v>6.6910065481233724E-2</v>
      </c>
      <c r="X13" s="13">
        <v>9.221947534975021E-2</v>
      </c>
      <c r="Y13" s="13">
        <v>6.2088316217088921E-2</v>
      </c>
      <c r="AA13" s="13">
        <v>3.6389438010045232E-2</v>
      </c>
      <c r="AB13" s="13">
        <v>4.9789720677395247E-2</v>
      </c>
      <c r="AC13" s="13">
        <v>4.9157040010005447E-2</v>
      </c>
      <c r="AD13" s="13">
        <v>5.3660409087054488E-2</v>
      </c>
      <c r="AE13" s="13">
        <v>0.10940559011009431</v>
      </c>
      <c r="AF13" s="13">
        <v>3.6171461530423492E-2</v>
      </c>
      <c r="AH13" s="13">
        <v>3.7163069441069153E-2</v>
      </c>
      <c r="AI13" s="13">
        <v>4.0097518239432972E-2</v>
      </c>
      <c r="AJ13" s="13">
        <v>7.3314073362139173E-2</v>
      </c>
      <c r="AK13" s="13">
        <v>4.1864638156381057E-2</v>
      </c>
      <c r="AL13" s="13">
        <v>6.7223503225622885E-2</v>
      </c>
      <c r="AN13" s="13">
        <v>4.7149603425504193E-2</v>
      </c>
      <c r="AO13" s="13">
        <v>5.4728121312990298E-2</v>
      </c>
      <c r="AP13" s="13">
        <v>4.311620847378983E-2</v>
      </c>
      <c r="AQ13" s="13">
        <v>7.136554009691061E-2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219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0.17093592329541679</v>
      </c>
      <c r="D9" s="13">
        <v>0.12191168290562859</v>
      </c>
      <c r="E9" s="13">
        <v>0.1689860408468726</v>
      </c>
      <c r="F9" s="13">
        <v>0.18794895237013659</v>
      </c>
      <c r="G9" s="13">
        <v>0.15678668420454511</v>
      </c>
      <c r="H9" s="13">
        <v>0.208261245380088</v>
      </c>
      <c r="I9" s="13">
        <v>0.17732639586357829</v>
      </c>
      <c r="K9" s="13">
        <v>0.17221127837272249</v>
      </c>
      <c r="L9" s="13">
        <v>0.16968729967005181</v>
      </c>
      <c r="N9" s="13">
        <v>0.1255011969487772</v>
      </c>
      <c r="O9" s="13">
        <v>0.13516310302308029</v>
      </c>
      <c r="P9" s="13">
        <v>0.14955867678708201</v>
      </c>
      <c r="Q9" s="13">
        <v>0.13883578436596811</v>
      </c>
      <c r="R9" s="13">
        <v>0.23608168701820009</v>
      </c>
      <c r="S9" s="13">
        <v>0.15916031830018271</v>
      </c>
      <c r="T9" s="13">
        <v>0.15835649729003309</v>
      </c>
      <c r="U9" s="13">
        <v>0.23011726824787759</v>
      </c>
      <c r="V9" s="13">
        <v>0.1608180949184673</v>
      </c>
      <c r="W9" s="13">
        <v>0.17723182894819059</v>
      </c>
      <c r="X9" s="13">
        <v>0.1125747101797538</v>
      </c>
      <c r="Y9" s="13">
        <v>0.19546478099183151</v>
      </c>
      <c r="AA9" s="13">
        <v>0.20701780821980981</v>
      </c>
      <c r="AB9" s="13">
        <v>0.22776694320422641</v>
      </c>
      <c r="AC9" s="13">
        <v>0.16311256045944431</v>
      </c>
      <c r="AD9" s="13">
        <v>0.16646902131210359</v>
      </c>
      <c r="AE9" s="13">
        <v>9.7309549383498034E-2</v>
      </c>
      <c r="AF9" s="13">
        <v>0.16939302407623441</v>
      </c>
      <c r="AH9" s="13">
        <v>0.2189620934792933</v>
      </c>
      <c r="AI9" s="13">
        <v>0.1795118398938941</v>
      </c>
      <c r="AJ9" s="13">
        <v>0.15474989015790769</v>
      </c>
      <c r="AK9" s="13">
        <v>0.17510477673848329</v>
      </c>
      <c r="AL9" s="13">
        <v>0.14869665695991571</v>
      </c>
      <c r="AN9" s="13">
        <v>0.19462009636155819</v>
      </c>
      <c r="AO9" s="13">
        <v>0.16458279697359629</v>
      </c>
      <c r="AP9" s="13">
        <v>0.15206873209713209</v>
      </c>
      <c r="AQ9" s="13">
        <v>0.1698178796087764</v>
      </c>
    </row>
    <row r="10" spans="2:45" ht="19" customHeight="1" x14ac:dyDescent="0.35">
      <c r="B10" s="12" t="s">
        <v>216</v>
      </c>
      <c r="C10" s="13">
        <v>0.49085358317805672</v>
      </c>
      <c r="D10" s="13">
        <v>0.39248847907813511</v>
      </c>
      <c r="E10" s="13">
        <v>0.47823331350911452</v>
      </c>
      <c r="F10" s="13">
        <v>0.46103124266013762</v>
      </c>
      <c r="G10" s="13">
        <v>0.51885092694033497</v>
      </c>
      <c r="H10" s="13">
        <v>0.47226743757638112</v>
      </c>
      <c r="I10" s="13">
        <v>0.57995546034053036</v>
      </c>
      <c r="K10" s="13">
        <v>0.47113646891036032</v>
      </c>
      <c r="L10" s="13">
        <v>0.51015742658351404</v>
      </c>
      <c r="N10" s="13">
        <v>0.57493698655281211</v>
      </c>
      <c r="O10" s="13">
        <v>0.56487179825550704</v>
      </c>
      <c r="P10" s="13">
        <v>0.45191407099545949</v>
      </c>
      <c r="Q10" s="13">
        <v>0.55985389936372343</v>
      </c>
      <c r="R10" s="13">
        <v>0.42686651712684909</v>
      </c>
      <c r="S10" s="13">
        <v>0.48734009341105688</v>
      </c>
      <c r="T10" s="13">
        <v>0.54016811643390317</v>
      </c>
      <c r="U10" s="13">
        <v>0.42825556018885652</v>
      </c>
      <c r="V10" s="13">
        <v>0.46034742290211972</v>
      </c>
      <c r="W10" s="13">
        <v>0.51551644705320165</v>
      </c>
      <c r="X10" s="13">
        <v>0.55019539209442736</v>
      </c>
      <c r="Y10" s="13">
        <v>0.43591442007663062</v>
      </c>
      <c r="AA10" s="13">
        <v>0.49883499128788888</v>
      </c>
      <c r="AB10" s="13">
        <v>0.48271903236919278</v>
      </c>
      <c r="AC10" s="13">
        <v>0.50970688549895959</v>
      </c>
      <c r="AD10" s="13">
        <v>0.44013373679140833</v>
      </c>
      <c r="AE10" s="13">
        <v>0.43602722660884058</v>
      </c>
      <c r="AF10" s="13">
        <v>0.5510695753375372</v>
      </c>
      <c r="AH10" s="13">
        <v>0.49619193607295209</v>
      </c>
      <c r="AI10" s="13">
        <v>0.5459456329263036</v>
      </c>
      <c r="AJ10" s="13">
        <v>0.45045142236844049</v>
      </c>
      <c r="AK10" s="13">
        <v>0.47810483228223732</v>
      </c>
      <c r="AL10" s="13">
        <v>0.49908786475951911</v>
      </c>
      <c r="AN10" s="13">
        <v>0.51205316941183066</v>
      </c>
      <c r="AO10" s="13">
        <v>0.52189221358111826</v>
      </c>
      <c r="AP10" s="13">
        <v>0.44993888672814158</v>
      </c>
      <c r="AQ10" s="13">
        <v>0.47218717136367422</v>
      </c>
    </row>
    <row r="11" spans="2:45" ht="19" customHeight="1" x14ac:dyDescent="0.35">
      <c r="B11" s="12" t="s">
        <v>217</v>
      </c>
      <c r="C11" s="13">
        <v>0.20507080869592809</v>
      </c>
      <c r="D11" s="13">
        <v>0.30241159590535588</v>
      </c>
      <c r="E11" s="13">
        <v>0.2189034478682611</v>
      </c>
      <c r="F11" s="13">
        <v>0.21309362090733519</v>
      </c>
      <c r="G11" s="13">
        <v>0.2024561842903686</v>
      </c>
      <c r="H11" s="13">
        <v>0.1720242161696611</v>
      </c>
      <c r="I11" s="13">
        <v>0.14756086539347299</v>
      </c>
      <c r="K11" s="13">
        <v>0.2283522507023443</v>
      </c>
      <c r="L11" s="13">
        <v>0.18227734588776229</v>
      </c>
      <c r="N11" s="13">
        <v>0.21050251004802911</v>
      </c>
      <c r="O11" s="13">
        <v>0.10704893312004631</v>
      </c>
      <c r="P11" s="13">
        <v>0.26502997906901088</v>
      </c>
      <c r="Q11" s="13">
        <v>0.21201915037233329</v>
      </c>
      <c r="R11" s="13">
        <v>0.211367019594459</v>
      </c>
      <c r="S11" s="13">
        <v>0.21019742747275699</v>
      </c>
      <c r="T11" s="13">
        <v>0.16330318968610719</v>
      </c>
      <c r="U11" s="13">
        <v>0.1489081746165081</v>
      </c>
      <c r="V11" s="13">
        <v>0.25577852575162702</v>
      </c>
      <c r="W11" s="13">
        <v>0.20022335357114529</v>
      </c>
      <c r="X11" s="13">
        <v>0.18946362366508299</v>
      </c>
      <c r="Y11" s="13">
        <v>0.21496263530136589</v>
      </c>
      <c r="AA11" s="13">
        <v>0.20636508151473601</v>
      </c>
      <c r="AB11" s="13">
        <v>0.18239624904201729</v>
      </c>
      <c r="AC11" s="13">
        <v>0.1994605016116543</v>
      </c>
      <c r="AD11" s="13">
        <v>0.24129948144744631</v>
      </c>
      <c r="AE11" s="13">
        <v>0.2310298731640664</v>
      </c>
      <c r="AF11" s="13">
        <v>0.1706274464766912</v>
      </c>
      <c r="AH11" s="13">
        <v>0.20375384686632439</v>
      </c>
      <c r="AI11" s="13">
        <v>0.18001683941366101</v>
      </c>
      <c r="AJ11" s="13">
        <v>0.23929817756898991</v>
      </c>
      <c r="AK11" s="13">
        <v>0.2079250898862012</v>
      </c>
      <c r="AL11" s="13">
        <v>0.19629853538852349</v>
      </c>
      <c r="AN11" s="13">
        <v>0.1773410735802482</v>
      </c>
      <c r="AO11" s="13">
        <v>0.20772756493319569</v>
      </c>
      <c r="AP11" s="13">
        <v>0.27086405336292291</v>
      </c>
      <c r="AQ11" s="13">
        <v>0.17376190339849731</v>
      </c>
    </row>
    <row r="12" spans="2:45" ht="19" customHeight="1" x14ac:dyDescent="0.35">
      <c r="B12" s="12" t="s">
        <v>218</v>
      </c>
      <c r="C12" s="13">
        <v>6.612222466968648E-2</v>
      </c>
      <c r="D12" s="13">
        <v>0.1047953840178194</v>
      </c>
      <c r="E12" s="13">
        <v>0.10175124523449799</v>
      </c>
      <c r="F12" s="13">
        <v>5.3821018601996097E-2</v>
      </c>
      <c r="G12" s="13">
        <v>6.1240984696649098E-2</v>
      </c>
      <c r="H12" s="13">
        <v>6.1047315454280278E-2</v>
      </c>
      <c r="I12" s="13">
        <v>2.90666318346408E-2</v>
      </c>
      <c r="K12" s="13">
        <v>7.8913168465787331E-2</v>
      </c>
      <c r="L12" s="13">
        <v>5.3599379151036283E-2</v>
      </c>
      <c r="N12" s="13">
        <v>5.9474099641808609E-2</v>
      </c>
      <c r="O12" s="13">
        <v>4.9586546072504553E-2</v>
      </c>
      <c r="P12" s="13">
        <v>6.9259147037327148E-2</v>
      </c>
      <c r="Q12" s="13">
        <v>2.8835289782078791E-2</v>
      </c>
      <c r="R12" s="13">
        <v>6.7691162978936015E-2</v>
      </c>
      <c r="S12" s="13">
        <v>6.9409673287975218E-2</v>
      </c>
      <c r="T12" s="13">
        <v>8.2989033254862621E-2</v>
      </c>
      <c r="U12" s="13">
        <v>8.8389695053937165E-2</v>
      </c>
      <c r="V12" s="13">
        <v>8.4141331150532905E-2</v>
      </c>
      <c r="W12" s="13">
        <v>3.4801245934435787E-2</v>
      </c>
      <c r="X12" s="13">
        <v>4.8502355416864373E-2</v>
      </c>
      <c r="Y12" s="13">
        <v>8.6282022054135432E-2</v>
      </c>
      <c r="AA12" s="13">
        <v>4.8119140196836843E-2</v>
      </c>
      <c r="AB12" s="13">
        <v>4.4204467215090262E-2</v>
      </c>
      <c r="AC12" s="13">
        <v>6.0980131681776843E-2</v>
      </c>
      <c r="AD12" s="13">
        <v>9.4135000935992003E-2</v>
      </c>
      <c r="AE12" s="13">
        <v>9.5998416630033501E-2</v>
      </c>
      <c r="AF12" s="13">
        <v>5.9118707059155208E-2</v>
      </c>
      <c r="AH12" s="13">
        <v>3.2199166414196428E-2</v>
      </c>
      <c r="AI12" s="13">
        <v>4.2211722392866392E-2</v>
      </c>
      <c r="AJ12" s="13">
        <v>7.5104029298238506E-2</v>
      </c>
      <c r="AK12" s="13">
        <v>8.4475389680797555E-2</v>
      </c>
      <c r="AL12" s="13">
        <v>7.3296837684478811E-2</v>
      </c>
      <c r="AN12" s="13">
        <v>5.8050928057467213E-2</v>
      </c>
      <c r="AO12" s="13">
        <v>4.6754847288775228E-2</v>
      </c>
      <c r="AP12" s="13">
        <v>7.0609706270764724E-2</v>
      </c>
      <c r="AQ12" s="13">
        <v>9.1419875818935972E-2</v>
      </c>
    </row>
    <row r="13" spans="2:45" ht="19" customHeight="1" x14ac:dyDescent="0.35">
      <c r="B13" s="12" t="s">
        <v>207</v>
      </c>
      <c r="C13" s="13">
        <v>6.7017460160912021E-2</v>
      </c>
      <c r="D13" s="13">
        <v>7.8392858093061235E-2</v>
      </c>
      <c r="E13" s="13">
        <v>3.212595254125384E-2</v>
      </c>
      <c r="F13" s="13">
        <v>8.4105165460394579E-2</v>
      </c>
      <c r="G13" s="13">
        <v>6.0665219868102152E-2</v>
      </c>
      <c r="H13" s="13">
        <v>8.6399785419589523E-2</v>
      </c>
      <c r="I13" s="13">
        <v>6.6090646567777536E-2</v>
      </c>
      <c r="K13" s="13">
        <v>4.9386833548785557E-2</v>
      </c>
      <c r="L13" s="13">
        <v>8.4278548707635681E-2</v>
      </c>
      <c r="N13" s="13">
        <v>2.958520680857292E-2</v>
      </c>
      <c r="O13" s="13">
        <v>0.14332961952886161</v>
      </c>
      <c r="P13" s="13">
        <v>6.4238126111120411E-2</v>
      </c>
      <c r="Q13" s="13">
        <v>6.0455876115896527E-2</v>
      </c>
      <c r="R13" s="13">
        <v>5.7993613281555542E-2</v>
      </c>
      <c r="S13" s="13">
        <v>7.3892487528028128E-2</v>
      </c>
      <c r="T13" s="13">
        <v>5.5183163335093897E-2</v>
      </c>
      <c r="U13" s="13">
        <v>0.1043293018928203</v>
      </c>
      <c r="V13" s="13">
        <v>3.8914625277253048E-2</v>
      </c>
      <c r="W13" s="13">
        <v>7.2227124493026484E-2</v>
      </c>
      <c r="X13" s="13">
        <v>9.9263918643871282E-2</v>
      </c>
      <c r="Y13" s="13">
        <v>6.7376141576036552E-2</v>
      </c>
      <c r="AA13" s="13">
        <v>3.9662978780728587E-2</v>
      </c>
      <c r="AB13" s="13">
        <v>6.291330816947302E-2</v>
      </c>
      <c r="AC13" s="13">
        <v>6.6739920748164996E-2</v>
      </c>
      <c r="AD13" s="13">
        <v>5.7962759513049883E-2</v>
      </c>
      <c r="AE13" s="13">
        <v>0.1396349342135616</v>
      </c>
      <c r="AF13" s="13">
        <v>4.9791247050381932E-2</v>
      </c>
      <c r="AH13" s="13">
        <v>4.8892957167233707E-2</v>
      </c>
      <c r="AI13" s="13">
        <v>5.2313965373274922E-2</v>
      </c>
      <c r="AJ13" s="13">
        <v>8.0396480606423251E-2</v>
      </c>
      <c r="AK13" s="13">
        <v>5.4389911412280688E-2</v>
      </c>
      <c r="AL13" s="13">
        <v>8.2620105207563022E-2</v>
      </c>
      <c r="AN13" s="13">
        <v>5.7934732588895872E-2</v>
      </c>
      <c r="AO13" s="13">
        <v>5.9042577223314401E-2</v>
      </c>
      <c r="AP13" s="13">
        <v>5.6518621541038781E-2</v>
      </c>
      <c r="AQ13" s="13">
        <v>9.281316981011617E-2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0.18317017970948651</v>
      </c>
      <c r="D9" s="13">
        <v>0.18005351559607941</v>
      </c>
      <c r="E9" s="13">
        <v>0.1880595696947748</v>
      </c>
      <c r="F9" s="13">
        <v>0.2144760136791945</v>
      </c>
      <c r="G9" s="13">
        <v>0.16135129048818009</v>
      </c>
      <c r="H9" s="13">
        <v>0.1955684729193029</v>
      </c>
      <c r="I9" s="13">
        <v>0.1651447858725025</v>
      </c>
      <c r="K9" s="13">
        <v>0.17259849860151241</v>
      </c>
      <c r="L9" s="13">
        <v>0.1935202783025198</v>
      </c>
      <c r="N9" s="13">
        <v>0.14934405265492989</v>
      </c>
      <c r="O9" s="13">
        <v>0.13216158988518181</v>
      </c>
      <c r="P9" s="13">
        <v>0.1595617372674783</v>
      </c>
      <c r="Q9" s="13">
        <v>0.14687226730043981</v>
      </c>
      <c r="R9" s="13">
        <v>0.23844273930507329</v>
      </c>
      <c r="S9" s="13">
        <v>0.19124944363858701</v>
      </c>
      <c r="T9" s="13">
        <v>0.1768116092247852</v>
      </c>
      <c r="U9" s="13">
        <v>0.24072910478339801</v>
      </c>
      <c r="V9" s="13">
        <v>0.17190747112141741</v>
      </c>
      <c r="W9" s="13">
        <v>0.16649252345530979</v>
      </c>
      <c r="X9" s="13">
        <v>0.16687428371893781</v>
      </c>
      <c r="Y9" s="13">
        <v>0.19265103221195359</v>
      </c>
      <c r="AA9" s="13">
        <v>0.20531715922145891</v>
      </c>
      <c r="AB9" s="13">
        <v>0.23507759927515751</v>
      </c>
      <c r="AC9" s="13">
        <v>0.21803817456145369</v>
      </c>
      <c r="AD9" s="13">
        <v>0.18556761006470429</v>
      </c>
      <c r="AE9" s="13">
        <v>0.1028841030420367</v>
      </c>
      <c r="AF9" s="13">
        <v>0.19366814942723601</v>
      </c>
      <c r="AH9" s="13">
        <v>0.22652295216506579</v>
      </c>
      <c r="AI9" s="13">
        <v>0.19129456222083099</v>
      </c>
      <c r="AJ9" s="13">
        <v>0.19411744458224811</v>
      </c>
      <c r="AK9" s="13">
        <v>0.17920314961329631</v>
      </c>
      <c r="AL9" s="13">
        <v>0.15774781470467181</v>
      </c>
      <c r="AN9" s="13">
        <v>0.23230650390269331</v>
      </c>
      <c r="AO9" s="13">
        <v>0.15271613799073011</v>
      </c>
      <c r="AP9" s="13">
        <v>0.17336223994897049</v>
      </c>
      <c r="AQ9" s="13">
        <v>0.1716829057082932</v>
      </c>
    </row>
    <row r="10" spans="2:45" ht="19" customHeight="1" x14ac:dyDescent="0.35">
      <c r="B10" s="12" t="s">
        <v>216</v>
      </c>
      <c r="C10" s="13">
        <v>0.49372718051924658</v>
      </c>
      <c r="D10" s="13">
        <v>0.4273686855216895</v>
      </c>
      <c r="E10" s="13">
        <v>0.46920130040730013</v>
      </c>
      <c r="F10" s="13">
        <v>0.45546424113072292</v>
      </c>
      <c r="G10" s="13">
        <v>0.53072140601070883</v>
      </c>
      <c r="H10" s="13">
        <v>0.48486106837592208</v>
      </c>
      <c r="I10" s="13">
        <v>0.56444857395471204</v>
      </c>
      <c r="K10" s="13">
        <v>0.48702522905347501</v>
      </c>
      <c r="L10" s="13">
        <v>0.50028865903226549</v>
      </c>
      <c r="N10" s="13">
        <v>0.52878316933848657</v>
      </c>
      <c r="O10" s="13">
        <v>0.56826019951013529</v>
      </c>
      <c r="P10" s="13">
        <v>0.45566986852271801</v>
      </c>
      <c r="Q10" s="13">
        <v>0.56238074785304348</v>
      </c>
      <c r="R10" s="13">
        <v>0.45176527150522899</v>
      </c>
      <c r="S10" s="13">
        <v>0.4418577658079425</v>
      </c>
      <c r="T10" s="13">
        <v>0.53955771293692434</v>
      </c>
      <c r="U10" s="13">
        <v>0.43436672046260721</v>
      </c>
      <c r="V10" s="13">
        <v>0.47724985874878678</v>
      </c>
      <c r="W10" s="13">
        <v>0.5691870994136109</v>
      </c>
      <c r="X10" s="13">
        <v>0.50237900406978375</v>
      </c>
      <c r="Y10" s="13">
        <v>0.4531814572220817</v>
      </c>
      <c r="AA10" s="13">
        <v>0.50924225446632954</v>
      </c>
      <c r="AB10" s="13">
        <v>0.45819165157948022</v>
      </c>
      <c r="AC10" s="13">
        <v>0.46227112220710759</v>
      </c>
      <c r="AD10" s="13">
        <v>0.44481662804053512</v>
      </c>
      <c r="AE10" s="13">
        <v>0.48802287074349709</v>
      </c>
      <c r="AF10" s="13">
        <v>0.52250222355687659</v>
      </c>
      <c r="AH10" s="13">
        <v>0.51905456699827535</v>
      </c>
      <c r="AI10" s="13">
        <v>0.52544289498849872</v>
      </c>
      <c r="AJ10" s="13">
        <v>0.43208015336713551</v>
      </c>
      <c r="AK10" s="13">
        <v>0.47400316292596428</v>
      </c>
      <c r="AL10" s="13">
        <v>0.51106697802987433</v>
      </c>
      <c r="AN10" s="13">
        <v>0.46979600427781731</v>
      </c>
      <c r="AO10" s="13">
        <v>0.55079979483466601</v>
      </c>
      <c r="AP10" s="13">
        <v>0.44244535039019028</v>
      </c>
      <c r="AQ10" s="13">
        <v>0.50478578699425658</v>
      </c>
    </row>
    <row r="11" spans="2:45" ht="19" customHeight="1" x14ac:dyDescent="0.35">
      <c r="B11" s="12" t="s">
        <v>217</v>
      </c>
      <c r="C11" s="13">
        <v>0.18859926939700961</v>
      </c>
      <c r="D11" s="13">
        <v>0.23105826552682579</v>
      </c>
      <c r="E11" s="13">
        <v>0.21906960931289121</v>
      </c>
      <c r="F11" s="13">
        <v>0.1769427426846179</v>
      </c>
      <c r="G11" s="13">
        <v>0.17308825574783029</v>
      </c>
      <c r="H11" s="13">
        <v>0.17711621257899149</v>
      </c>
      <c r="I11" s="13">
        <v>0.1656419877304123</v>
      </c>
      <c r="K11" s="13">
        <v>0.21470680879395301</v>
      </c>
      <c r="L11" s="13">
        <v>0.16303894422071871</v>
      </c>
      <c r="N11" s="13">
        <v>0.22454755420167061</v>
      </c>
      <c r="O11" s="13">
        <v>0.1357054363764354</v>
      </c>
      <c r="P11" s="13">
        <v>0.26181842779549558</v>
      </c>
      <c r="Q11" s="13">
        <v>0.1900263651562005</v>
      </c>
      <c r="R11" s="13">
        <v>0.18633902715617481</v>
      </c>
      <c r="S11" s="13">
        <v>0.18312229419614059</v>
      </c>
      <c r="T11" s="13">
        <v>0.17609125007995691</v>
      </c>
      <c r="U11" s="13">
        <v>0.1705233729779663</v>
      </c>
      <c r="V11" s="13">
        <v>0.19268696279663061</v>
      </c>
      <c r="W11" s="13">
        <v>0.172149847261095</v>
      </c>
      <c r="X11" s="13">
        <v>0.18169210075972481</v>
      </c>
      <c r="Y11" s="13">
        <v>0.18825851721987741</v>
      </c>
      <c r="AA11" s="13">
        <v>0.18446916321510889</v>
      </c>
      <c r="AB11" s="13">
        <v>0.19823529673695689</v>
      </c>
      <c r="AC11" s="13">
        <v>0.1813130584423846</v>
      </c>
      <c r="AD11" s="13">
        <v>0.22648821619138251</v>
      </c>
      <c r="AE11" s="13">
        <v>0.18191927605709929</v>
      </c>
      <c r="AF11" s="13">
        <v>0.17845153076381409</v>
      </c>
      <c r="AH11" s="13">
        <v>0.16640080803941179</v>
      </c>
      <c r="AI11" s="13">
        <v>0.17213533942471421</v>
      </c>
      <c r="AJ11" s="13">
        <v>0.22479207643071619</v>
      </c>
      <c r="AK11" s="13">
        <v>0.20096014869515141</v>
      </c>
      <c r="AL11" s="13">
        <v>0.18100955913806241</v>
      </c>
      <c r="AN11" s="13">
        <v>0.18924263399189209</v>
      </c>
      <c r="AO11" s="13">
        <v>0.17749848348078781</v>
      </c>
      <c r="AP11" s="13">
        <v>0.23798501909301381</v>
      </c>
      <c r="AQ11" s="13">
        <v>0.15533886988735229</v>
      </c>
    </row>
    <row r="12" spans="2:45" ht="19" customHeight="1" x14ac:dyDescent="0.35">
      <c r="B12" s="12" t="s">
        <v>218</v>
      </c>
      <c r="C12" s="13">
        <v>6.5426679110572913E-2</v>
      </c>
      <c r="D12" s="13">
        <v>8.8929847740474688E-2</v>
      </c>
      <c r="E12" s="13">
        <v>8.5766699237029967E-2</v>
      </c>
      <c r="F12" s="13">
        <v>6.3147814605003572E-2</v>
      </c>
      <c r="G12" s="13">
        <v>6.9497840235017677E-2</v>
      </c>
      <c r="H12" s="13">
        <v>5.6371373438692751E-2</v>
      </c>
      <c r="I12" s="13">
        <v>3.8068661342707803E-2</v>
      </c>
      <c r="K12" s="13">
        <v>7.4388429774272263E-2</v>
      </c>
      <c r="L12" s="13">
        <v>5.665276680768417E-2</v>
      </c>
      <c r="N12" s="13">
        <v>7.3463758676977547E-2</v>
      </c>
      <c r="O12" s="13">
        <v>4.9586546072504553E-2</v>
      </c>
      <c r="P12" s="13">
        <v>5.8711840303187712E-2</v>
      </c>
      <c r="Q12" s="13">
        <v>1.47567265106112E-2</v>
      </c>
      <c r="R12" s="13">
        <v>5.7176286413822962E-2</v>
      </c>
      <c r="S12" s="13">
        <v>9.6964892002057809E-2</v>
      </c>
      <c r="T12" s="13">
        <v>6.7225505011427808E-2</v>
      </c>
      <c r="U12" s="13">
        <v>6.0759625685300453E-2</v>
      </c>
      <c r="V12" s="13">
        <v>9.418843276559162E-2</v>
      </c>
      <c r="W12" s="13">
        <v>2.0997958524403559E-2</v>
      </c>
      <c r="X12" s="13">
        <v>7.0627942451459133E-2</v>
      </c>
      <c r="Y12" s="13">
        <v>8.9478680306287875E-2</v>
      </c>
      <c r="AA12" s="13">
        <v>4.9787896434768747E-2</v>
      </c>
      <c r="AB12" s="13">
        <v>4.7093934846483318E-2</v>
      </c>
      <c r="AC12" s="13">
        <v>7.1637724040889042E-2</v>
      </c>
      <c r="AD12" s="13">
        <v>9.346718145698367E-2</v>
      </c>
      <c r="AE12" s="13">
        <v>9.3734489743705754E-2</v>
      </c>
      <c r="AF12" s="13">
        <v>5.2452540370745392E-2</v>
      </c>
      <c r="AH12" s="13">
        <v>3.3138640251406323E-2</v>
      </c>
      <c r="AI12" s="13">
        <v>4.2211722392866392E-2</v>
      </c>
      <c r="AJ12" s="13">
        <v>8.2843283297991316E-2</v>
      </c>
      <c r="AK12" s="13">
        <v>8.9117599924869437E-2</v>
      </c>
      <c r="AL12" s="13">
        <v>6.4691712818747679E-2</v>
      </c>
      <c r="AN12" s="13">
        <v>5.5216781049065501E-2</v>
      </c>
      <c r="AO12" s="13">
        <v>5.2751127957403138E-2</v>
      </c>
      <c r="AP12" s="13">
        <v>8.0211438211444039E-2</v>
      </c>
      <c r="AQ12" s="13">
        <v>7.7024105086012498E-2</v>
      </c>
    </row>
    <row r="13" spans="2:45" ht="19" customHeight="1" x14ac:dyDescent="0.35">
      <c r="B13" s="12" t="s">
        <v>207</v>
      </c>
      <c r="C13" s="13">
        <v>6.907669126368457E-2</v>
      </c>
      <c r="D13" s="13">
        <v>7.2589685614930954E-2</v>
      </c>
      <c r="E13" s="13">
        <v>3.7902821348004163E-2</v>
      </c>
      <c r="F13" s="13">
        <v>8.9969187900461225E-2</v>
      </c>
      <c r="G13" s="13">
        <v>6.5341207518262931E-2</v>
      </c>
      <c r="H13" s="13">
        <v>8.6082872687090681E-2</v>
      </c>
      <c r="I13" s="13">
        <v>6.6695991099665466E-2</v>
      </c>
      <c r="K13" s="13">
        <v>5.1281033776787277E-2</v>
      </c>
      <c r="L13" s="13">
        <v>8.6499351636811897E-2</v>
      </c>
      <c r="N13" s="13">
        <v>2.3861465127935369E-2</v>
      </c>
      <c r="O13" s="13">
        <v>0.11428622815574289</v>
      </c>
      <c r="P13" s="13">
        <v>6.4238126111120411E-2</v>
      </c>
      <c r="Q13" s="13">
        <v>8.5963893179705167E-2</v>
      </c>
      <c r="R13" s="13">
        <v>6.6276675619700007E-2</v>
      </c>
      <c r="S13" s="13">
        <v>8.680560435527214E-2</v>
      </c>
      <c r="T13" s="13">
        <v>4.0313922746905782E-2</v>
      </c>
      <c r="U13" s="13">
        <v>9.3621176090727731E-2</v>
      </c>
      <c r="V13" s="13">
        <v>6.3967274567573507E-2</v>
      </c>
      <c r="W13" s="13">
        <v>7.1172571345580596E-2</v>
      </c>
      <c r="X13" s="13">
        <v>7.8426669000094332E-2</v>
      </c>
      <c r="Y13" s="13">
        <v>7.6430313039799247E-2</v>
      </c>
      <c r="AA13" s="13">
        <v>5.1183526662334007E-2</v>
      </c>
      <c r="AB13" s="13">
        <v>6.1401517561922088E-2</v>
      </c>
      <c r="AC13" s="13">
        <v>6.6739920748164996E-2</v>
      </c>
      <c r="AD13" s="13">
        <v>4.9660364246394507E-2</v>
      </c>
      <c r="AE13" s="13">
        <v>0.13343926041366119</v>
      </c>
      <c r="AF13" s="13">
        <v>5.2925555881327961E-2</v>
      </c>
      <c r="AH13" s="13">
        <v>5.4883032545840559E-2</v>
      </c>
      <c r="AI13" s="13">
        <v>6.8915480973089666E-2</v>
      </c>
      <c r="AJ13" s="13">
        <v>6.6167042321908884E-2</v>
      </c>
      <c r="AK13" s="13">
        <v>5.6715938840718537E-2</v>
      </c>
      <c r="AL13" s="13">
        <v>8.5483935308643927E-2</v>
      </c>
      <c r="AN13" s="13">
        <v>5.3438076778531969E-2</v>
      </c>
      <c r="AO13" s="13">
        <v>6.6234455736412817E-2</v>
      </c>
      <c r="AP13" s="13">
        <v>6.5995952356381449E-2</v>
      </c>
      <c r="AQ13" s="13">
        <v>9.116833232408561E-2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0.100124446330214</v>
      </c>
      <c r="D9" s="13">
        <v>9.704125717002203E-2</v>
      </c>
      <c r="E9" s="13">
        <v>0.13244049513763159</v>
      </c>
      <c r="F9" s="13">
        <v>0.1066987868485744</v>
      </c>
      <c r="G9" s="13">
        <v>8.9916071722906943E-2</v>
      </c>
      <c r="H9" s="13">
        <v>0.1075672344649703</v>
      </c>
      <c r="I9" s="13">
        <v>7.3817156425513772E-2</v>
      </c>
      <c r="K9" s="13">
        <v>0.10510395018234529</v>
      </c>
      <c r="L9" s="13">
        <v>9.5249312915995463E-2</v>
      </c>
      <c r="N9" s="13">
        <v>6.3461764972500639E-2</v>
      </c>
      <c r="O9" s="13">
        <v>8.9299086291505098E-2</v>
      </c>
      <c r="P9" s="13">
        <v>8.4480260402704455E-2</v>
      </c>
      <c r="Q9" s="13">
        <v>0.1400550062545958</v>
      </c>
      <c r="R9" s="13">
        <v>0.1250781148380043</v>
      </c>
      <c r="S9" s="13">
        <v>9.6297075499639936E-2</v>
      </c>
      <c r="T9" s="13">
        <v>9.6062339955224688E-2</v>
      </c>
      <c r="U9" s="13">
        <v>9.9180925701451761E-2</v>
      </c>
      <c r="V9" s="13">
        <v>0.12576451350570439</v>
      </c>
      <c r="W9" s="13">
        <v>8.4921825857955491E-2</v>
      </c>
      <c r="X9" s="13">
        <v>7.7176883007226513E-2</v>
      </c>
      <c r="Y9" s="13">
        <v>0.11132935106335511</v>
      </c>
      <c r="AA9" s="13">
        <v>0.12554388167610639</v>
      </c>
      <c r="AB9" s="13">
        <v>0.1121215497339761</v>
      </c>
      <c r="AC9" s="13">
        <v>7.0832031368411957E-2</v>
      </c>
      <c r="AD9" s="13">
        <v>9.2940436853884645E-2</v>
      </c>
      <c r="AE9" s="13">
        <v>6.003193126175594E-2</v>
      </c>
      <c r="AF9" s="13">
        <v>0.1061960625323195</v>
      </c>
      <c r="AH9" s="13">
        <v>0.12871111824283571</v>
      </c>
      <c r="AI9" s="13">
        <v>8.999129899732819E-2</v>
      </c>
      <c r="AJ9" s="13">
        <v>0.1094840259835399</v>
      </c>
      <c r="AK9" s="13">
        <v>8.8348689597599936E-2</v>
      </c>
      <c r="AL9" s="13">
        <v>9.240943888047061E-2</v>
      </c>
      <c r="AN9" s="13">
        <v>0.1084481645916793</v>
      </c>
      <c r="AO9" s="13">
        <v>9.1928104947884157E-2</v>
      </c>
      <c r="AP9" s="13">
        <v>0.1003046360173873</v>
      </c>
      <c r="AQ9" s="13">
        <v>9.9123800061338335E-2</v>
      </c>
    </row>
    <row r="10" spans="2:45" ht="19" customHeight="1" x14ac:dyDescent="0.35">
      <c r="B10" s="12" t="s">
        <v>216</v>
      </c>
      <c r="C10" s="13">
        <v>0.2683001459380992</v>
      </c>
      <c r="D10" s="13">
        <v>0.2281702612423594</v>
      </c>
      <c r="E10" s="13">
        <v>0.32195250254243107</v>
      </c>
      <c r="F10" s="13">
        <v>0.3014443510475987</v>
      </c>
      <c r="G10" s="13">
        <v>0.27995223425430288</v>
      </c>
      <c r="H10" s="13">
        <v>0.24642434120138901</v>
      </c>
      <c r="I10" s="13">
        <v>0.22949452853774899</v>
      </c>
      <c r="K10" s="13">
        <v>0.26583420099055621</v>
      </c>
      <c r="L10" s="13">
        <v>0.27071440466113339</v>
      </c>
      <c r="N10" s="13">
        <v>0.30752415934338689</v>
      </c>
      <c r="O10" s="13">
        <v>0.23971096962525471</v>
      </c>
      <c r="P10" s="13">
        <v>0.27166872192416702</v>
      </c>
      <c r="Q10" s="13">
        <v>0.26580257817471248</v>
      </c>
      <c r="R10" s="13">
        <v>0.25740883638821782</v>
      </c>
      <c r="S10" s="13">
        <v>0.24181209213551341</v>
      </c>
      <c r="T10" s="13">
        <v>0.23753682418128849</v>
      </c>
      <c r="U10" s="13">
        <v>0.31317833703199349</v>
      </c>
      <c r="V10" s="13">
        <v>0.30425612166877691</v>
      </c>
      <c r="W10" s="13">
        <v>0.27497479812148629</v>
      </c>
      <c r="X10" s="13">
        <v>0.20549272281232661</v>
      </c>
      <c r="Y10" s="13">
        <v>0.2440797924587764</v>
      </c>
      <c r="AA10" s="13">
        <v>0.29208424766673058</v>
      </c>
      <c r="AB10" s="13">
        <v>0.26760471878370518</v>
      </c>
      <c r="AC10" s="13">
        <v>0.32744810052155698</v>
      </c>
      <c r="AD10" s="13">
        <v>0.24835883267378281</v>
      </c>
      <c r="AE10" s="13">
        <v>0.2339674351091254</v>
      </c>
      <c r="AF10" s="13">
        <v>0.26033573411490663</v>
      </c>
      <c r="AH10" s="13">
        <v>0.32500105653764039</v>
      </c>
      <c r="AI10" s="13">
        <v>0.27447747807314099</v>
      </c>
      <c r="AJ10" s="13">
        <v>0.25493570384376291</v>
      </c>
      <c r="AK10" s="13">
        <v>0.26712876665242907</v>
      </c>
      <c r="AL10" s="13">
        <v>0.24471950331357409</v>
      </c>
      <c r="AN10" s="13">
        <v>0.29286467798437571</v>
      </c>
      <c r="AO10" s="13">
        <v>0.2778527765516951</v>
      </c>
      <c r="AP10" s="13">
        <v>0.26524887768657079</v>
      </c>
      <c r="AQ10" s="13">
        <v>0.23547483740325659</v>
      </c>
    </row>
    <row r="11" spans="2:45" ht="19" customHeight="1" x14ac:dyDescent="0.35">
      <c r="B11" s="12" t="s">
        <v>217</v>
      </c>
      <c r="C11" s="13">
        <v>0.33045960672464009</v>
      </c>
      <c r="D11" s="13">
        <v>0.39217281284659888</v>
      </c>
      <c r="E11" s="13">
        <v>0.29876779949446491</v>
      </c>
      <c r="F11" s="13">
        <v>0.3569727169176673</v>
      </c>
      <c r="G11" s="13">
        <v>0.36373689677984339</v>
      </c>
      <c r="H11" s="13">
        <v>0.33424831278312772</v>
      </c>
      <c r="I11" s="13">
        <v>0.26451205480964463</v>
      </c>
      <c r="K11" s="13">
        <v>0.35595738890793371</v>
      </c>
      <c r="L11" s="13">
        <v>0.30549625824624932</v>
      </c>
      <c r="N11" s="13">
        <v>0.34166929869118728</v>
      </c>
      <c r="O11" s="13">
        <v>0.36481598044051172</v>
      </c>
      <c r="P11" s="13">
        <v>0.30073149644846592</v>
      </c>
      <c r="Q11" s="13">
        <v>0.38155047743698511</v>
      </c>
      <c r="R11" s="13">
        <v>0.34069400687993212</v>
      </c>
      <c r="S11" s="13">
        <v>0.3406304423519998</v>
      </c>
      <c r="T11" s="13">
        <v>0.35951455950970801</v>
      </c>
      <c r="U11" s="13">
        <v>0.29120073123581008</v>
      </c>
      <c r="V11" s="13">
        <v>0.28243614406945983</v>
      </c>
      <c r="W11" s="13">
        <v>0.35363656665938398</v>
      </c>
      <c r="X11" s="13">
        <v>0.33572248781544678</v>
      </c>
      <c r="Y11" s="13">
        <v>0.333045868232628</v>
      </c>
      <c r="AA11" s="13">
        <v>0.32506563963432922</v>
      </c>
      <c r="AB11" s="13">
        <v>0.25194312666909319</v>
      </c>
      <c r="AC11" s="13">
        <v>0.26246458469019601</v>
      </c>
      <c r="AD11" s="13">
        <v>0.39120317792960951</v>
      </c>
      <c r="AE11" s="13">
        <v>0.33776547493204812</v>
      </c>
      <c r="AF11" s="13">
        <v>0.34145700785310168</v>
      </c>
      <c r="AH11" s="13">
        <v>0.29685842100960819</v>
      </c>
      <c r="AI11" s="13">
        <v>0.33375291489057829</v>
      </c>
      <c r="AJ11" s="13">
        <v>0.31898991486147871</v>
      </c>
      <c r="AK11" s="13">
        <v>0.37111261881833663</v>
      </c>
      <c r="AL11" s="13">
        <v>0.32424658367838322</v>
      </c>
      <c r="AN11" s="13">
        <v>0.29415265649292471</v>
      </c>
      <c r="AO11" s="13">
        <v>0.32646005913301579</v>
      </c>
      <c r="AP11" s="13">
        <v>0.37677347904183361</v>
      </c>
      <c r="AQ11" s="13">
        <v>0.33340776070197359</v>
      </c>
    </row>
    <row r="12" spans="2:45" ht="19" customHeight="1" x14ac:dyDescent="0.35">
      <c r="B12" s="12" t="s">
        <v>218</v>
      </c>
      <c r="C12" s="13">
        <v>0.16512713199185461</v>
      </c>
      <c r="D12" s="13">
        <v>0.1709154054930298</v>
      </c>
      <c r="E12" s="13">
        <v>0.19540117518227229</v>
      </c>
      <c r="F12" s="13">
        <v>0.1220544687309849</v>
      </c>
      <c r="G12" s="13">
        <v>0.17227779632767559</v>
      </c>
      <c r="H12" s="13">
        <v>0.14847905089473279</v>
      </c>
      <c r="I12" s="13">
        <v>0.1771263946720103</v>
      </c>
      <c r="K12" s="13">
        <v>0.17138919015641871</v>
      </c>
      <c r="L12" s="13">
        <v>0.15899632661316601</v>
      </c>
      <c r="N12" s="13">
        <v>0.18161643029078381</v>
      </c>
      <c r="O12" s="13">
        <v>0.1405962418620707</v>
      </c>
      <c r="P12" s="13">
        <v>0.193319091367575</v>
      </c>
      <c r="Q12" s="13">
        <v>0.10101087120509709</v>
      </c>
      <c r="R12" s="13">
        <v>0.13493183285868929</v>
      </c>
      <c r="S12" s="13">
        <v>0.15906206229161979</v>
      </c>
      <c r="T12" s="13">
        <v>0.18046422314904301</v>
      </c>
      <c r="U12" s="13">
        <v>0.15869304457996389</v>
      </c>
      <c r="V12" s="13">
        <v>0.20784044410297869</v>
      </c>
      <c r="W12" s="13">
        <v>0.14187787108277561</v>
      </c>
      <c r="X12" s="13">
        <v>0.18912720114082229</v>
      </c>
      <c r="Y12" s="13">
        <v>0.15191678758342589</v>
      </c>
      <c r="AA12" s="13">
        <v>0.1395575551062708</v>
      </c>
      <c r="AB12" s="13">
        <v>0.1959078058062744</v>
      </c>
      <c r="AC12" s="13">
        <v>0.2204342808260335</v>
      </c>
      <c r="AD12" s="13">
        <v>0.15363181851736291</v>
      </c>
      <c r="AE12" s="13">
        <v>0.19059435681198211</v>
      </c>
      <c r="AF12" s="13">
        <v>0.16139819756660401</v>
      </c>
      <c r="AH12" s="13">
        <v>0.1373539571400243</v>
      </c>
      <c r="AI12" s="13">
        <v>0.14464618195028761</v>
      </c>
      <c r="AJ12" s="13">
        <v>0.1987120321033285</v>
      </c>
      <c r="AK12" s="13">
        <v>0.14941550553643829</v>
      </c>
      <c r="AL12" s="13">
        <v>0.18083747390527671</v>
      </c>
      <c r="AN12" s="13">
        <v>0.1931550403142947</v>
      </c>
      <c r="AO12" s="13">
        <v>0.16819997627394259</v>
      </c>
      <c r="AP12" s="13">
        <v>0.15315001660482069</v>
      </c>
      <c r="AQ12" s="13">
        <v>0.1412600352011098</v>
      </c>
    </row>
    <row r="13" spans="2:45" ht="19" customHeight="1" x14ac:dyDescent="0.35">
      <c r="B13" s="12" t="s">
        <v>207</v>
      </c>
      <c r="C13" s="13">
        <v>0.1359886690151921</v>
      </c>
      <c r="D13" s="13">
        <v>0.11170026324799</v>
      </c>
      <c r="E13" s="13">
        <v>5.1438027643200178E-2</v>
      </c>
      <c r="F13" s="13">
        <v>0.11282967645517469</v>
      </c>
      <c r="G13" s="13">
        <v>9.4117000915271087E-2</v>
      </c>
      <c r="H13" s="13">
        <v>0.16328106065578021</v>
      </c>
      <c r="I13" s="13">
        <v>0.25504986555508241</v>
      </c>
      <c r="K13" s="13">
        <v>0.1017152697627461</v>
      </c>
      <c r="L13" s="13">
        <v>0.1695436975634558</v>
      </c>
      <c r="N13" s="13">
        <v>0.1057283467021414</v>
      </c>
      <c r="O13" s="13">
        <v>0.16557772178065769</v>
      </c>
      <c r="P13" s="13">
        <v>0.14980042985708769</v>
      </c>
      <c r="Q13" s="13">
        <v>0.1115810669286097</v>
      </c>
      <c r="R13" s="13">
        <v>0.1418872090351567</v>
      </c>
      <c r="S13" s="13">
        <v>0.16219832772122711</v>
      </c>
      <c r="T13" s="13">
        <v>0.12642205320473601</v>
      </c>
      <c r="U13" s="13">
        <v>0.1377469614507805</v>
      </c>
      <c r="V13" s="13">
        <v>7.9702776653080162E-2</v>
      </c>
      <c r="W13" s="13">
        <v>0.14458893827839839</v>
      </c>
      <c r="X13" s="13">
        <v>0.1924807052241776</v>
      </c>
      <c r="Y13" s="13">
        <v>0.1596282006618146</v>
      </c>
      <c r="AA13" s="13">
        <v>0.1177486759165631</v>
      </c>
      <c r="AB13" s="13">
        <v>0.17242279900695129</v>
      </c>
      <c r="AC13" s="13">
        <v>0.1188210025938015</v>
      </c>
      <c r="AD13" s="13">
        <v>0.1138657340253602</v>
      </c>
      <c r="AE13" s="13">
        <v>0.1776408018850886</v>
      </c>
      <c r="AF13" s="13">
        <v>0.13061299793306799</v>
      </c>
      <c r="AH13" s="13">
        <v>0.1120754470698913</v>
      </c>
      <c r="AI13" s="13">
        <v>0.15713212608866489</v>
      </c>
      <c r="AJ13" s="13">
        <v>0.11787832320789</v>
      </c>
      <c r="AK13" s="13">
        <v>0.12399441939519611</v>
      </c>
      <c r="AL13" s="13">
        <v>0.15778700022229539</v>
      </c>
      <c r="AN13" s="13">
        <v>0.11137946061672591</v>
      </c>
      <c r="AO13" s="13">
        <v>0.13555908309346229</v>
      </c>
      <c r="AP13" s="13">
        <v>0.10452299064938771</v>
      </c>
      <c r="AQ13" s="13">
        <v>0.19073356663232149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0.53709616001445981</v>
      </c>
      <c r="D9" s="13">
        <v>0.52612953661942652</v>
      </c>
      <c r="E9" s="13">
        <v>0.50492062066769727</v>
      </c>
      <c r="F9" s="13">
        <v>0.48400730908020689</v>
      </c>
      <c r="G9" s="13">
        <v>0.57157439799556387</v>
      </c>
      <c r="H9" s="13">
        <v>0.56909269913290006</v>
      </c>
      <c r="I9" s="13">
        <v>0.56412979049897238</v>
      </c>
      <c r="K9" s="13">
        <v>0.54354738108668088</v>
      </c>
      <c r="L9" s="13">
        <v>0.53078015658407085</v>
      </c>
      <c r="N9" s="13">
        <v>0.5398083252329744</v>
      </c>
      <c r="O9" s="13">
        <v>0.47417972878535308</v>
      </c>
      <c r="P9" s="13">
        <v>0.50589832755220876</v>
      </c>
      <c r="Q9" s="13">
        <v>0.54156706569112689</v>
      </c>
      <c r="R9" s="13">
        <v>0.57674639079843582</v>
      </c>
      <c r="S9" s="13">
        <v>0.52264830235548809</v>
      </c>
      <c r="T9" s="13">
        <v>0.55419703798191189</v>
      </c>
      <c r="U9" s="13">
        <v>0.55027872263485778</v>
      </c>
      <c r="V9" s="13">
        <v>0.54169769249316613</v>
      </c>
      <c r="W9" s="13">
        <v>0.56281958386046083</v>
      </c>
      <c r="X9" s="13">
        <v>0.4810787669255091</v>
      </c>
      <c r="Y9" s="13">
        <v>0.51419101416110791</v>
      </c>
      <c r="AA9" s="13">
        <v>0.58060018381272283</v>
      </c>
      <c r="AB9" s="13">
        <v>0.54176432943798403</v>
      </c>
      <c r="AC9" s="13">
        <v>0.61186183699874808</v>
      </c>
      <c r="AD9" s="13">
        <v>0.5042585592854506</v>
      </c>
      <c r="AE9" s="13">
        <v>0.47882927772268352</v>
      </c>
      <c r="AF9" s="13">
        <v>0.52329246639338522</v>
      </c>
      <c r="AH9" s="13">
        <v>0.59160303470216824</v>
      </c>
      <c r="AI9" s="13">
        <v>0.54491522712532214</v>
      </c>
      <c r="AJ9" s="13">
        <v>0.57143660826680054</v>
      </c>
      <c r="AK9" s="13">
        <v>0.5158464802113305</v>
      </c>
      <c r="AL9" s="13">
        <v>0.50810945756316439</v>
      </c>
      <c r="AN9" s="13">
        <v>0.57861406844546481</v>
      </c>
      <c r="AO9" s="13">
        <v>0.56549235244755147</v>
      </c>
      <c r="AP9" s="13">
        <v>0.49008725194100261</v>
      </c>
      <c r="AQ9" s="13">
        <v>0.50276436101621713</v>
      </c>
    </row>
    <row r="10" spans="2:45" ht="19" customHeight="1" x14ac:dyDescent="0.35">
      <c r="B10" s="12" t="s">
        <v>216</v>
      </c>
      <c r="C10" s="13">
        <v>0.30927431349078022</v>
      </c>
      <c r="D10" s="13">
        <v>0.27137950660510141</v>
      </c>
      <c r="E10" s="13">
        <v>0.2978695370492791</v>
      </c>
      <c r="F10" s="13">
        <v>0.3051509660435941</v>
      </c>
      <c r="G10" s="13">
        <v>0.31386125706625462</v>
      </c>
      <c r="H10" s="13">
        <v>0.31092429360813639</v>
      </c>
      <c r="I10" s="13">
        <v>0.34202377319088589</v>
      </c>
      <c r="K10" s="13">
        <v>0.28741890400293341</v>
      </c>
      <c r="L10" s="13">
        <v>0.33067163343261108</v>
      </c>
      <c r="N10" s="13">
        <v>0.3449035361551791</v>
      </c>
      <c r="O10" s="13">
        <v>0.34053617269568021</v>
      </c>
      <c r="P10" s="13">
        <v>0.33280437238080052</v>
      </c>
      <c r="Q10" s="13">
        <v>0.35172493928147858</v>
      </c>
      <c r="R10" s="13">
        <v>0.31105480068428792</v>
      </c>
      <c r="S10" s="13">
        <v>0.2613932578102196</v>
      </c>
      <c r="T10" s="13">
        <v>0.27617391159434829</v>
      </c>
      <c r="U10" s="13">
        <v>0.29748931248600752</v>
      </c>
      <c r="V10" s="13">
        <v>0.25882206384446832</v>
      </c>
      <c r="W10" s="13">
        <v>0.33592097995791231</v>
      </c>
      <c r="X10" s="13">
        <v>0.33252932695908211</v>
      </c>
      <c r="Y10" s="13">
        <v>0.32888937478286773</v>
      </c>
      <c r="AA10" s="13">
        <v>0.28273544879015677</v>
      </c>
      <c r="AB10" s="13">
        <v>0.31011334486475839</v>
      </c>
      <c r="AC10" s="13">
        <v>0.22393668476488179</v>
      </c>
      <c r="AD10" s="13">
        <v>0.32145428786714131</v>
      </c>
      <c r="AE10" s="13">
        <v>0.31640192862510019</v>
      </c>
      <c r="AF10" s="13">
        <v>0.3547348032726142</v>
      </c>
      <c r="AH10" s="13">
        <v>0.2742417841501954</v>
      </c>
      <c r="AI10" s="13">
        <v>0.32370027095630899</v>
      </c>
      <c r="AJ10" s="13">
        <v>0.2565436057530191</v>
      </c>
      <c r="AK10" s="13">
        <v>0.31946456441305771</v>
      </c>
      <c r="AL10" s="13">
        <v>0.3376991157531512</v>
      </c>
      <c r="AN10" s="13">
        <v>0.29226560042368832</v>
      </c>
      <c r="AO10" s="13">
        <v>0.30454029356811912</v>
      </c>
      <c r="AP10" s="13">
        <v>0.32822559805146528</v>
      </c>
      <c r="AQ10" s="13">
        <v>0.31718622285779141</v>
      </c>
    </row>
    <row r="11" spans="2:45" ht="19" customHeight="1" x14ac:dyDescent="0.35">
      <c r="B11" s="12" t="s">
        <v>217</v>
      </c>
      <c r="C11" s="13">
        <v>6.7869179233020382E-2</v>
      </c>
      <c r="D11" s="13">
        <v>9.1605286162349697E-2</v>
      </c>
      <c r="E11" s="13">
        <v>8.743723373825231E-2</v>
      </c>
      <c r="F11" s="13">
        <v>8.3633130541258899E-2</v>
      </c>
      <c r="G11" s="13">
        <v>4.8881700831131511E-2</v>
      </c>
      <c r="H11" s="13">
        <v>5.4485624258292398E-2</v>
      </c>
      <c r="I11" s="13">
        <v>4.7918050950585517E-2</v>
      </c>
      <c r="K11" s="13">
        <v>7.6254248616666964E-2</v>
      </c>
      <c r="L11" s="13">
        <v>5.9659860966249562E-2</v>
      </c>
      <c r="N11" s="13">
        <v>5.6243030921165123E-2</v>
      </c>
      <c r="O11" s="13">
        <v>6.2262178459648862E-2</v>
      </c>
      <c r="P11" s="13">
        <v>8.5958645526917843E-2</v>
      </c>
      <c r="Q11" s="13">
        <v>4.5867459404891113E-2</v>
      </c>
      <c r="R11" s="13">
        <v>4.8543125879702012E-2</v>
      </c>
      <c r="S11" s="13">
        <v>8.142151703461295E-2</v>
      </c>
      <c r="T11" s="13">
        <v>8.226521779928779E-2</v>
      </c>
      <c r="U11" s="13">
        <v>4.4070298304680677E-2</v>
      </c>
      <c r="V11" s="13">
        <v>0.1123737934188303</v>
      </c>
      <c r="W11" s="13">
        <v>4.8029612265693189E-2</v>
      </c>
      <c r="X11" s="13">
        <v>7.4680049765093792E-2</v>
      </c>
      <c r="Y11" s="13">
        <v>5.8331909588871973E-2</v>
      </c>
      <c r="AA11" s="13">
        <v>7.4002726744938296E-2</v>
      </c>
      <c r="AB11" s="13">
        <v>6.365394565222432E-2</v>
      </c>
      <c r="AC11" s="13">
        <v>5.4604545947036127E-2</v>
      </c>
      <c r="AD11" s="13">
        <v>6.2021020797590469E-2</v>
      </c>
      <c r="AE11" s="13">
        <v>8.1757797853401079E-2</v>
      </c>
      <c r="AF11" s="13">
        <v>5.5471580790070231E-2</v>
      </c>
      <c r="AH11" s="13">
        <v>7.6562388247623903E-2</v>
      </c>
      <c r="AI11" s="13">
        <v>7.2484474701619811E-2</v>
      </c>
      <c r="AJ11" s="13">
        <v>6.8671881639244869E-2</v>
      </c>
      <c r="AK11" s="13">
        <v>6.7132170692295504E-2</v>
      </c>
      <c r="AL11" s="13">
        <v>6.2546242494447693E-2</v>
      </c>
      <c r="AN11" s="13">
        <v>5.0055604783984922E-2</v>
      </c>
      <c r="AO11" s="13">
        <v>6.5497564404262271E-2</v>
      </c>
      <c r="AP11" s="13">
        <v>8.5322962949520922E-2</v>
      </c>
      <c r="AQ11" s="13">
        <v>7.4658293764101033E-2</v>
      </c>
    </row>
    <row r="12" spans="2:45" ht="19" customHeight="1" x14ac:dyDescent="0.35">
      <c r="B12" s="12" t="s">
        <v>218</v>
      </c>
      <c r="C12" s="13">
        <v>4.8601347202374037E-2</v>
      </c>
      <c r="D12" s="13">
        <v>6.4804200991780705E-2</v>
      </c>
      <c r="E12" s="13">
        <v>8.7509644029185138E-2</v>
      </c>
      <c r="F12" s="13">
        <v>6.3873835969727261E-2</v>
      </c>
      <c r="G12" s="13">
        <v>3.9321352382314802E-2</v>
      </c>
      <c r="H12" s="13">
        <v>2.0050174008628609E-2</v>
      </c>
      <c r="I12" s="13">
        <v>2.0642418619417249E-2</v>
      </c>
      <c r="K12" s="13">
        <v>6.4335870339976106E-2</v>
      </c>
      <c r="L12" s="13">
        <v>3.319661978719432E-2</v>
      </c>
      <c r="N12" s="13">
        <v>3.825695255755885E-2</v>
      </c>
      <c r="O12" s="13">
        <v>4.504277091514064E-2</v>
      </c>
      <c r="P12" s="13">
        <v>3.6802298786549982E-2</v>
      </c>
      <c r="Q12" s="13">
        <v>2.5665414051256649E-2</v>
      </c>
      <c r="R12" s="13">
        <v>5.4030277315480872E-2</v>
      </c>
      <c r="S12" s="13">
        <v>7.6365012184605827E-2</v>
      </c>
      <c r="T12" s="13">
        <v>5.8465693000513207E-2</v>
      </c>
      <c r="U12" s="13">
        <v>5.1124423314758742E-2</v>
      </c>
      <c r="V12" s="13">
        <v>4.810379413288654E-2</v>
      </c>
      <c r="W12" s="13">
        <v>2.213991497332787E-2</v>
      </c>
      <c r="X12" s="13">
        <v>6.5345087657765297E-2</v>
      </c>
      <c r="Y12" s="13">
        <v>5.959786334742323E-2</v>
      </c>
      <c r="AA12" s="13">
        <v>3.9678452635702161E-2</v>
      </c>
      <c r="AB12" s="13">
        <v>4.5413906719003728E-2</v>
      </c>
      <c r="AC12" s="13">
        <v>5.8919295801328507E-2</v>
      </c>
      <c r="AD12" s="13">
        <v>8.8772467264484206E-2</v>
      </c>
      <c r="AE12" s="13">
        <v>4.8852276515145399E-2</v>
      </c>
      <c r="AF12" s="13">
        <v>3.7664284936276098E-2</v>
      </c>
      <c r="AH12" s="13">
        <v>4.3876638047785653E-2</v>
      </c>
      <c r="AI12" s="13">
        <v>2.3503096170910859E-2</v>
      </c>
      <c r="AJ12" s="13">
        <v>5.0191676223849763E-2</v>
      </c>
      <c r="AK12" s="13">
        <v>7.3294489828055892E-2</v>
      </c>
      <c r="AL12" s="13">
        <v>4.0369334436542149E-2</v>
      </c>
      <c r="AN12" s="13">
        <v>4.7507038125127847E-2</v>
      </c>
      <c r="AO12" s="13">
        <v>3.6765356919902382E-2</v>
      </c>
      <c r="AP12" s="13">
        <v>6.4461490760217552E-2</v>
      </c>
      <c r="AQ12" s="13">
        <v>4.8428815660551072E-2</v>
      </c>
    </row>
    <row r="13" spans="2:45" ht="19" customHeight="1" x14ac:dyDescent="0.35">
      <c r="B13" s="12" t="s">
        <v>207</v>
      </c>
      <c r="C13" s="13">
        <v>3.7159000059365621E-2</v>
      </c>
      <c r="D13" s="13">
        <v>4.6081469621341832E-2</v>
      </c>
      <c r="E13" s="13">
        <v>2.226296451558625E-2</v>
      </c>
      <c r="F13" s="13">
        <v>6.3334758365212906E-2</v>
      </c>
      <c r="G13" s="13">
        <v>2.636129172473517E-2</v>
      </c>
      <c r="H13" s="13">
        <v>4.5447208992042597E-2</v>
      </c>
      <c r="I13" s="13">
        <v>2.5285966740138971E-2</v>
      </c>
      <c r="K13" s="13">
        <v>2.8443595953742549E-2</v>
      </c>
      <c r="L13" s="13">
        <v>4.5691729229874349E-2</v>
      </c>
      <c r="N13" s="13">
        <v>2.0788155133122661E-2</v>
      </c>
      <c r="O13" s="13">
        <v>7.797914914417689E-2</v>
      </c>
      <c r="P13" s="13">
        <v>3.8536355753522843E-2</v>
      </c>
      <c r="Q13" s="13">
        <v>3.5175121571246748E-2</v>
      </c>
      <c r="R13" s="13">
        <v>9.6254053220932861E-3</v>
      </c>
      <c r="S13" s="13">
        <v>5.8171910615073541E-2</v>
      </c>
      <c r="T13" s="13">
        <v>2.889813962393889E-2</v>
      </c>
      <c r="U13" s="13">
        <v>5.70372432596951E-2</v>
      </c>
      <c r="V13" s="13">
        <v>3.900265611064864E-2</v>
      </c>
      <c r="W13" s="13">
        <v>3.1089908942605798E-2</v>
      </c>
      <c r="X13" s="13">
        <v>4.6366768692549687E-2</v>
      </c>
      <c r="Y13" s="13">
        <v>3.8989838119729031E-2</v>
      </c>
      <c r="AA13" s="13">
        <v>2.2983188016479882E-2</v>
      </c>
      <c r="AB13" s="13">
        <v>3.9054473326029453E-2</v>
      </c>
      <c r="AC13" s="13">
        <v>5.0677636488005648E-2</v>
      </c>
      <c r="AD13" s="13">
        <v>2.3493664785333601E-2</v>
      </c>
      <c r="AE13" s="13">
        <v>7.4158719283669919E-2</v>
      </c>
      <c r="AF13" s="13">
        <v>2.8836864607654299E-2</v>
      </c>
      <c r="AH13" s="13">
        <v>1.371615485222674E-2</v>
      </c>
      <c r="AI13" s="13">
        <v>3.5396931045838152E-2</v>
      </c>
      <c r="AJ13" s="13">
        <v>5.3156228117085792E-2</v>
      </c>
      <c r="AK13" s="13">
        <v>2.4262294855260439E-2</v>
      </c>
      <c r="AL13" s="13">
        <v>5.1275849752694662E-2</v>
      </c>
      <c r="AN13" s="13">
        <v>3.1557688221734423E-2</v>
      </c>
      <c r="AO13" s="13">
        <v>2.7704432660164729E-2</v>
      </c>
      <c r="AP13" s="13">
        <v>3.1902696297793673E-2</v>
      </c>
      <c r="AQ13" s="13">
        <v>5.6962306701339387E-2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107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1982</v>
      </c>
      <c r="D7" s="22">
        <v>262</v>
      </c>
      <c r="E7" s="22">
        <v>330</v>
      </c>
      <c r="F7" s="22">
        <v>350</v>
      </c>
      <c r="G7" s="22">
        <v>356</v>
      </c>
      <c r="H7" s="22">
        <v>304</v>
      </c>
      <c r="I7" s="22">
        <v>380</v>
      </c>
      <c r="K7" s="22">
        <v>1019</v>
      </c>
      <c r="L7" s="22">
        <v>963</v>
      </c>
      <c r="N7" s="22">
        <v>180</v>
      </c>
      <c r="O7" s="22">
        <v>62</v>
      </c>
      <c r="P7" s="22">
        <v>105</v>
      </c>
      <c r="Q7" s="22">
        <v>88</v>
      </c>
      <c r="R7" s="22">
        <v>211</v>
      </c>
      <c r="S7" s="22">
        <v>152</v>
      </c>
      <c r="T7" s="22">
        <v>151</v>
      </c>
      <c r="U7" s="22">
        <v>182</v>
      </c>
      <c r="V7" s="22">
        <v>268</v>
      </c>
      <c r="W7" s="22">
        <v>268</v>
      </c>
      <c r="X7" s="22">
        <v>150</v>
      </c>
      <c r="Y7" s="22">
        <v>165</v>
      </c>
      <c r="AA7" s="22">
        <v>639</v>
      </c>
      <c r="AB7" s="22">
        <v>145</v>
      </c>
      <c r="AC7" s="22">
        <v>116</v>
      </c>
      <c r="AD7" s="22">
        <v>242</v>
      </c>
      <c r="AE7" s="22">
        <v>386</v>
      </c>
      <c r="AF7" s="22">
        <v>454</v>
      </c>
      <c r="AH7" s="22">
        <v>357</v>
      </c>
      <c r="AI7" s="22">
        <v>176</v>
      </c>
      <c r="AJ7" s="22">
        <v>287</v>
      </c>
      <c r="AK7" s="22">
        <v>460</v>
      </c>
      <c r="AL7" s="22">
        <v>702</v>
      </c>
      <c r="AN7" s="22">
        <v>560</v>
      </c>
      <c r="AO7" s="22">
        <v>523</v>
      </c>
      <c r="AP7" s="22">
        <v>437</v>
      </c>
      <c r="AQ7" s="22">
        <v>455</v>
      </c>
    </row>
    <row r="8" spans="2:45" x14ac:dyDescent="0.35">
      <c r="B8" s="7" t="s">
        <v>57</v>
      </c>
      <c r="C8" s="11">
        <v>1980</v>
      </c>
      <c r="D8" s="11">
        <v>274</v>
      </c>
      <c r="E8" s="11">
        <v>338</v>
      </c>
      <c r="F8" s="11">
        <v>338</v>
      </c>
      <c r="G8" s="11">
        <v>337</v>
      </c>
      <c r="H8" s="11">
        <v>280</v>
      </c>
      <c r="I8" s="11">
        <v>414</v>
      </c>
      <c r="K8" s="11">
        <v>980</v>
      </c>
      <c r="L8" s="11">
        <v>1000</v>
      </c>
      <c r="N8" s="11">
        <v>178</v>
      </c>
      <c r="O8" s="11">
        <v>60</v>
      </c>
      <c r="P8" s="11">
        <v>99</v>
      </c>
      <c r="Q8" s="11">
        <v>79</v>
      </c>
      <c r="R8" s="11">
        <v>217</v>
      </c>
      <c r="S8" s="11">
        <v>159</v>
      </c>
      <c r="T8" s="11">
        <v>139</v>
      </c>
      <c r="U8" s="11">
        <v>177</v>
      </c>
      <c r="V8" s="11">
        <v>278</v>
      </c>
      <c r="W8" s="11">
        <v>258</v>
      </c>
      <c r="X8" s="11">
        <v>159</v>
      </c>
      <c r="Y8" s="11">
        <v>175</v>
      </c>
      <c r="AA8" s="11">
        <v>633</v>
      </c>
      <c r="AB8" s="11">
        <v>146</v>
      </c>
      <c r="AC8" s="11">
        <v>115</v>
      </c>
      <c r="AD8" s="11">
        <v>245</v>
      </c>
      <c r="AE8" s="11">
        <v>386</v>
      </c>
      <c r="AF8" s="11">
        <v>456</v>
      </c>
      <c r="AH8" s="11">
        <v>351</v>
      </c>
      <c r="AI8" s="11">
        <v>177</v>
      </c>
      <c r="AJ8" s="11">
        <v>285</v>
      </c>
      <c r="AK8" s="11">
        <v>462</v>
      </c>
      <c r="AL8" s="11">
        <v>705</v>
      </c>
      <c r="AN8" s="11">
        <v>534</v>
      </c>
      <c r="AO8" s="11">
        <v>512</v>
      </c>
      <c r="AP8" s="11">
        <v>436</v>
      </c>
      <c r="AQ8" s="11">
        <v>495</v>
      </c>
    </row>
    <row r="9" spans="2:45" ht="19" customHeight="1" x14ac:dyDescent="0.35">
      <c r="B9" s="12" t="s">
        <v>101</v>
      </c>
      <c r="C9" s="13">
        <v>4.2669028443365328E-2</v>
      </c>
      <c r="D9" s="13">
        <v>5.1037040668270688E-2</v>
      </c>
      <c r="E9" s="13">
        <v>0.1021718895256776</v>
      </c>
      <c r="F9" s="13">
        <v>5.5377449040977259E-2</v>
      </c>
      <c r="G9" s="13">
        <v>2.6709045987618051E-2</v>
      </c>
      <c r="H9" s="13">
        <v>1.281507852438034E-2</v>
      </c>
      <c r="I9" s="13">
        <v>1.1410618288136481E-2</v>
      </c>
      <c r="K9" s="13">
        <v>5.4383913159972673E-2</v>
      </c>
      <c r="L9" s="13">
        <v>3.1184661008201879E-2</v>
      </c>
      <c r="N9" s="13">
        <v>2.209920627717437E-2</v>
      </c>
      <c r="O9" s="13">
        <v>3.277702605120579E-2</v>
      </c>
      <c r="P9" s="13">
        <v>2.8314736002774551E-2</v>
      </c>
      <c r="Q9" s="13">
        <v>8.7532734660989736E-2</v>
      </c>
      <c r="R9" s="13">
        <v>5.4013463607992973E-2</v>
      </c>
      <c r="S9" s="13">
        <v>4.2196981981052838E-2</v>
      </c>
      <c r="T9" s="13">
        <v>2.9953845792914789E-2</v>
      </c>
      <c r="U9" s="13">
        <v>3.2132342811951473E-2</v>
      </c>
      <c r="V9" s="13">
        <v>5.2591855599594221E-2</v>
      </c>
      <c r="W9" s="13">
        <v>3.36493090936619E-2</v>
      </c>
      <c r="X9" s="13">
        <v>6.1208609911627562E-2</v>
      </c>
      <c r="Y9" s="13">
        <v>4.2689347083566392E-2</v>
      </c>
      <c r="AA9" s="13">
        <v>6.3944651104491768E-2</v>
      </c>
      <c r="AB9" s="13">
        <v>6.4969987324528522E-2</v>
      </c>
      <c r="AC9" s="13">
        <v>4.3512493295592369E-2</v>
      </c>
      <c r="AD9" s="13">
        <v>3.6551160865761413E-2</v>
      </c>
      <c r="AE9" s="13">
        <v>1.083138513218827E-2</v>
      </c>
      <c r="AF9" s="13">
        <v>3.6028864767665349E-2</v>
      </c>
      <c r="AH9" s="13">
        <v>7.5085183578306167E-2</v>
      </c>
      <c r="AI9" s="13">
        <v>4.7281954938864543E-2</v>
      </c>
      <c r="AJ9" s="13">
        <v>4.3215425334744047E-2</v>
      </c>
      <c r="AK9" s="13">
        <v>2.939063568495812E-2</v>
      </c>
      <c r="AL9" s="13">
        <v>3.3874020108832878E-2</v>
      </c>
      <c r="AN9" s="13">
        <v>5.7563029816830799E-2</v>
      </c>
      <c r="AO9" s="13">
        <v>4.7527439798497627E-2</v>
      </c>
      <c r="AP9" s="13">
        <v>3.96844327075076E-2</v>
      </c>
      <c r="AQ9" s="13">
        <v>2.4518423892123501E-2</v>
      </c>
    </row>
    <row r="10" spans="2:45" ht="19" customHeight="1" x14ac:dyDescent="0.35">
      <c r="B10" s="12" t="s">
        <v>102</v>
      </c>
      <c r="C10" s="13">
        <v>0.16276756839008211</v>
      </c>
      <c r="D10" s="13">
        <v>0.218104636163373</v>
      </c>
      <c r="E10" s="13">
        <v>0.2192423651365108</v>
      </c>
      <c r="F10" s="13">
        <v>0.18701599345271419</v>
      </c>
      <c r="G10" s="13">
        <v>0.1549979024911354</v>
      </c>
      <c r="H10" s="13">
        <v>0.1205563689374196</v>
      </c>
      <c r="I10" s="13">
        <v>9.5225171208415407E-2</v>
      </c>
      <c r="K10" s="13">
        <v>0.18726217746950319</v>
      </c>
      <c r="L10" s="13">
        <v>0.13875494704093819</v>
      </c>
      <c r="N10" s="13">
        <v>0.1646608593535196</v>
      </c>
      <c r="O10" s="13">
        <v>0.17208964103831109</v>
      </c>
      <c r="P10" s="13">
        <v>0.1221523784155915</v>
      </c>
      <c r="Q10" s="13">
        <v>0.17616169379070951</v>
      </c>
      <c r="R10" s="13">
        <v>0.1894133599757489</v>
      </c>
      <c r="S10" s="13">
        <v>0.16618137757408391</v>
      </c>
      <c r="T10" s="13">
        <v>0.15740980431803789</v>
      </c>
      <c r="U10" s="13">
        <v>0.16759520689920629</v>
      </c>
      <c r="V10" s="13">
        <v>0.23260059519424151</v>
      </c>
      <c r="W10" s="13">
        <v>0.133036665240717</v>
      </c>
      <c r="X10" s="13">
        <v>0.1416951172119193</v>
      </c>
      <c r="Y10" s="13">
        <v>9.0217930778971486E-2</v>
      </c>
      <c r="AA10" s="13">
        <v>0.2363097547903163</v>
      </c>
      <c r="AB10" s="13">
        <v>0.15226810531551091</v>
      </c>
      <c r="AC10" s="13">
        <v>0.1216060512696262</v>
      </c>
      <c r="AD10" s="13">
        <v>9.6573921350735267E-2</v>
      </c>
      <c r="AE10" s="13">
        <v>0.14468051838716761</v>
      </c>
      <c r="AF10" s="13">
        <v>0.12527770519567891</v>
      </c>
      <c r="AH10" s="13">
        <v>0.33372469509590819</v>
      </c>
      <c r="AI10" s="13">
        <v>0.17131893121260389</v>
      </c>
      <c r="AJ10" s="13">
        <v>0.14232276469308081</v>
      </c>
      <c r="AK10" s="13">
        <v>9.7903257544226172E-2</v>
      </c>
      <c r="AL10" s="13">
        <v>0.12639181982776851</v>
      </c>
      <c r="AN10" s="13">
        <v>0.1832337861687269</v>
      </c>
      <c r="AO10" s="13">
        <v>0.13535124961892539</v>
      </c>
      <c r="AP10" s="13">
        <v>0.17576992568199179</v>
      </c>
      <c r="AQ10" s="13">
        <v>0.15767220894469541</v>
      </c>
    </row>
    <row r="11" spans="2:45" ht="32.15" customHeight="1" x14ac:dyDescent="0.35">
      <c r="B11" s="12" t="s">
        <v>103</v>
      </c>
      <c r="C11" s="13">
        <v>0.15900192480017</v>
      </c>
      <c r="D11" s="13">
        <v>0.1999726306021164</v>
      </c>
      <c r="E11" s="13">
        <v>0.16648097931341371</v>
      </c>
      <c r="F11" s="13">
        <v>0.16942202237349119</v>
      </c>
      <c r="G11" s="13">
        <v>0.1639539633081937</v>
      </c>
      <c r="H11" s="13">
        <v>0.1298710214891774</v>
      </c>
      <c r="I11" s="13">
        <v>0.1329872547779177</v>
      </c>
      <c r="K11" s="13">
        <v>0.16482229353300931</v>
      </c>
      <c r="L11" s="13">
        <v>0.15329608519926419</v>
      </c>
      <c r="N11" s="13">
        <v>0.1574605838244966</v>
      </c>
      <c r="O11" s="13">
        <v>0.1116692270145123</v>
      </c>
      <c r="P11" s="13">
        <v>0.1123996195022674</v>
      </c>
      <c r="Q11" s="13">
        <v>0.1726100861175861</v>
      </c>
      <c r="R11" s="13">
        <v>0.1359234085334983</v>
      </c>
      <c r="S11" s="13">
        <v>0.17634912990955259</v>
      </c>
      <c r="T11" s="13">
        <v>0.1661310183374434</v>
      </c>
      <c r="U11" s="13">
        <v>0.16692289247868561</v>
      </c>
      <c r="V11" s="13">
        <v>0.18343011160426351</v>
      </c>
      <c r="W11" s="13">
        <v>9.455631751444854E-2</v>
      </c>
      <c r="X11" s="13">
        <v>0.19153604758503801</v>
      </c>
      <c r="Y11" s="13">
        <v>0.22297975888988719</v>
      </c>
      <c r="AA11" s="13">
        <v>0.18327567160488209</v>
      </c>
      <c r="AB11" s="13">
        <v>0.18549202943854551</v>
      </c>
      <c r="AC11" s="13">
        <v>0.13561410006419819</v>
      </c>
      <c r="AD11" s="13">
        <v>0.1238072303081557</v>
      </c>
      <c r="AE11" s="13">
        <v>0.181040886857433</v>
      </c>
      <c r="AF11" s="13">
        <v>0.12296909576670401</v>
      </c>
      <c r="AH11" s="13">
        <v>0.17812489174101931</v>
      </c>
      <c r="AI11" s="13">
        <v>0.16215738959877071</v>
      </c>
      <c r="AJ11" s="13">
        <v>0.15781007449273721</v>
      </c>
      <c r="AK11" s="13">
        <v>0.13399590613327919</v>
      </c>
      <c r="AL11" s="13">
        <v>0.165579820757951</v>
      </c>
      <c r="AN11" s="13">
        <v>0.1337380641633332</v>
      </c>
      <c r="AO11" s="13">
        <v>0.14657416097874509</v>
      </c>
      <c r="AP11" s="13">
        <v>0.19410200440451669</v>
      </c>
      <c r="AQ11" s="13">
        <v>0.1682558824505892</v>
      </c>
    </row>
    <row r="12" spans="2:45" ht="19" customHeight="1" x14ac:dyDescent="0.35">
      <c r="B12" s="12" t="s">
        <v>104</v>
      </c>
      <c r="C12" s="13">
        <v>0.30739640337662111</v>
      </c>
      <c r="D12" s="13">
        <v>0.24983128646967109</v>
      </c>
      <c r="E12" s="13">
        <v>0.27788759752297409</v>
      </c>
      <c r="F12" s="13">
        <v>0.27089901872897371</v>
      </c>
      <c r="G12" s="13">
        <v>0.30614049718799391</v>
      </c>
      <c r="H12" s="13">
        <v>0.33914667903733747</v>
      </c>
      <c r="I12" s="13">
        <v>0.37881360260112412</v>
      </c>
      <c r="K12" s="13">
        <v>0.29539638155008169</v>
      </c>
      <c r="L12" s="13">
        <v>0.31916029719374001</v>
      </c>
      <c r="N12" s="13">
        <v>0.36264317054377532</v>
      </c>
      <c r="O12" s="13">
        <v>0.34627056845792192</v>
      </c>
      <c r="P12" s="13">
        <v>0.40384637556017061</v>
      </c>
      <c r="Q12" s="13">
        <v>0.29178411653537728</v>
      </c>
      <c r="R12" s="13">
        <v>0.3123163197316598</v>
      </c>
      <c r="S12" s="13">
        <v>0.28349283204350623</v>
      </c>
      <c r="T12" s="13">
        <v>0.32276550324644271</v>
      </c>
      <c r="U12" s="13">
        <v>0.25753554046700822</v>
      </c>
      <c r="V12" s="13">
        <v>0.2606184580215487</v>
      </c>
      <c r="W12" s="13">
        <v>0.32217241898302312</v>
      </c>
      <c r="X12" s="13">
        <v>0.28748252918825179</v>
      </c>
      <c r="Y12" s="13">
        <v>0.31449208558663022</v>
      </c>
      <c r="AA12" s="13">
        <v>0.25502236171470172</v>
      </c>
      <c r="AB12" s="13">
        <v>0.34650219290084322</v>
      </c>
      <c r="AC12" s="13">
        <v>0.35152617651342538</v>
      </c>
      <c r="AD12" s="13">
        <v>0.3286281609421568</v>
      </c>
      <c r="AE12" s="13">
        <v>0.26681870029747989</v>
      </c>
      <c r="AF12" s="13">
        <v>0.37939697053604532</v>
      </c>
      <c r="AH12" s="13">
        <v>0.24410150883610551</v>
      </c>
      <c r="AI12" s="13">
        <v>0.37940147626136489</v>
      </c>
      <c r="AJ12" s="13">
        <v>0.30355893675619761</v>
      </c>
      <c r="AK12" s="13">
        <v>0.33463028031446562</v>
      </c>
      <c r="AL12" s="13">
        <v>0.30449079456039291</v>
      </c>
      <c r="AN12" s="13">
        <v>0.33509603394232063</v>
      </c>
      <c r="AO12" s="13">
        <v>0.32791551136068853</v>
      </c>
      <c r="AP12" s="13">
        <v>0.26688694954689718</v>
      </c>
      <c r="AQ12" s="13">
        <v>0.29227330507355159</v>
      </c>
    </row>
    <row r="13" spans="2:45" ht="19" customHeight="1" x14ac:dyDescent="0.35">
      <c r="B13" s="12" t="s">
        <v>105</v>
      </c>
      <c r="C13" s="13">
        <v>0.24762661607736591</v>
      </c>
      <c r="D13" s="13">
        <v>0.1885320529380545</v>
      </c>
      <c r="E13" s="13">
        <v>0.19389005003678361</v>
      </c>
      <c r="F13" s="13">
        <v>0.2464867852304447</v>
      </c>
      <c r="G13" s="13">
        <v>0.27990308932705188</v>
      </c>
      <c r="H13" s="13">
        <v>0.28736178006669999</v>
      </c>
      <c r="I13" s="13">
        <v>0.27834106904666422</v>
      </c>
      <c r="K13" s="13">
        <v>0.24327828968702259</v>
      </c>
      <c r="L13" s="13">
        <v>0.25188937915210008</v>
      </c>
      <c r="N13" s="13">
        <v>0.2243096757535932</v>
      </c>
      <c r="O13" s="13">
        <v>0.2025740244575574</v>
      </c>
      <c r="P13" s="13">
        <v>0.26915514513925348</v>
      </c>
      <c r="Q13" s="13">
        <v>0.14519094961741821</v>
      </c>
      <c r="R13" s="13">
        <v>0.20725801752947751</v>
      </c>
      <c r="S13" s="13">
        <v>0.28645732012654918</v>
      </c>
      <c r="T13" s="13">
        <v>0.28123450701363328</v>
      </c>
      <c r="U13" s="13">
        <v>0.2827603755509609</v>
      </c>
      <c r="V13" s="13">
        <v>0.1928540458018288</v>
      </c>
      <c r="W13" s="13">
        <v>0.30757640864747682</v>
      </c>
      <c r="X13" s="13">
        <v>0.28389204439731208</v>
      </c>
      <c r="Y13" s="13">
        <v>0.23886724091865499</v>
      </c>
      <c r="AA13" s="13">
        <v>0.1936542222360666</v>
      </c>
      <c r="AB13" s="13">
        <v>0.2101661556663901</v>
      </c>
      <c r="AC13" s="13">
        <v>0.27805617744719302</v>
      </c>
      <c r="AD13" s="13">
        <v>0.37274633465275597</v>
      </c>
      <c r="AE13" s="13">
        <v>0.25307393858734001</v>
      </c>
      <c r="AF13" s="13">
        <v>0.25509484517419062</v>
      </c>
      <c r="AH13" s="13">
        <v>0.1090879328523767</v>
      </c>
      <c r="AI13" s="13">
        <v>0.19324982198210511</v>
      </c>
      <c r="AJ13" s="13">
        <v>0.27323952237427079</v>
      </c>
      <c r="AK13" s="13">
        <v>0.35820543630084561</v>
      </c>
      <c r="AL13" s="13">
        <v>0.2473109996433952</v>
      </c>
      <c r="AN13" s="13">
        <v>0.23748586900677029</v>
      </c>
      <c r="AO13" s="13">
        <v>0.27227540771570741</v>
      </c>
      <c r="AP13" s="13">
        <v>0.24597715594817851</v>
      </c>
      <c r="AQ13" s="13">
        <v>0.2351961298818849</v>
      </c>
    </row>
    <row r="14" spans="2:45" ht="19" customHeight="1" x14ac:dyDescent="0.35">
      <c r="B14" s="12" t="s">
        <v>81</v>
      </c>
      <c r="C14" s="13">
        <v>8.0538458912395652E-2</v>
      </c>
      <c r="D14" s="13">
        <v>9.2522353158514661E-2</v>
      </c>
      <c r="E14" s="13">
        <v>4.0327118464640259E-2</v>
      </c>
      <c r="F14" s="13">
        <v>7.0798731173399021E-2</v>
      </c>
      <c r="G14" s="13">
        <v>6.8295501698006869E-2</v>
      </c>
      <c r="H14" s="13">
        <v>0.11024907194498509</v>
      </c>
      <c r="I14" s="13">
        <v>0.103222284077742</v>
      </c>
      <c r="K14" s="13">
        <v>5.4856944600410379E-2</v>
      </c>
      <c r="L14" s="13">
        <v>0.1057146304057556</v>
      </c>
      <c r="N14" s="13">
        <v>6.882650424744105E-2</v>
      </c>
      <c r="O14" s="13">
        <v>0.13461951298049149</v>
      </c>
      <c r="P14" s="13">
        <v>6.4131745379942581E-2</v>
      </c>
      <c r="Q14" s="13">
        <v>0.12672041927791919</v>
      </c>
      <c r="R14" s="13">
        <v>0.10107543062162259</v>
      </c>
      <c r="S14" s="13">
        <v>4.5322358365255153E-2</v>
      </c>
      <c r="T14" s="13">
        <v>4.2505321291527953E-2</v>
      </c>
      <c r="U14" s="13">
        <v>9.3053641792187516E-2</v>
      </c>
      <c r="V14" s="13">
        <v>7.7904933778523297E-2</v>
      </c>
      <c r="W14" s="13">
        <v>0.10900888052067249</v>
      </c>
      <c r="X14" s="13">
        <v>3.4185651705851132E-2</v>
      </c>
      <c r="Y14" s="13">
        <v>9.0753636742289728E-2</v>
      </c>
      <c r="AA14" s="13">
        <v>6.7793338549541615E-2</v>
      </c>
      <c r="AB14" s="13">
        <v>4.0601529354181931E-2</v>
      </c>
      <c r="AC14" s="13">
        <v>6.9685001409964864E-2</v>
      </c>
      <c r="AD14" s="13">
        <v>4.1693191880434848E-2</v>
      </c>
      <c r="AE14" s="13">
        <v>0.1435545707383914</v>
      </c>
      <c r="AF14" s="13">
        <v>8.1232518559715819E-2</v>
      </c>
      <c r="AH14" s="13">
        <v>5.9875787896284047E-2</v>
      </c>
      <c r="AI14" s="13">
        <v>4.6590426006290812E-2</v>
      </c>
      <c r="AJ14" s="13">
        <v>7.9853276348969521E-2</v>
      </c>
      <c r="AK14" s="13">
        <v>4.5874484022225388E-2</v>
      </c>
      <c r="AL14" s="13">
        <v>0.1223525451016596</v>
      </c>
      <c r="AN14" s="13">
        <v>5.2883216902018457E-2</v>
      </c>
      <c r="AO14" s="13">
        <v>7.0356230527436087E-2</v>
      </c>
      <c r="AP14" s="13">
        <v>7.7579531710908312E-2</v>
      </c>
      <c r="AQ14" s="13">
        <v>0.1220840497571553</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0.59391663424476282</v>
      </c>
      <c r="D9" s="13">
        <v>0.53928857432968291</v>
      </c>
      <c r="E9" s="13">
        <v>0.56574755826790013</v>
      </c>
      <c r="F9" s="13">
        <v>0.51289938964006754</v>
      </c>
      <c r="G9" s="13">
        <v>0.64076518528356352</v>
      </c>
      <c r="H9" s="13">
        <v>0.62871525040900522</v>
      </c>
      <c r="I9" s="13">
        <v>0.65723725223931584</v>
      </c>
      <c r="K9" s="13">
        <v>0.58939851508341412</v>
      </c>
      <c r="L9" s="13">
        <v>0.59834005359476172</v>
      </c>
      <c r="N9" s="13">
        <v>0.64347537490742834</v>
      </c>
      <c r="O9" s="13">
        <v>0.51863375595593253</v>
      </c>
      <c r="P9" s="13">
        <v>0.62822816023901273</v>
      </c>
      <c r="Q9" s="13">
        <v>0.62004308134553576</v>
      </c>
      <c r="R9" s="13">
        <v>0.61748497784666134</v>
      </c>
      <c r="S9" s="13">
        <v>0.50698284965999618</v>
      </c>
      <c r="T9" s="13">
        <v>0.64469590130449994</v>
      </c>
      <c r="U9" s="13">
        <v>0.61246571991832055</v>
      </c>
      <c r="V9" s="13">
        <v>0.55471982646456308</v>
      </c>
      <c r="W9" s="13">
        <v>0.66266548365578537</v>
      </c>
      <c r="X9" s="13">
        <v>0.49953686708033301</v>
      </c>
      <c r="Y9" s="13">
        <v>0.57513662733747117</v>
      </c>
      <c r="AA9" s="13">
        <v>0.60928100535683538</v>
      </c>
      <c r="AB9" s="13">
        <v>0.61385438716915497</v>
      </c>
      <c r="AC9" s="13">
        <v>0.66979977834620152</v>
      </c>
      <c r="AD9" s="13">
        <v>0.59924799825989272</v>
      </c>
      <c r="AE9" s="13">
        <v>0.54370423297961745</v>
      </c>
      <c r="AF9" s="13">
        <v>0.58669196197873663</v>
      </c>
      <c r="AH9" s="13">
        <v>0.59692336478819519</v>
      </c>
      <c r="AI9" s="13">
        <v>0.61495840162953219</v>
      </c>
      <c r="AJ9" s="13">
        <v>0.61962518835242841</v>
      </c>
      <c r="AK9" s="13">
        <v>0.59645362758766629</v>
      </c>
      <c r="AL9" s="13">
        <v>0.57507278816884044</v>
      </c>
      <c r="AN9" s="13">
        <v>0.62588310209438291</v>
      </c>
      <c r="AO9" s="13">
        <v>0.61020199403602682</v>
      </c>
      <c r="AP9" s="13">
        <v>0.54498354894016898</v>
      </c>
      <c r="AQ9" s="13">
        <v>0.58453915795574563</v>
      </c>
    </row>
    <row r="10" spans="2:45" ht="19" customHeight="1" x14ac:dyDescent="0.35">
      <c r="B10" s="12" t="s">
        <v>216</v>
      </c>
      <c r="C10" s="13">
        <v>0.28479924079687369</v>
      </c>
      <c r="D10" s="13">
        <v>0.28063620007748741</v>
      </c>
      <c r="E10" s="13">
        <v>0.28773983453492002</v>
      </c>
      <c r="F10" s="13">
        <v>0.31104462122394128</v>
      </c>
      <c r="G10" s="13">
        <v>0.25705290152378302</v>
      </c>
      <c r="H10" s="13">
        <v>0.27539231746093668</v>
      </c>
      <c r="I10" s="13">
        <v>0.29263631657548289</v>
      </c>
      <c r="K10" s="13">
        <v>0.2827758676776338</v>
      </c>
      <c r="L10" s="13">
        <v>0.28678020400042981</v>
      </c>
      <c r="N10" s="13">
        <v>0.26207768860670377</v>
      </c>
      <c r="O10" s="13">
        <v>0.3049100330948265</v>
      </c>
      <c r="P10" s="13">
        <v>0.28466429186034348</v>
      </c>
      <c r="Q10" s="13">
        <v>0.24951159516442789</v>
      </c>
      <c r="R10" s="13">
        <v>0.2677034251919187</v>
      </c>
      <c r="S10" s="13">
        <v>0.34888097515318789</v>
      </c>
      <c r="T10" s="13">
        <v>0.2413931257076545</v>
      </c>
      <c r="U10" s="13">
        <v>0.25747423804908431</v>
      </c>
      <c r="V10" s="13">
        <v>0.29611689237062888</v>
      </c>
      <c r="W10" s="13">
        <v>0.27013137734720349</v>
      </c>
      <c r="X10" s="13">
        <v>0.36255323323369087</v>
      </c>
      <c r="Y10" s="13">
        <v>0.27532984914986097</v>
      </c>
      <c r="AA10" s="13">
        <v>0.27365034167663288</v>
      </c>
      <c r="AB10" s="13">
        <v>0.3054100206326314</v>
      </c>
      <c r="AC10" s="13">
        <v>0.1972695130686507</v>
      </c>
      <c r="AD10" s="13">
        <v>0.29299145208544558</v>
      </c>
      <c r="AE10" s="13">
        <v>0.29226089963245699</v>
      </c>
      <c r="AF10" s="13">
        <v>0.30505480500270737</v>
      </c>
      <c r="AH10" s="13">
        <v>0.28751293400333988</v>
      </c>
      <c r="AI10" s="13">
        <v>0.30681394750677521</v>
      </c>
      <c r="AJ10" s="13">
        <v>0.2247105427296342</v>
      </c>
      <c r="AK10" s="13">
        <v>0.30396260427229149</v>
      </c>
      <c r="AL10" s="13">
        <v>0.28961636772393168</v>
      </c>
      <c r="AN10" s="13">
        <v>0.27500731381905869</v>
      </c>
      <c r="AO10" s="13">
        <v>0.29557180905984259</v>
      </c>
      <c r="AP10" s="13">
        <v>0.30059460458618331</v>
      </c>
      <c r="AQ10" s="13">
        <v>0.27146265472591308</v>
      </c>
    </row>
    <row r="11" spans="2:45" ht="19" customHeight="1" x14ac:dyDescent="0.35">
      <c r="B11" s="12" t="s">
        <v>217</v>
      </c>
      <c r="C11" s="13">
        <v>5.3829242979787861E-2</v>
      </c>
      <c r="D11" s="13">
        <v>8.0282012709206971E-2</v>
      </c>
      <c r="E11" s="13">
        <v>7.8328094104148718E-2</v>
      </c>
      <c r="F11" s="13">
        <v>7.1701198060014029E-2</v>
      </c>
      <c r="G11" s="13">
        <v>5.8591605661140009E-2</v>
      </c>
      <c r="H11" s="13">
        <v>2.4537472862838011E-2</v>
      </c>
      <c r="I11" s="13">
        <v>1.7837603132447779E-2</v>
      </c>
      <c r="K11" s="13">
        <v>5.9057093725878071E-2</v>
      </c>
      <c r="L11" s="13">
        <v>4.8710968024361603E-2</v>
      </c>
      <c r="N11" s="13">
        <v>4.7233646488906572E-2</v>
      </c>
      <c r="O11" s="13">
        <v>6.937170839918623E-2</v>
      </c>
      <c r="P11" s="13">
        <v>4.0477882645007741E-2</v>
      </c>
      <c r="Q11" s="13">
        <v>6.0324590623051247E-2</v>
      </c>
      <c r="R11" s="13">
        <v>3.3776023225444041E-2</v>
      </c>
      <c r="S11" s="13">
        <v>5.1429319732036731E-2</v>
      </c>
      <c r="T11" s="13">
        <v>9.1670760217624908E-2</v>
      </c>
      <c r="U11" s="13">
        <v>4.9091599941351163E-2</v>
      </c>
      <c r="V11" s="13">
        <v>8.1852965631434446E-2</v>
      </c>
      <c r="W11" s="13">
        <v>2.5092660271193681E-2</v>
      </c>
      <c r="X11" s="13">
        <v>5.2109423184838417E-2</v>
      </c>
      <c r="Y11" s="13">
        <v>6.1193668438574447E-2</v>
      </c>
      <c r="AA11" s="13">
        <v>7.2506771720857358E-2</v>
      </c>
      <c r="AB11" s="13">
        <v>1.9956337344237549E-2</v>
      </c>
      <c r="AC11" s="13">
        <v>5.6716136596902583E-2</v>
      </c>
      <c r="AD11" s="13">
        <v>3.7037535030065537E-2</v>
      </c>
      <c r="AE11" s="13">
        <v>5.1219645905825242E-2</v>
      </c>
      <c r="AF11" s="13">
        <v>4.9237837783406957E-2</v>
      </c>
      <c r="AH11" s="13">
        <v>7.1779070287472171E-2</v>
      </c>
      <c r="AI11" s="13">
        <v>2.9405465618235309E-2</v>
      </c>
      <c r="AJ11" s="13">
        <v>6.9860595367536152E-2</v>
      </c>
      <c r="AK11" s="13">
        <v>4.2667754160257761E-2</v>
      </c>
      <c r="AL11" s="13">
        <v>5.1891587404377791E-2</v>
      </c>
      <c r="AN11" s="13">
        <v>4.2878739333760491E-2</v>
      </c>
      <c r="AO11" s="13">
        <v>4.3323589976786828E-2</v>
      </c>
      <c r="AP11" s="13">
        <v>7.228298093852438E-2</v>
      </c>
      <c r="AQ11" s="13">
        <v>6.0662676527986431E-2</v>
      </c>
    </row>
    <row r="12" spans="2:45" ht="19" customHeight="1" x14ac:dyDescent="0.35">
      <c r="B12" s="12" t="s">
        <v>218</v>
      </c>
      <c r="C12" s="13">
        <v>3.3053659565449513E-2</v>
      </c>
      <c r="D12" s="13">
        <v>4.0619251810942232E-2</v>
      </c>
      <c r="E12" s="13">
        <v>4.94753939893713E-2</v>
      </c>
      <c r="F12" s="13">
        <v>4.8648251010155408E-2</v>
      </c>
      <c r="G12" s="13">
        <v>2.9104834402297719E-2</v>
      </c>
      <c r="H12" s="13">
        <v>2.2624170706479731E-2</v>
      </c>
      <c r="I12" s="13">
        <v>1.227617261518194E-2</v>
      </c>
      <c r="K12" s="13">
        <v>4.2537428627067338E-2</v>
      </c>
      <c r="L12" s="13">
        <v>2.3768670374159511E-2</v>
      </c>
      <c r="N12" s="13">
        <v>2.186568041897408E-2</v>
      </c>
      <c r="O12" s="13">
        <v>2.910535340587778E-2</v>
      </c>
      <c r="P12" s="13">
        <v>1.6990556305175531E-2</v>
      </c>
      <c r="Q12" s="13">
        <v>4.6087880558537353E-2</v>
      </c>
      <c r="R12" s="13">
        <v>5.4839641415407918E-2</v>
      </c>
      <c r="S12" s="13">
        <v>6.2000801731286567E-2</v>
      </c>
      <c r="T12" s="13">
        <v>6.4910431573262E-3</v>
      </c>
      <c r="U12" s="13">
        <v>3.3319444284638233E-2</v>
      </c>
      <c r="V12" s="13">
        <v>3.1971122013354919E-2</v>
      </c>
      <c r="W12" s="13">
        <v>1.122715710167671E-2</v>
      </c>
      <c r="X12" s="13">
        <v>4.748708633957769E-2</v>
      </c>
      <c r="Y12" s="13">
        <v>3.7278212057824757E-2</v>
      </c>
      <c r="AA12" s="13">
        <v>2.760909491128025E-2</v>
      </c>
      <c r="AB12" s="13">
        <v>3.120178278098508E-2</v>
      </c>
      <c r="AC12" s="13">
        <v>2.476991950654802E-2</v>
      </c>
      <c r="AD12" s="13">
        <v>5.9374857518115789E-2</v>
      </c>
      <c r="AE12" s="13">
        <v>3.1088303200163332E-2</v>
      </c>
      <c r="AF12" s="13">
        <v>3.0848794940493678E-2</v>
      </c>
      <c r="AH12" s="13">
        <v>2.826906390596293E-2</v>
      </c>
      <c r="AI12" s="13">
        <v>2.564273518367368E-2</v>
      </c>
      <c r="AJ12" s="13">
        <v>3.2816108164897093E-2</v>
      </c>
      <c r="AK12" s="13">
        <v>4.5101828638352499E-2</v>
      </c>
      <c r="AL12" s="13">
        <v>2.9466231597898119E-2</v>
      </c>
      <c r="AN12" s="13">
        <v>3.300500662412973E-2</v>
      </c>
      <c r="AO12" s="13">
        <v>1.5838506023667639E-2</v>
      </c>
      <c r="AP12" s="13">
        <v>5.1447083874109928E-2</v>
      </c>
      <c r="AQ12" s="13">
        <v>3.4984381441976867E-2</v>
      </c>
    </row>
    <row r="13" spans="2:45" ht="19" customHeight="1" x14ac:dyDescent="0.35">
      <c r="B13" s="12" t="s">
        <v>207</v>
      </c>
      <c r="C13" s="13">
        <v>3.4401222413126251E-2</v>
      </c>
      <c r="D13" s="13">
        <v>5.9173961072680643E-2</v>
      </c>
      <c r="E13" s="13">
        <v>1.8709119103659699E-2</v>
      </c>
      <c r="F13" s="13">
        <v>5.5706540065821743E-2</v>
      </c>
      <c r="G13" s="13">
        <v>1.4485473129215651E-2</v>
      </c>
      <c r="H13" s="13">
        <v>4.8730788560740229E-2</v>
      </c>
      <c r="I13" s="13">
        <v>2.0012655437571619E-2</v>
      </c>
      <c r="K13" s="13">
        <v>2.6231094886006699E-2</v>
      </c>
      <c r="L13" s="13">
        <v>4.2400104006287388E-2</v>
      </c>
      <c r="N13" s="13">
        <v>2.534760957798721E-2</v>
      </c>
      <c r="O13" s="13">
        <v>7.797914914417689E-2</v>
      </c>
      <c r="P13" s="13">
        <v>2.9639108950460541E-2</v>
      </c>
      <c r="Q13" s="13">
        <v>2.4032852308447761E-2</v>
      </c>
      <c r="R13" s="13">
        <v>2.6195932320568039E-2</v>
      </c>
      <c r="S13" s="13">
        <v>3.0706053723492579E-2</v>
      </c>
      <c r="T13" s="13">
        <v>1.5749169612894499E-2</v>
      </c>
      <c r="U13" s="13">
        <v>4.7648997806605628E-2</v>
      </c>
      <c r="V13" s="13">
        <v>3.5339193520018443E-2</v>
      </c>
      <c r="W13" s="13">
        <v>3.088332162414063E-2</v>
      </c>
      <c r="X13" s="13">
        <v>3.8313390161560053E-2</v>
      </c>
      <c r="Y13" s="13">
        <v>5.1061643016268678E-2</v>
      </c>
      <c r="AA13" s="13">
        <v>1.695278633439419E-2</v>
      </c>
      <c r="AB13" s="13">
        <v>2.957747207299118E-2</v>
      </c>
      <c r="AC13" s="13">
        <v>5.1444652481697342E-2</v>
      </c>
      <c r="AD13" s="13">
        <v>1.134815710648047E-2</v>
      </c>
      <c r="AE13" s="13">
        <v>8.1726918281937011E-2</v>
      </c>
      <c r="AF13" s="13">
        <v>2.8166600294655338E-2</v>
      </c>
      <c r="AH13" s="13">
        <v>1.551556701502976E-2</v>
      </c>
      <c r="AI13" s="13">
        <v>2.3179450061783569E-2</v>
      </c>
      <c r="AJ13" s="13">
        <v>5.2987565385504171E-2</v>
      </c>
      <c r="AK13" s="13">
        <v>1.181418534143195E-2</v>
      </c>
      <c r="AL13" s="13">
        <v>5.3953025104952063E-2</v>
      </c>
      <c r="AN13" s="13">
        <v>2.3225838128668339E-2</v>
      </c>
      <c r="AO13" s="13">
        <v>3.5064100903676079E-2</v>
      </c>
      <c r="AP13" s="13">
        <v>3.069178166101354E-2</v>
      </c>
      <c r="AQ13" s="13">
        <v>4.8351129348377937E-2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0.46276626401964499</v>
      </c>
      <c r="D9" s="13">
        <v>0.38549119973057328</v>
      </c>
      <c r="E9" s="13">
        <v>0.4752133178690674</v>
      </c>
      <c r="F9" s="13">
        <v>0.40934213777001371</v>
      </c>
      <c r="G9" s="13">
        <v>0.49128379911170478</v>
      </c>
      <c r="H9" s="13">
        <v>0.5162305042004004</v>
      </c>
      <c r="I9" s="13">
        <v>0.48787007730609372</v>
      </c>
      <c r="K9" s="13">
        <v>0.43986023272232611</v>
      </c>
      <c r="L9" s="13">
        <v>0.48519218472997838</v>
      </c>
      <c r="N9" s="13">
        <v>0.47840188262845978</v>
      </c>
      <c r="O9" s="13">
        <v>0.45060278886442212</v>
      </c>
      <c r="P9" s="13">
        <v>0.42538677357120591</v>
      </c>
      <c r="Q9" s="13">
        <v>0.43544084308287678</v>
      </c>
      <c r="R9" s="13">
        <v>0.49923634644188608</v>
      </c>
      <c r="S9" s="13">
        <v>0.42454592191559137</v>
      </c>
      <c r="T9" s="13">
        <v>0.49179443634108749</v>
      </c>
      <c r="U9" s="13">
        <v>0.50037290126293466</v>
      </c>
      <c r="V9" s="13">
        <v>0.44613826147121383</v>
      </c>
      <c r="W9" s="13">
        <v>0.53200345969779961</v>
      </c>
      <c r="X9" s="13">
        <v>0.37788902782999739</v>
      </c>
      <c r="Y9" s="13">
        <v>0.4140817069978518</v>
      </c>
      <c r="AA9" s="13">
        <v>0.48786780979859312</v>
      </c>
      <c r="AB9" s="13">
        <v>0.454918598915589</v>
      </c>
      <c r="AC9" s="13">
        <v>0.43820854328437148</v>
      </c>
      <c r="AD9" s="13">
        <v>0.48003071583164503</v>
      </c>
      <c r="AE9" s="13">
        <v>0.40430757896757369</v>
      </c>
      <c r="AF9" s="13">
        <v>0.47684124097719061</v>
      </c>
      <c r="AH9" s="13">
        <v>0.4883120126487871</v>
      </c>
      <c r="AI9" s="13">
        <v>0.51242883314588183</v>
      </c>
      <c r="AJ9" s="13">
        <v>0.45151109954033197</v>
      </c>
      <c r="AK9" s="13">
        <v>0.47137671960241129</v>
      </c>
      <c r="AL9" s="13">
        <v>0.4364773269225603</v>
      </c>
      <c r="AN9" s="13">
        <v>0.49077680136882768</v>
      </c>
      <c r="AO9" s="13">
        <v>0.51418298728490752</v>
      </c>
      <c r="AP9" s="13">
        <v>0.38476775386552958</v>
      </c>
      <c r="AQ9" s="13">
        <v>0.44918326647549472</v>
      </c>
    </row>
    <row r="10" spans="2:45" ht="19" customHeight="1" x14ac:dyDescent="0.35">
      <c r="B10" s="12" t="s">
        <v>216</v>
      </c>
      <c r="C10" s="13">
        <v>0.34459472605449021</v>
      </c>
      <c r="D10" s="13">
        <v>0.37268590956201031</v>
      </c>
      <c r="E10" s="13">
        <v>0.31921834280716438</v>
      </c>
      <c r="F10" s="13">
        <v>0.36087493237609441</v>
      </c>
      <c r="G10" s="13">
        <v>0.32181427374512839</v>
      </c>
      <c r="H10" s="13">
        <v>0.30172105122377102</v>
      </c>
      <c r="I10" s="13">
        <v>0.3807943897999338</v>
      </c>
      <c r="K10" s="13">
        <v>0.34917548511802948</v>
      </c>
      <c r="L10" s="13">
        <v>0.34010997973511808</v>
      </c>
      <c r="N10" s="13">
        <v>0.36737634668043773</v>
      </c>
      <c r="O10" s="13">
        <v>0.29100718517493979</v>
      </c>
      <c r="P10" s="13">
        <v>0.37276061466704219</v>
      </c>
      <c r="Q10" s="13">
        <v>0.37719444700388749</v>
      </c>
      <c r="R10" s="13">
        <v>0.30711107618085998</v>
      </c>
      <c r="S10" s="13">
        <v>0.29932334746234229</v>
      </c>
      <c r="T10" s="13">
        <v>0.33326968186137979</v>
      </c>
      <c r="U10" s="13">
        <v>0.29994448939172669</v>
      </c>
      <c r="V10" s="13">
        <v>0.34758833516020271</v>
      </c>
      <c r="W10" s="13">
        <v>0.36649088434769428</v>
      </c>
      <c r="X10" s="13">
        <v>0.36723729890537338</v>
      </c>
      <c r="Y10" s="13">
        <v>0.39357377234289398</v>
      </c>
      <c r="AA10" s="13">
        <v>0.3430669668188836</v>
      </c>
      <c r="AB10" s="13">
        <v>0.37138762217977411</v>
      </c>
      <c r="AC10" s="13">
        <v>0.37017706592463911</v>
      </c>
      <c r="AD10" s="13">
        <v>0.32331492201738282</v>
      </c>
      <c r="AE10" s="13">
        <v>0.33307616722116778</v>
      </c>
      <c r="AF10" s="13">
        <v>0.35281990998803942</v>
      </c>
      <c r="AH10" s="13">
        <v>0.35924524696944099</v>
      </c>
      <c r="AI10" s="13">
        <v>0.33331282073803398</v>
      </c>
      <c r="AJ10" s="13">
        <v>0.35670793013471808</v>
      </c>
      <c r="AK10" s="13">
        <v>0.31419518874708319</v>
      </c>
      <c r="AL10" s="13">
        <v>0.35523601795393511</v>
      </c>
      <c r="AN10" s="13">
        <v>0.36153857986323013</v>
      </c>
      <c r="AO10" s="13">
        <v>0.32727487843128339</v>
      </c>
      <c r="AP10" s="13">
        <v>0.36888732050534462</v>
      </c>
      <c r="AQ10" s="13">
        <v>0.32119929851832602</v>
      </c>
    </row>
    <row r="11" spans="2:45" ht="19" customHeight="1" x14ac:dyDescent="0.35">
      <c r="B11" s="12" t="s">
        <v>217</v>
      </c>
      <c r="C11" s="13">
        <v>9.7567397400236067E-2</v>
      </c>
      <c r="D11" s="13">
        <v>0.12797106596982441</v>
      </c>
      <c r="E11" s="13">
        <v>0.114661095747474</v>
      </c>
      <c r="F11" s="13">
        <v>8.877943792839986E-2</v>
      </c>
      <c r="G11" s="13">
        <v>8.6756341732847159E-2</v>
      </c>
      <c r="H11" s="13">
        <v>9.9328166919274596E-2</v>
      </c>
      <c r="I11" s="13">
        <v>7.8366601870019773E-2</v>
      </c>
      <c r="K11" s="13">
        <v>0.1165868431732284</v>
      </c>
      <c r="L11" s="13">
        <v>7.894659935262581E-2</v>
      </c>
      <c r="N11" s="13">
        <v>8.0673030944354074E-2</v>
      </c>
      <c r="O11" s="13">
        <v>7.3105927441671464E-2</v>
      </c>
      <c r="P11" s="13">
        <v>0.1147255051464635</v>
      </c>
      <c r="Q11" s="13">
        <v>0.11416379265402329</v>
      </c>
      <c r="R11" s="13">
        <v>8.2466015574034976E-2</v>
      </c>
      <c r="S11" s="13">
        <v>0.1144551751083655</v>
      </c>
      <c r="T11" s="13">
        <v>0.11500025098404271</v>
      </c>
      <c r="U11" s="13">
        <v>9.8641370340780923E-2</v>
      </c>
      <c r="V11" s="13">
        <v>0.12274415480123969</v>
      </c>
      <c r="W11" s="13">
        <v>4.8396126120692093E-2</v>
      </c>
      <c r="X11" s="13">
        <v>0.13071505389143931</v>
      </c>
      <c r="Y11" s="13">
        <v>9.6893083152652562E-2</v>
      </c>
      <c r="AA11" s="13">
        <v>9.1629008267894371E-2</v>
      </c>
      <c r="AB11" s="13">
        <v>8.6428120710747527E-2</v>
      </c>
      <c r="AC11" s="13">
        <v>7.0481496881764166E-2</v>
      </c>
      <c r="AD11" s="13">
        <v>9.6433884744203793E-2</v>
      </c>
      <c r="AE11" s="13">
        <v>0.1137125878617623</v>
      </c>
      <c r="AF11" s="13">
        <v>0.1031472965678942</v>
      </c>
      <c r="AH11" s="13">
        <v>8.1866438974675895E-2</v>
      </c>
      <c r="AI11" s="13">
        <v>7.5332916123330929E-2</v>
      </c>
      <c r="AJ11" s="13">
        <v>8.9297284998514873E-2</v>
      </c>
      <c r="AK11" s="13">
        <v>0.1063383698023025</v>
      </c>
      <c r="AL11" s="13">
        <v>0.10853585302118909</v>
      </c>
      <c r="AN11" s="13">
        <v>7.0283603426610552E-2</v>
      </c>
      <c r="AO11" s="13">
        <v>8.8650031820947842E-2</v>
      </c>
      <c r="AP11" s="13">
        <v>0.12224070219333</v>
      </c>
      <c r="AQ11" s="13">
        <v>0.1152095909460145</v>
      </c>
    </row>
    <row r="12" spans="2:45" ht="19" customHeight="1" x14ac:dyDescent="0.35">
      <c r="B12" s="12" t="s">
        <v>218</v>
      </c>
      <c r="C12" s="13">
        <v>5.0422076883800668E-2</v>
      </c>
      <c r="D12" s="13">
        <v>5.0277472763053339E-2</v>
      </c>
      <c r="E12" s="13">
        <v>6.7943610574695654E-2</v>
      </c>
      <c r="F12" s="13">
        <v>6.5428137806007119E-2</v>
      </c>
      <c r="G12" s="13">
        <v>5.6233720964388327E-2</v>
      </c>
      <c r="H12" s="13">
        <v>4.118741028287843E-2</v>
      </c>
      <c r="I12" s="13">
        <v>2.559640811992539E-2</v>
      </c>
      <c r="K12" s="13">
        <v>6.0759571477402068E-2</v>
      </c>
      <c r="L12" s="13">
        <v>4.0301256254050517E-2</v>
      </c>
      <c r="N12" s="13">
        <v>5.315213444982881E-2</v>
      </c>
      <c r="O12" s="13">
        <v>9.258238101597524E-2</v>
      </c>
      <c r="P12" s="13">
        <v>4.9139710758860193E-2</v>
      </c>
      <c r="Q12" s="13">
        <v>2.411958900552999E-2</v>
      </c>
      <c r="R12" s="13">
        <v>5.5002131124961287E-2</v>
      </c>
      <c r="S12" s="13">
        <v>0.1044171988945156</v>
      </c>
      <c r="T12" s="13">
        <v>4.418646120059562E-2</v>
      </c>
      <c r="U12" s="13">
        <v>3.279003481372092E-2</v>
      </c>
      <c r="V12" s="13">
        <v>2.8669705196294051E-2</v>
      </c>
      <c r="W12" s="13">
        <v>2.5495618598938619E-2</v>
      </c>
      <c r="X12" s="13">
        <v>8.6705389924303489E-2</v>
      </c>
      <c r="Y12" s="13">
        <v>5.2165438813102642E-2</v>
      </c>
      <c r="AA12" s="13">
        <v>4.480804059058955E-2</v>
      </c>
      <c r="AB12" s="13">
        <v>5.7707359440047588E-2</v>
      </c>
      <c r="AC12" s="13">
        <v>6.1443723270145988E-2</v>
      </c>
      <c r="AD12" s="13">
        <v>7.7451188230428902E-2</v>
      </c>
      <c r="AE12" s="13">
        <v>5.2939727866303167E-2</v>
      </c>
      <c r="AF12" s="13">
        <v>3.6503692058051179E-2</v>
      </c>
      <c r="AH12" s="13">
        <v>4.0658274192226902E-2</v>
      </c>
      <c r="AI12" s="13">
        <v>3.9012715348726322E-2</v>
      </c>
      <c r="AJ12" s="13">
        <v>4.6372528258093793E-2</v>
      </c>
      <c r="AK12" s="13">
        <v>7.6551722193413468E-2</v>
      </c>
      <c r="AL12" s="13">
        <v>4.2595268099263638E-2</v>
      </c>
      <c r="AN12" s="13">
        <v>4.5150102450397502E-2</v>
      </c>
      <c r="AO12" s="13">
        <v>3.5083883497551309E-2</v>
      </c>
      <c r="AP12" s="13">
        <v>7.3549511091493852E-2</v>
      </c>
      <c r="AQ12" s="13">
        <v>5.1997848920148332E-2</v>
      </c>
    </row>
    <row r="13" spans="2:45" ht="19" customHeight="1" x14ac:dyDescent="0.35">
      <c r="B13" s="12" t="s">
        <v>207</v>
      </c>
      <c r="C13" s="13">
        <v>4.4649535641828143E-2</v>
      </c>
      <c r="D13" s="13">
        <v>6.3574351974538826E-2</v>
      </c>
      <c r="E13" s="13">
        <v>2.29636330015985E-2</v>
      </c>
      <c r="F13" s="13">
        <v>7.55753541194851E-2</v>
      </c>
      <c r="G13" s="13">
        <v>4.3911864445931183E-2</v>
      </c>
      <c r="H13" s="13">
        <v>4.1532867373675612E-2</v>
      </c>
      <c r="I13" s="13">
        <v>2.737252290402737E-2</v>
      </c>
      <c r="K13" s="13">
        <v>3.3617867509013973E-2</v>
      </c>
      <c r="L13" s="13">
        <v>5.5449979928227117E-2</v>
      </c>
      <c r="N13" s="13">
        <v>2.0396605296919661E-2</v>
      </c>
      <c r="O13" s="13">
        <v>9.2701717502991152E-2</v>
      </c>
      <c r="P13" s="13">
        <v>3.7987395856428109E-2</v>
      </c>
      <c r="Q13" s="13">
        <v>4.9081328253682437E-2</v>
      </c>
      <c r="R13" s="13">
        <v>5.6184430678257583E-2</v>
      </c>
      <c r="S13" s="13">
        <v>5.725835661918504E-2</v>
      </c>
      <c r="T13" s="13">
        <v>1.5749169612894499E-2</v>
      </c>
      <c r="U13" s="13">
        <v>6.8251204190836509E-2</v>
      </c>
      <c r="V13" s="13">
        <v>5.4859543371049577E-2</v>
      </c>
      <c r="W13" s="13">
        <v>2.7613911234875121E-2</v>
      </c>
      <c r="X13" s="13">
        <v>3.7453229448886259E-2</v>
      </c>
      <c r="Y13" s="13">
        <v>4.3285998693498882E-2</v>
      </c>
      <c r="AA13" s="13">
        <v>3.2628174524039447E-2</v>
      </c>
      <c r="AB13" s="13">
        <v>2.9558298753841871E-2</v>
      </c>
      <c r="AC13" s="13">
        <v>5.9689170639079241E-2</v>
      </c>
      <c r="AD13" s="13">
        <v>2.276928917633941E-2</v>
      </c>
      <c r="AE13" s="13">
        <v>9.5963938083193007E-2</v>
      </c>
      <c r="AF13" s="13">
        <v>3.0687860408824621E-2</v>
      </c>
      <c r="AH13" s="13">
        <v>2.99180272148689E-2</v>
      </c>
      <c r="AI13" s="13">
        <v>3.9912714644026848E-2</v>
      </c>
      <c r="AJ13" s="13">
        <v>5.6111157068341098E-2</v>
      </c>
      <c r="AK13" s="13">
        <v>3.1537999654789539E-2</v>
      </c>
      <c r="AL13" s="13">
        <v>5.7155534003051893E-2</v>
      </c>
      <c r="AN13" s="13">
        <v>3.2250912890934277E-2</v>
      </c>
      <c r="AO13" s="13">
        <v>3.4808218965309758E-2</v>
      </c>
      <c r="AP13" s="13">
        <v>5.0554712344302088E-2</v>
      </c>
      <c r="AQ13" s="13">
        <v>6.2409995140016647E-2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0.50899747488889091</v>
      </c>
      <c r="D9" s="13">
        <v>0.46952269733492519</v>
      </c>
      <c r="E9" s="13">
        <v>0.51405409671453606</v>
      </c>
      <c r="F9" s="13">
        <v>0.44123001268170742</v>
      </c>
      <c r="G9" s="13">
        <v>0.51884059179306175</v>
      </c>
      <c r="H9" s="13">
        <v>0.54511752985324347</v>
      </c>
      <c r="I9" s="13">
        <v>0.55366473163258945</v>
      </c>
      <c r="K9" s="13">
        <v>0.50155285291870866</v>
      </c>
      <c r="L9" s="13">
        <v>0.51628605752700385</v>
      </c>
      <c r="N9" s="13">
        <v>0.52562537292160316</v>
      </c>
      <c r="O9" s="13">
        <v>0.50894799644732269</v>
      </c>
      <c r="P9" s="13">
        <v>0.50115989521859383</v>
      </c>
      <c r="Q9" s="13">
        <v>0.54458530768909597</v>
      </c>
      <c r="R9" s="13">
        <v>0.56269342708751058</v>
      </c>
      <c r="S9" s="13">
        <v>0.41518215650807577</v>
      </c>
      <c r="T9" s="13">
        <v>0.55269462390894486</v>
      </c>
      <c r="U9" s="13">
        <v>0.54105409756431078</v>
      </c>
      <c r="V9" s="13">
        <v>0.47928207239168108</v>
      </c>
      <c r="W9" s="13">
        <v>0.53315556228692895</v>
      </c>
      <c r="X9" s="13">
        <v>0.44344208085839698</v>
      </c>
      <c r="Y9" s="13">
        <v>0.50280324280595812</v>
      </c>
      <c r="AA9" s="13">
        <v>0.53384322476176349</v>
      </c>
      <c r="AB9" s="13">
        <v>0.49831503598733712</v>
      </c>
      <c r="AC9" s="13">
        <v>0.51536868098339994</v>
      </c>
      <c r="AD9" s="13">
        <v>0.50741070686873835</v>
      </c>
      <c r="AE9" s="13">
        <v>0.47329163803180918</v>
      </c>
      <c r="AF9" s="13">
        <v>0.50740247089497315</v>
      </c>
      <c r="AH9" s="13">
        <v>0.53174887757105671</v>
      </c>
      <c r="AI9" s="13">
        <v>0.50797068699131631</v>
      </c>
      <c r="AJ9" s="13">
        <v>0.51920776607373798</v>
      </c>
      <c r="AK9" s="13">
        <v>0.52554068404970644</v>
      </c>
      <c r="AL9" s="13">
        <v>0.48292857386118432</v>
      </c>
      <c r="AN9" s="13">
        <v>0.52448291308999251</v>
      </c>
      <c r="AO9" s="13">
        <v>0.54171630205730248</v>
      </c>
      <c r="AP9" s="13">
        <v>0.45389188340293241</v>
      </c>
      <c r="AQ9" s="13">
        <v>0.50840510568919206</v>
      </c>
    </row>
    <row r="10" spans="2:45" ht="19" customHeight="1" x14ac:dyDescent="0.35">
      <c r="B10" s="12" t="s">
        <v>216</v>
      </c>
      <c r="C10" s="13">
        <v>0.35444974363143139</v>
      </c>
      <c r="D10" s="13">
        <v>0.33243303950208247</v>
      </c>
      <c r="E10" s="13">
        <v>0.30964955491822782</v>
      </c>
      <c r="F10" s="13">
        <v>0.38404205413761561</v>
      </c>
      <c r="G10" s="13">
        <v>0.36860356747273892</v>
      </c>
      <c r="H10" s="13">
        <v>0.34775228089238353</v>
      </c>
      <c r="I10" s="13">
        <v>0.37434910716032799</v>
      </c>
      <c r="K10" s="13">
        <v>0.35542129508913523</v>
      </c>
      <c r="L10" s="13">
        <v>0.35349855589953361</v>
      </c>
      <c r="N10" s="13">
        <v>0.39261999776390649</v>
      </c>
      <c r="O10" s="13">
        <v>0.33124068520780919</v>
      </c>
      <c r="P10" s="13">
        <v>0.42237052032873817</v>
      </c>
      <c r="Q10" s="13">
        <v>0.34731230222037979</v>
      </c>
      <c r="R10" s="13">
        <v>0.30280115061956109</v>
      </c>
      <c r="S10" s="13">
        <v>0.34257047848994671</v>
      </c>
      <c r="T10" s="13">
        <v>0.32070367156244872</v>
      </c>
      <c r="U10" s="13">
        <v>0.35660098384017541</v>
      </c>
      <c r="V10" s="13">
        <v>0.3292517222295453</v>
      </c>
      <c r="W10" s="13">
        <v>0.37851182108224701</v>
      </c>
      <c r="X10" s="13">
        <v>0.40897248658549668</v>
      </c>
      <c r="Y10" s="13">
        <v>0.34273177618049022</v>
      </c>
      <c r="AA10" s="13">
        <v>0.33103982823230349</v>
      </c>
      <c r="AB10" s="13">
        <v>0.38078254117905203</v>
      </c>
      <c r="AC10" s="13">
        <v>0.3523219722467214</v>
      </c>
      <c r="AD10" s="13">
        <v>0.33612140674837943</v>
      </c>
      <c r="AE10" s="13">
        <v>0.34656548646745883</v>
      </c>
      <c r="AF10" s="13">
        <v>0.39545356648137719</v>
      </c>
      <c r="AH10" s="13">
        <v>0.34016086983490412</v>
      </c>
      <c r="AI10" s="13">
        <v>0.37787469792061568</v>
      </c>
      <c r="AJ10" s="13">
        <v>0.33316242697623027</v>
      </c>
      <c r="AK10" s="13">
        <v>0.32617243210003982</v>
      </c>
      <c r="AL10" s="13">
        <v>0.382882217625646</v>
      </c>
      <c r="AN10" s="13">
        <v>0.34501587907697451</v>
      </c>
      <c r="AO10" s="13">
        <v>0.35282220629599848</v>
      </c>
      <c r="AP10" s="13">
        <v>0.37657226393250492</v>
      </c>
      <c r="AQ10" s="13">
        <v>0.34529279132141699</v>
      </c>
    </row>
    <row r="11" spans="2:45" ht="19" customHeight="1" x14ac:dyDescent="0.35">
      <c r="B11" s="12" t="s">
        <v>217</v>
      </c>
      <c r="C11" s="13">
        <v>6.3579964338124864E-2</v>
      </c>
      <c r="D11" s="13">
        <v>9.1154142784405215E-2</v>
      </c>
      <c r="E11" s="13">
        <v>8.5843617791688545E-2</v>
      </c>
      <c r="F11" s="13">
        <v>8.1757745574799034E-2</v>
      </c>
      <c r="G11" s="13">
        <v>5.7083130774109161E-2</v>
      </c>
      <c r="H11" s="13">
        <v>4.7122200694822917E-2</v>
      </c>
      <c r="I11" s="13">
        <v>2.8900088698136019E-2</v>
      </c>
      <c r="K11" s="13">
        <v>6.7557208520918635E-2</v>
      </c>
      <c r="L11" s="13">
        <v>5.968608322309258E-2</v>
      </c>
      <c r="N11" s="13">
        <v>5.7667661175819888E-2</v>
      </c>
      <c r="O11" s="13">
        <v>6.3027030839028317E-2</v>
      </c>
      <c r="P11" s="13">
        <v>2.961005604667959E-2</v>
      </c>
      <c r="Q11" s="13">
        <v>3.8976120189323941E-2</v>
      </c>
      <c r="R11" s="13">
        <v>3.8649883818646258E-2</v>
      </c>
      <c r="S11" s="13">
        <v>0.1091794197988708</v>
      </c>
      <c r="T11" s="13">
        <v>6.3619167487105568E-2</v>
      </c>
      <c r="U11" s="13">
        <v>3.1115614007414309E-2</v>
      </c>
      <c r="V11" s="13">
        <v>0.11887237177414441</v>
      </c>
      <c r="W11" s="13">
        <v>4.2335163672872163E-2</v>
      </c>
      <c r="X11" s="13">
        <v>5.5904806592353383E-2</v>
      </c>
      <c r="Y11" s="13">
        <v>7.3322132109661889E-2</v>
      </c>
      <c r="AA11" s="13">
        <v>7.958495980911498E-2</v>
      </c>
      <c r="AB11" s="13">
        <v>6.0027309459692722E-2</v>
      </c>
      <c r="AC11" s="13">
        <v>4.8338583187097703E-2</v>
      </c>
      <c r="AD11" s="13">
        <v>7.1888486087356068E-2</v>
      </c>
      <c r="AE11" s="13">
        <v>5.0279769249470481E-2</v>
      </c>
      <c r="AF11" s="13">
        <v>5.3188675607720913E-2</v>
      </c>
      <c r="AH11" s="13">
        <v>7.2073660265064204E-2</v>
      </c>
      <c r="AI11" s="13">
        <v>6.2048337380277117E-2</v>
      </c>
      <c r="AJ11" s="13">
        <v>6.1825040274223468E-2</v>
      </c>
      <c r="AK11" s="13">
        <v>7.3006281651911115E-2</v>
      </c>
      <c r="AL11" s="13">
        <v>5.4249385401151123E-2</v>
      </c>
      <c r="AN11" s="13">
        <v>6.0304439291413672E-2</v>
      </c>
      <c r="AO11" s="13">
        <v>5.5741903537315257E-2</v>
      </c>
      <c r="AP11" s="13">
        <v>8.0911401271841835E-2</v>
      </c>
      <c r="AQ11" s="13">
        <v>6.0429602175723088E-2</v>
      </c>
    </row>
    <row r="12" spans="2:45" ht="19" customHeight="1" x14ac:dyDescent="0.35">
      <c r="B12" s="12" t="s">
        <v>218</v>
      </c>
      <c r="C12" s="13">
        <v>3.845779846488688E-2</v>
      </c>
      <c r="D12" s="13">
        <v>4.533181447893167E-2</v>
      </c>
      <c r="E12" s="13">
        <v>6.6101439219708152E-2</v>
      </c>
      <c r="F12" s="13">
        <v>4.3202180861808909E-2</v>
      </c>
      <c r="G12" s="13">
        <v>3.7802360989592429E-2</v>
      </c>
      <c r="H12" s="13">
        <v>2.193852579584547E-2</v>
      </c>
      <c r="I12" s="13">
        <v>1.9264791949215279E-2</v>
      </c>
      <c r="K12" s="13">
        <v>4.787369132715797E-2</v>
      </c>
      <c r="L12" s="13">
        <v>2.9239262787298621E-2</v>
      </c>
      <c r="N12" s="13">
        <v>2.1502140615106989E-2</v>
      </c>
      <c r="O12" s="13">
        <v>1.441141256558408E-2</v>
      </c>
      <c r="P12" s="13">
        <v>1.7769087508292931E-2</v>
      </c>
      <c r="Q12" s="13">
        <v>3.6063217007653227E-2</v>
      </c>
      <c r="R12" s="13">
        <v>4.6480759733304733E-2</v>
      </c>
      <c r="S12" s="13">
        <v>8.7721030507616787E-2</v>
      </c>
      <c r="T12" s="13">
        <v>4.0527181815371051E-2</v>
      </c>
      <c r="U12" s="13">
        <v>3.4268903406399522E-2</v>
      </c>
      <c r="V12" s="13">
        <v>3.3421434896358737E-2</v>
      </c>
      <c r="W12" s="13">
        <v>1.7982800038550999E-2</v>
      </c>
      <c r="X12" s="13">
        <v>5.3864192732534399E-2</v>
      </c>
      <c r="Y12" s="13">
        <v>4.8803350619677513E-2</v>
      </c>
      <c r="AA12" s="13">
        <v>2.5995964410779709E-2</v>
      </c>
      <c r="AB12" s="13">
        <v>3.8428169664068937E-2</v>
      </c>
      <c r="AC12" s="13">
        <v>3.2843497016177087E-2</v>
      </c>
      <c r="AD12" s="13">
        <v>7.2998706832469909E-2</v>
      </c>
      <c r="AE12" s="13">
        <v>5.5590542654896359E-2</v>
      </c>
      <c r="AF12" s="13">
        <v>2.4189223424404559E-2</v>
      </c>
      <c r="AH12" s="13">
        <v>2.357815959124129E-2</v>
      </c>
      <c r="AI12" s="13">
        <v>2.4025736881694841E-2</v>
      </c>
      <c r="AJ12" s="13">
        <v>3.601882683157398E-2</v>
      </c>
      <c r="AK12" s="13">
        <v>5.7406082481393512E-2</v>
      </c>
      <c r="AL12" s="13">
        <v>3.8006735309368912E-2</v>
      </c>
      <c r="AN12" s="13">
        <v>4.0167962659941429E-2</v>
      </c>
      <c r="AO12" s="13">
        <v>2.1954863931461639E-2</v>
      </c>
      <c r="AP12" s="13">
        <v>4.8676002933798791E-2</v>
      </c>
      <c r="AQ12" s="13">
        <v>4.4991601886835222E-2</v>
      </c>
    </row>
    <row r="13" spans="2:45" ht="19" customHeight="1" x14ac:dyDescent="0.35">
      <c r="B13" s="12" t="s">
        <v>207</v>
      </c>
      <c r="C13" s="13">
        <v>3.4515018676666058E-2</v>
      </c>
      <c r="D13" s="13">
        <v>6.1558305899655552E-2</v>
      </c>
      <c r="E13" s="13">
        <v>2.4351291355839501E-2</v>
      </c>
      <c r="F13" s="13">
        <v>4.9768006744069122E-2</v>
      </c>
      <c r="G13" s="13">
        <v>1.7670348970497629E-2</v>
      </c>
      <c r="H13" s="13">
        <v>3.8069462763704667E-2</v>
      </c>
      <c r="I13" s="13">
        <v>2.382128055973139E-2</v>
      </c>
      <c r="K13" s="13">
        <v>2.7594952144079529E-2</v>
      </c>
      <c r="L13" s="13">
        <v>4.1290040563071298E-2</v>
      </c>
      <c r="N13" s="13">
        <v>2.5848275235634951E-3</v>
      </c>
      <c r="O13" s="13">
        <v>8.2372874940255539E-2</v>
      </c>
      <c r="P13" s="13">
        <v>2.9090440897695309E-2</v>
      </c>
      <c r="Q13" s="13">
        <v>3.3063052893547343E-2</v>
      </c>
      <c r="R13" s="13">
        <v>4.9374778740977503E-2</v>
      </c>
      <c r="S13" s="13">
        <v>4.5346914695489758E-2</v>
      </c>
      <c r="T13" s="13">
        <v>2.2455355226129708E-2</v>
      </c>
      <c r="U13" s="13">
        <v>3.696040118169986E-2</v>
      </c>
      <c r="V13" s="13">
        <v>3.917239870827037E-2</v>
      </c>
      <c r="W13" s="13">
        <v>2.8014652919400671E-2</v>
      </c>
      <c r="X13" s="13">
        <v>3.7816433231218367E-2</v>
      </c>
      <c r="Y13" s="13">
        <v>3.2339498284212218E-2</v>
      </c>
      <c r="AA13" s="13">
        <v>2.9536022786038309E-2</v>
      </c>
      <c r="AB13" s="13">
        <v>2.244694370984943E-2</v>
      </c>
      <c r="AC13" s="13">
        <v>5.1127266566603817E-2</v>
      </c>
      <c r="AD13" s="13">
        <v>1.1580693463056331E-2</v>
      </c>
      <c r="AE13" s="13">
        <v>7.4272563596365249E-2</v>
      </c>
      <c r="AF13" s="13">
        <v>1.9766063591524122E-2</v>
      </c>
      <c r="AH13" s="13">
        <v>3.2438432737733711E-2</v>
      </c>
      <c r="AI13" s="13">
        <v>2.808054082609597E-2</v>
      </c>
      <c r="AJ13" s="13">
        <v>4.9785939844234253E-2</v>
      </c>
      <c r="AK13" s="13">
        <v>1.787451971694911E-2</v>
      </c>
      <c r="AL13" s="13">
        <v>4.1933087802649753E-2</v>
      </c>
      <c r="AN13" s="13">
        <v>3.002880588167809E-2</v>
      </c>
      <c r="AO13" s="13">
        <v>2.7764724177922129E-2</v>
      </c>
      <c r="AP13" s="13">
        <v>3.9948448458922182E-2</v>
      </c>
      <c r="AQ13" s="13">
        <v>4.0880898926832568E-2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0.36996913794999908</v>
      </c>
      <c r="D9" s="13">
        <v>0.38004575423854958</v>
      </c>
      <c r="E9" s="13">
        <v>0.3392197358211077</v>
      </c>
      <c r="F9" s="13">
        <v>0.3560398297827031</v>
      </c>
      <c r="G9" s="13">
        <v>0.37615159874875698</v>
      </c>
      <c r="H9" s="13">
        <v>0.37834756145041792</v>
      </c>
      <c r="I9" s="13">
        <v>0.38898577492096342</v>
      </c>
      <c r="K9" s="13">
        <v>0.3277821353857473</v>
      </c>
      <c r="L9" s="13">
        <v>0.41127190062557822</v>
      </c>
      <c r="N9" s="13">
        <v>0.35669029202986668</v>
      </c>
      <c r="O9" s="13">
        <v>0.37293561829348781</v>
      </c>
      <c r="P9" s="13">
        <v>0.31593015119528223</v>
      </c>
      <c r="Q9" s="13">
        <v>0.44234036475045507</v>
      </c>
      <c r="R9" s="13">
        <v>0.38956359798070972</v>
      </c>
      <c r="S9" s="13">
        <v>0.33434977333382099</v>
      </c>
      <c r="T9" s="13">
        <v>0.40599722471944089</v>
      </c>
      <c r="U9" s="13">
        <v>0.44245755587702629</v>
      </c>
      <c r="V9" s="13">
        <v>0.31627713271236851</v>
      </c>
      <c r="W9" s="13">
        <v>0.36467368811246847</v>
      </c>
      <c r="X9" s="13">
        <v>0.3828752495574822</v>
      </c>
      <c r="Y9" s="13">
        <v>0.36717489513853518</v>
      </c>
      <c r="AA9" s="13">
        <v>0.38475618751895219</v>
      </c>
      <c r="AB9" s="13">
        <v>0.35112881228227483</v>
      </c>
      <c r="AC9" s="13">
        <v>0.4324052404526037</v>
      </c>
      <c r="AD9" s="13">
        <v>0.35289788135881173</v>
      </c>
      <c r="AE9" s="13">
        <v>0.35556994198688763</v>
      </c>
      <c r="AF9" s="13">
        <v>0.36105052341695731</v>
      </c>
      <c r="AH9" s="13">
        <v>0.39802721666531238</v>
      </c>
      <c r="AI9" s="13">
        <v>0.36188704363138208</v>
      </c>
      <c r="AJ9" s="13">
        <v>0.42458564266609239</v>
      </c>
      <c r="AK9" s="13">
        <v>0.33439313746653387</v>
      </c>
      <c r="AL9" s="13">
        <v>0.35935477144358269</v>
      </c>
      <c r="AN9" s="13">
        <v>0.38275634195720498</v>
      </c>
      <c r="AO9" s="13">
        <v>0.37468645768053138</v>
      </c>
      <c r="AP9" s="13">
        <v>0.33525913129582308</v>
      </c>
      <c r="AQ9" s="13">
        <v>0.38343947406597678</v>
      </c>
    </row>
    <row r="10" spans="2:45" ht="19" customHeight="1" x14ac:dyDescent="0.35">
      <c r="B10" s="12" t="s">
        <v>216</v>
      </c>
      <c r="C10" s="13">
        <v>0.39918537929060982</v>
      </c>
      <c r="D10" s="13">
        <v>0.3231695444536592</v>
      </c>
      <c r="E10" s="13">
        <v>0.39698730242992192</v>
      </c>
      <c r="F10" s="13">
        <v>0.39591538645684538</v>
      </c>
      <c r="G10" s="13">
        <v>0.40996484832174279</v>
      </c>
      <c r="H10" s="13">
        <v>0.39999626719840858</v>
      </c>
      <c r="I10" s="13">
        <v>0.44441770004371373</v>
      </c>
      <c r="K10" s="13">
        <v>0.41103276600237132</v>
      </c>
      <c r="L10" s="13">
        <v>0.38758631389276749</v>
      </c>
      <c r="N10" s="13">
        <v>0.44314618093891772</v>
      </c>
      <c r="O10" s="13">
        <v>0.3222878834801074</v>
      </c>
      <c r="P10" s="13">
        <v>0.4152631931329433</v>
      </c>
      <c r="Q10" s="13">
        <v>0.34244308258783351</v>
      </c>
      <c r="R10" s="13">
        <v>0.38164221410222787</v>
      </c>
      <c r="S10" s="13">
        <v>0.38064840869481498</v>
      </c>
      <c r="T10" s="13">
        <v>0.36215209502824153</v>
      </c>
      <c r="U10" s="13">
        <v>0.35429290945226838</v>
      </c>
      <c r="V10" s="13">
        <v>0.43222246492626137</v>
      </c>
      <c r="W10" s="13">
        <v>0.47196338706253671</v>
      </c>
      <c r="X10" s="13">
        <v>0.35994545409849721</v>
      </c>
      <c r="Y10" s="13">
        <v>0.3870754091503929</v>
      </c>
      <c r="AA10" s="13">
        <v>0.42078023713235041</v>
      </c>
      <c r="AB10" s="13">
        <v>0.4512569264988246</v>
      </c>
      <c r="AC10" s="13">
        <v>0.34853476261772542</v>
      </c>
      <c r="AD10" s="13">
        <v>0.3705867337909674</v>
      </c>
      <c r="AE10" s="13">
        <v>0.36711891084562032</v>
      </c>
      <c r="AF10" s="13">
        <v>0.40783616880704848</v>
      </c>
      <c r="AH10" s="13">
        <v>0.41938032538769421</v>
      </c>
      <c r="AI10" s="13">
        <v>0.44061764454263219</v>
      </c>
      <c r="AJ10" s="13">
        <v>0.35574549068353678</v>
      </c>
      <c r="AK10" s="13">
        <v>0.41773416932698759</v>
      </c>
      <c r="AL10" s="13">
        <v>0.3841029849268503</v>
      </c>
      <c r="AN10" s="13">
        <v>0.39943191136953488</v>
      </c>
      <c r="AO10" s="13">
        <v>0.4469532635866269</v>
      </c>
      <c r="AP10" s="13">
        <v>0.37379796775719071</v>
      </c>
      <c r="AQ10" s="13">
        <v>0.37052673292336602</v>
      </c>
    </row>
    <row r="11" spans="2:45" ht="19" customHeight="1" x14ac:dyDescent="0.35">
      <c r="B11" s="12" t="s">
        <v>217</v>
      </c>
      <c r="C11" s="13">
        <v>0.11457371189039441</v>
      </c>
      <c r="D11" s="13">
        <v>0.1322009883456757</v>
      </c>
      <c r="E11" s="13">
        <v>0.118189445858135</v>
      </c>
      <c r="F11" s="13">
        <v>0.12232524987437179</v>
      </c>
      <c r="G11" s="13">
        <v>0.1299989529939824</v>
      </c>
      <c r="H11" s="13">
        <v>0.10190765049305681</v>
      </c>
      <c r="I11" s="13">
        <v>8.9756960863109678E-2</v>
      </c>
      <c r="K11" s="13">
        <v>0.14991800276579281</v>
      </c>
      <c r="L11" s="13">
        <v>7.9970237615589398E-2</v>
      </c>
      <c r="N11" s="13">
        <v>0.1292479199814377</v>
      </c>
      <c r="O11" s="13">
        <v>7.2308999230877802E-2</v>
      </c>
      <c r="P11" s="13">
        <v>0.1519568555482716</v>
      </c>
      <c r="Q11" s="13">
        <v>0.10106517455241849</v>
      </c>
      <c r="R11" s="13">
        <v>0.1000676106286183</v>
      </c>
      <c r="S11" s="13">
        <v>0.117148196464729</v>
      </c>
      <c r="T11" s="13">
        <v>0.102792005859962</v>
      </c>
      <c r="U11" s="13">
        <v>7.6974190223002184E-2</v>
      </c>
      <c r="V11" s="13">
        <v>0.15274733992699149</v>
      </c>
      <c r="W11" s="13">
        <v>6.6529560024665022E-2</v>
      </c>
      <c r="X11" s="13">
        <v>0.14418716708903059</v>
      </c>
      <c r="Y11" s="13">
        <v>0.1458153095273246</v>
      </c>
      <c r="AA11" s="13">
        <v>0.1028744743165379</v>
      </c>
      <c r="AB11" s="13">
        <v>9.3839461791527329E-2</v>
      </c>
      <c r="AC11" s="13">
        <v>0.1172554269671072</v>
      </c>
      <c r="AD11" s="13">
        <v>0.1503324378225282</v>
      </c>
      <c r="AE11" s="13">
        <v>9.7790064055281636E-2</v>
      </c>
      <c r="AF11" s="13">
        <v>0.13174597136719271</v>
      </c>
      <c r="AH11" s="13">
        <v>8.8802102228572793E-2</v>
      </c>
      <c r="AI11" s="13">
        <v>0.11475960422936191</v>
      </c>
      <c r="AJ11" s="13">
        <v>9.5662810392905598E-2</v>
      </c>
      <c r="AK11" s="13">
        <v>0.1308801450036651</v>
      </c>
      <c r="AL11" s="13">
        <v>0.1242686366588812</v>
      </c>
      <c r="AN11" s="13">
        <v>0.1346110325329421</v>
      </c>
      <c r="AO11" s="13">
        <v>8.8762977486374142E-2</v>
      </c>
      <c r="AP11" s="13">
        <v>0.15158173657340279</v>
      </c>
      <c r="AQ11" s="13">
        <v>8.7940618329808151E-2</v>
      </c>
    </row>
    <row r="12" spans="2:45" ht="19" customHeight="1" x14ac:dyDescent="0.35">
      <c r="B12" s="12" t="s">
        <v>218</v>
      </c>
      <c r="C12" s="13">
        <v>4.8277520518290651E-2</v>
      </c>
      <c r="D12" s="13">
        <v>6.2256590522119008E-2</v>
      </c>
      <c r="E12" s="13">
        <v>6.7422842491132853E-2</v>
      </c>
      <c r="F12" s="13">
        <v>4.8816680490187142E-2</v>
      </c>
      <c r="G12" s="13">
        <v>4.6150871355210503E-2</v>
      </c>
      <c r="H12" s="13">
        <v>5.1680456238755668E-2</v>
      </c>
      <c r="I12" s="13">
        <v>2.2509077274122349E-2</v>
      </c>
      <c r="K12" s="13">
        <v>6.2290595233601358E-2</v>
      </c>
      <c r="L12" s="13">
        <v>3.4558159953620438E-2</v>
      </c>
      <c r="N12" s="13">
        <v>2.7108601853160011E-2</v>
      </c>
      <c r="O12" s="13">
        <v>9.5651021267336586E-2</v>
      </c>
      <c r="P12" s="13">
        <v>4.9609265958815769E-2</v>
      </c>
      <c r="Q12" s="13">
        <v>2.463136836561965E-2</v>
      </c>
      <c r="R12" s="13">
        <v>6.4749730053516794E-2</v>
      </c>
      <c r="S12" s="13">
        <v>9.4014776754787269E-2</v>
      </c>
      <c r="T12" s="13">
        <v>5.370360144641137E-2</v>
      </c>
      <c r="U12" s="13">
        <v>3.008258560575372E-2</v>
      </c>
      <c r="V12" s="13">
        <v>3.6952305633927103E-2</v>
      </c>
      <c r="W12" s="13">
        <v>3.22021633470485E-2</v>
      </c>
      <c r="X12" s="13">
        <v>6.0749387768149442E-2</v>
      </c>
      <c r="Y12" s="13">
        <v>4.6003467824875938E-2</v>
      </c>
      <c r="AA12" s="13">
        <v>3.8621116432452619E-2</v>
      </c>
      <c r="AB12" s="13">
        <v>5.0905668470202538E-2</v>
      </c>
      <c r="AC12" s="13">
        <v>4.3354793017632703E-2</v>
      </c>
      <c r="AD12" s="13">
        <v>7.7457137701710685E-2</v>
      </c>
      <c r="AE12" s="13">
        <v>5.6191034735261533E-2</v>
      </c>
      <c r="AF12" s="13">
        <v>3.9755711394150121E-2</v>
      </c>
      <c r="AH12" s="13">
        <v>3.806740282358323E-2</v>
      </c>
      <c r="AI12" s="13">
        <v>2.314960158344815E-2</v>
      </c>
      <c r="AJ12" s="13">
        <v>4.7529239457184243E-2</v>
      </c>
      <c r="AK12" s="13">
        <v>7.5588336850523824E-2</v>
      </c>
      <c r="AL12" s="13">
        <v>4.200552804721009E-2</v>
      </c>
      <c r="AN12" s="13">
        <v>3.9633442747831482E-2</v>
      </c>
      <c r="AO12" s="13">
        <v>2.4479262294747509E-2</v>
      </c>
      <c r="AP12" s="13">
        <v>6.4882534684710585E-2</v>
      </c>
      <c r="AQ12" s="13">
        <v>6.798488736215004E-2</v>
      </c>
    </row>
    <row r="13" spans="2:45" ht="19" customHeight="1" x14ac:dyDescent="0.35">
      <c r="B13" s="12" t="s">
        <v>207</v>
      </c>
      <c r="C13" s="13">
        <v>6.7994250350706179E-2</v>
      </c>
      <c r="D13" s="13">
        <v>0.1023271224399966</v>
      </c>
      <c r="E13" s="13">
        <v>7.8180673399702694E-2</v>
      </c>
      <c r="F13" s="13">
        <v>7.6902853395892742E-2</v>
      </c>
      <c r="G13" s="13">
        <v>3.7733728580307171E-2</v>
      </c>
      <c r="H13" s="13">
        <v>6.8068064619360991E-2</v>
      </c>
      <c r="I13" s="13">
        <v>5.4330486898091057E-2</v>
      </c>
      <c r="K13" s="13">
        <v>4.8976500612487241E-2</v>
      </c>
      <c r="L13" s="13">
        <v>8.6613387912444523E-2</v>
      </c>
      <c r="N13" s="13">
        <v>4.3807005196618058E-2</v>
      </c>
      <c r="O13" s="13">
        <v>0.13681647772819031</v>
      </c>
      <c r="P13" s="13">
        <v>6.7240534164687157E-2</v>
      </c>
      <c r="Q13" s="13">
        <v>8.952000974367337E-2</v>
      </c>
      <c r="R13" s="13">
        <v>6.3976847234927248E-2</v>
      </c>
      <c r="S13" s="13">
        <v>7.3838844751847613E-2</v>
      </c>
      <c r="T13" s="13">
        <v>7.5355072945944374E-2</v>
      </c>
      <c r="U13" s="13">
        <v>9.6192758841949208E-2</v>
      </c>
      <c r="V13" s="13">
        <v>6.1800756800451537E-2</v>
      </c>
      <c r="W13" s="13">
        <v>6.4631201453281217E-2</v>
      </c>
      <c r="X13" s="13">
        <v>5.2242741486840612E-2</v>
      </c>
      <c r="Y13" s="13">
        <v>5.393091835887133E-2</v>
      </c>
      <c r="AA13" s="13">
        <v>5.2967984599706787E-2</v>
      </c>
      <c r="AB13" s="13">
        <v>5.2869130957170829E-2</v>
      </c>
      <c r="AC13" s="13">
        <v>5.8449776944931031E-2</v>
      </c>
      <c r="AD13" s="13">
        <v>4.8725809325981979E-2</v>
      </c>
      <c r="AE13" s="13">
        <v>0.123330048376949</v>
      </c>
      <c r="AF13" s="13">
        <v>5.9611625014651233E-2</v>
      </c>
      <c r="AH13" s="13">
        <v>5.572295289483737E-2</v>
      </c>
      <c r="AI13" s="13">
        <v>5.9586106013175592E-2</v>
      </c>
      <c r="AJ13" s="13">
        <v>7.64768168002809E-2</v>
      </c>
      <c r="AK13" s="13">
        <v>4.1404211352289597E-2</v>
      </c>
      <c r="AL13" s="13">
        <v>9.0268078923475895E-2</v>
      </c>
      <c r="AN13" s="13">
        <v>4.3567271392486763E-2</v>
      </c>
      <c r="AO13" s="13">
        <v>6.5118038951720109E-2</v>
      </c>
      <c r="AP13" s="13">
        <v>7.4478629688872797E-2</v>
      </c>
      <c r="AQ13" s="13">
        <v>9.0108287318698993E-2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215</v>
      </c>
      <c r="C9" s="13">
        <v>0.68476875575067297</v>
      </c>
      <c r="D9" s="13">
        <v>0.63895546047990071</v>
      </c>
      <c r="E9" s="13">
        <v>0.6720887952722423</v>
      </c>
      <c r="F9" s="13">
        <v>0.6052047168832696</v>
      </c>
      <c r="G9" s="13">
        <v>0.71552528068245214</v>
      </c>
      <c r="H9" s="13">
        <v>0.74846869884731126</v>
      </c>
      <c r="I9" s="13">
        <v>0.7221013594794442</v>
      </c>
      <c r="K9" s="13">
        <v>0.68958995930090727</v>
      </c>
      <c r="L9" s="13">
        <v>0.68004860466284156</v>
      </c>
      <c r="N9" s="13">
        <v>0.7797315269417171</v>
      </c>
      <c r="O9" s="13">
        <v>0.59390289073524238</v>
      </c>
      <c r="P9" s="13">
        <v>0.66995680531072621</v>
      </c>
      <c r="Q9" s="13">
        <v>0.74700948219751484</v>
      </c>
      <c r="R9" s="13">
        <v>0.70031302514995786</v>
      </c>
      <c r="S9" s="13">
        <v>0.64284022135589725</v>
      </c>
      <c r="T9" s="13">
        <v>0.69511780887151198</v>
      </c>
      <c r="U9" s="13">
        <v>0.63353597457965594</v>
      </c>
      <c r="V9" s="13">
        <v>0.62098076741704844</v>
      </c>
      <c r="W9" s="13">
        <v>0.78079716342804817</v>
      </c>
      <c r="X9" s="13">
        <v>0.64418089744921747</v>
      </c>
      <c r="Y9" s="13">
        <v>0.65863680262069724</v>
      </c>
      <c r="AA9" s="13">
        <v>0.69177424015824096</v>
      </c>
      <c r="AB9" s="13">
        <v>0.73585912765101269</v>
      </c>
      <c r="AC9" s="13">
        <v>0.73804056236620441</v>
      </c>
      <c r="AD9" s="13">
        <v>0.68595978910317068</v>
      </c>
      <c r="AE9" s="13">
        <v>0.62779479337152722</v>
      </c>
      <c r="AF9" s="13">
        <v>0.69280595481351714</v>
      </c>
      <c r="AH9" s="13">
        <v>0.68667278076095328</v>
      </c>
      <c r="AI9" s="13">
        <v>0.7687187547918426</v>
      </c>
      <c r="AJ9" s="13">
        <v>0.69498960367649165</v>
      </c>
      <c r="AK9" s="13">
        <v>0.67165062143552645</v>
      </c>
      <c r="AL9" s="13">
        <v>0.66723710232256095</v>
      </c>
      <c r="AN9" s="13">
        <v>0.7197304681215001</v>
      </c>
      <c r="AO9" s="13">
        <v>0.74072781035190161</v>
      </c>
      <c r="AP9" s="13">
        <v>0.62765950121665892</v>
      </c>
      <c r="AQ9" s="13">
        <v>0.63797421784917097</v>
      </c>
    </row>
    <row r="10" spans="2:45" ht="19" customHeight="1" x14ac:dyDescent="0.35">
      <c r="B10" s="12" t="s">
        <v>216</v>
      </c>
      <c r="C10" s="13">
        <v>0.17505308555419899</v>
      </c>
      <c r="D10" s="13">
        <v>0.1748082242626432</v>
      </c>
      <c r="E10" s="13">
        <v>0.16931508798430661</v>
      </c>
      <c r="F10" s="13">
        <v>0.23796881496994421</v>
      </c>
      <c r="G10" s="13">
        <v>0.15492911100906209</v>
      </c>
      <c r="H10" s="13">
        <v>0.1179247577158203</v>
      </c>
      <c r="I10" s="13">
        <v>0.1835112791373919</v>
      </c>
      <c r="K10" s="13">
        <v>0.16670490748870059</v>
      </c>
      <c r="L10" s="13">
        <v>0.18322628574512551</v>
      </c>
      <c r="N10" s="13">
        <v>0.13634683913376691</v>
      </c>
      <c r="O10" s="13">
        <v>0.14585743905884929</v>
      </c>
      <c r="P10" s="13">
        <v>0.21121098073318159</v>
      </c>
      <c r="Q10" s="13">
        <v>0.15011136659905269</v>
      </c>
      <c r="R10" s="13">
        <v>0.1798884798587094</v>
      </c>
      <c r="S10" s="13">
        <v>0.16886732612102809</v>
      </c>
      <c r="T10" s="13">
        <v>0.17302196744765</v>
      </c>
      <c r="U10" s="13">
        <v>0.21388694667014641</v>
      </c>
      <c r="V10" s="13">
        <v>0.20577627641051691</v>
      </c>
      <c r="W10" s="13">
        <v>0.13686937455763981</v>
      </c>
      <c r="X10" s="13">
        <v>0.18885489787801171</v>
      </c>
      <c r="Y10" s="13">
        <v>0.17207891799289621</v>
      </c>
      <c r="AA10" s="13">
        <v>0.19957444842362251</v>
      </c>
      <c r="AB10" s="13">
        <v>0.16296598665087231</v>
      </c>
      <c r="AC10" s="13">
        <v>0.12806188888103859</v>
      </c>
      <c r="AD10" s="13">
        <v>0.13326147839476571</v>
      </c>
      <c r="AE10" s="13">
        <v>0.1757009453688585</v>
      </c>
      <c r="AF10" s="13">
        <v>0.17862964212906821</v>
      </c>
      <c r="AH10" s="13">
        <v>0.21284022346023251</v>
      </c>
      <c r="AI10" s="13">
        <v>0.13254743973211189</v>
      </c>
      <c r="AJ10" s="13">
        <v>0.1644674268845773</v>
      </c>
      <c r="AK10" s="13">
        <v>0.16041858260925479</v>
      </c>
      <c r="AL10" s="13">
        <v>0.18083590991314041</v>
      </c>
      <c r="AN10" s="13">
        <v>0.18605291402752669</v>
      </c>
      <c r="AO10" s="13">
        <v>0.16229622425222831</v>
      </c>
      <c r="AP10" s="13">
        <v>0.1802835348703952</v>
      </c>
      <c r="AQ10" s="13">
        <v>0.17218560106980429</v>
      </c>
    </row>
    <row r="11" spans="2:45" ht="19" customHeight="1" x14ac:dyDescent="0.35">
      <c r="B11" s="12" t="s">
        <v>217</v>
      </c>
      <c r="C11" s="13">
        <v>5.3940889776015029E-2</v>
      </c>
      <c r="D11" s="13">
        <v>6.342183653996615E-2</v>
      </c>
      <c r="E11" s="13">
        <v>5.7036195667785172E-2</v>
      </c>
      <c r="F11" s="13">
        <v>5.7490386195182069E-2</v>
      </c>
      <c r="G11" s="13">
        <v>5.0460598009591448E-2</v>
      </c>
      <c r="H11" s="13">
        <v>5.8502431877846588E-2</v>
      </c>
      <c r="I11" s="13">
        <v>4.2046514626834307E-2</v>
      </c>
      <c r="K11" s="13">
        <v>6.094131900516328E-2</v>
      </c>
      <c r="L11" s="13">
        <v>4.7087189595767923E-2</v>
      </c>
      <c r="N11" s="13">
        <v>3.6171848151716889E-2</v>
      </c>
      <c r="O11" s="13">
        <v>8.4838351072264659E-2</v>
      </c>
      <c r="P11" s="13">
        <v>2.7921515789465608E-2</v>
      </c>
      <c r="Q11" s="13">
        <v>3.724557010468646E-2</v>
      </c>
      <c r="R11" s="13">
        <v>4.105031597963716E-2</v>
      </c>
      <c r="S11" s="13">
        <v>7.488235596538291E-2</v>
      </c>
      <c r="T11" s="13">
        <v>6.3815044487881542E-2</v>
      </c>
      <c r="U11" s="13">
        <v>5.1607402629795067E-2</v>
      </c>
      <c r="V11" s="13">
        <v>7.8188767457539221E-2</v>
      </c>
      <c r="W11" s="13">
        <v>3.8139351203963862E-2</v>
      </c>
      <c r="X11" s="13">
        <v>6.5545066925337001E-2</v>
      </c>
      <c r="Y11" s="13">
        <v>4.9524587149484593E-2</v>
      </c>
      <c r="AA11" s="13">
        <v>4.6354657448151503E-2</v>
      </c>
      <c r="AB11" s="13">
        <v>2.6926729778532912E-2</v>
      </c>
      <c r="AC11" s="13">
        <v>3.9174601715238011E-2</v>
      </c>
      <c r="AD11" s="13">
        <v>7.8886575090562808E-2</v>
      </c>
      <c r="AE11" s="13">
        <v>6.0953402042232957E-2</v>
      </c>
      <c r="AF11" s="13">
        <v>5.7516981281613651E-2</v>
      </c>
      <c r="AH11" s="13">
        <v>5.1659608259788513E-2</v>
      </c>
      <c r="AI11" s="13">
        <v>4.0884785902686828E-2</v>
      </c>
      <c r="AJ11" s="13">
        <v>2.9401406780739089E-2</v>
      </c>
      <c r="AK11" s="13">
        <v>7.2899249292241383E-2</v>
      </c>
      <c r="AL11" s="13">
        <v>5.5808069789930047E-2</v>
      </c>
      <c r="AN11" s="13">
        <v>4.0925811715626821E-2</v>
      </c>
      <c r="AO11" s="13">
        <v>3.9814914328102233E-2</v>
      </c>
      <c r="AP11" s="13">
        <v>8.3464290581878903E-2</v>
      </c>
      <c r="AQ11" s="13">
        <v>5.7005135379153513E-2</v>
      </c>
    </row>
    <row r="12" spans="2:45" ht="19" customHeight="1" x14ac:dyDescent="0.35">
      <c r="B12" s="12" t="s">
        <v>218</v>
      </c>
      <c r="C12" s="13">
        <v>5.5214085383785833E-2</v>
      </c>
      <c r="D12" s="13">
        <v>8.2121422832685198E-2</v>
      </c>
      <c r="E12" s="13">
        <v>7.5870158340567428E-2</v>
      </c>
      <c r="F12" s="13">
        <v>5.8392955605704233E-2</v>
      </c>
      <c r="G12" s="13">
        <v>6.4439118861457131E-2</v>
      </c>
      <c r="H12" s="13">
        <v>3.7175734891029301E-2</v>
      </c>
      <c r="I12" s="13">
        <v>2.2793848390926151E-2</v>
      </c>
      <c r="K12" s="13">
        <v>6.3347076082306053E-2</v>
      </c>
      <c r="L12" s="13">
        <v>4.7251562231019319E-2</v>
      </c>
      <c r="N12" s="13">
        <v>4.2771505199765442E-2</v>
      </c>
      <c r="O12" s="13">
        <v>9.3028444193387808E-2</v>
      </c>
      <c r="P12" s="13">
        <v>6.1820257268931533E-2</v>
      </c>
      <c r="Q12" s="13">
        <v>4.1600728790298289E-2</v>
      </c>
      <c r="R12" s="13">
        <v>5.7388244250310937E-2</v>
      </c>
      <c r="S12" s="13">
        <v>7.4999277263631106E-2</v>
      </c>
      <c r="T12" s="13">
        <v>3.7313964409857243E-2</v>
      </c>
      <c r="U12" s="13">
        <v>5.7567135208777903E-2</v>
      </c>
      <c r="V12" s="13">
        <v>4.8833004901477219E-2</v>
      </c>
      <c r="W12" s="13">
        <v>2.6853891560789541E-2</v>
      </c>
      <c r="X12" s="13">
        <v>6.9146474977399036E-2</v>
      </c>
      <c r="Y12" s="13">
        <v>8.7718160179897475E-2</v>
      </c>
      <c r="AA12" s="13">
        <v>4.0223671910631351E-2</v>
      </c>
      <c r="AB12" s="13">
        <v>3.7093030778444502E-2</v>
      </c>
      <c r="AC12" s="13">
        <v>5.3295717847172318E-2</v>
      </c>
      <c r="AD12" s="13">
        <v>9.0584958502906626E-2</v>
      </c>
      <c r="AE12" s="13">
        <v>6.7737349056638821E-2</v>
      </c>
      <c r="AF12" s="13">
        <v>5.2731568444458338E-2</v>
      </c>
      <c r="AH12" s="13">
        <v>3.0466082136801551E-2</v>
      </c>
      <c r="AI12" s="13">
        <v>3.5620622056099401E-2</v>
      </c>
      <c r="AJ12" s="13">
        <v>5.0281079638137403E-2</v>
      </c>
      <c r="AK12" s="13">
        <v>8.1410585554664905E-2</v>
      </c>
      <c r="AL12" s="13">
        <v>5.7209036480795117E-2</v>
      </c>
      <c r="AN12" s="13">
        <v>3.016312715856239E-2</v>
      </c>
      <c r="AO12" s="13">
        <v>2.9361104641556349E-2</v>
      </c>
      <c r="AP12" s="13">
        <v>8.055089254936966E-2</v>
      </c>
      <c r="AQ12" s="13">
        <v>8.7107345176321793E-2</v>
      </c>
    </row>
    <row r="13" spans="2:45" ht="19" customHeight="1" x14ac:dyDescent="0.35">
      <c r="B13" s="12" t="s">
        <v>207</v>
      </c>
      <c r="C13" s="13">
        <v>3.1023183535327261E-2</v>
      </c>
      <c r="D13" s="13">
        <v>4.0693055884805082E-2</v>
      </c>
      <c r="E13" s="13">
        <v>2.5689762735098619E-2</v>
      </c>
      <c r="F13" s="13">
        <v>4.0943126345899902E-2</v>
      </c>
      <c r="G13" s="13">
        <v>1.464589143743703E-2</v>
      </c>
      <c r="H13" s="13">
        <v>3.7928376667992467E-2</v>
      </c>
      <c r="I13" s="13">
        <v>2.954699836540339E-2</v>
      </c>
      <c r="K13" s="13">
        <v>1.9416738122922661E-2</v>
      </c>
      <c r="L13" s="13">
        <v>4.2386357765245727E-2</v>
      </c>
      <c r="N13" s="13">
        <v>4.9782805730337627E-3</v>
      </c>
      <c r="O13" s="13">
        <v>8.2372874940255539E-2</v>
      </c>
      <c r="P13" s="13">
        <v>2.9090440897695309E-2</v>
      </c>
      <c r="Q13" s="13">
        <v>2.4032852308447761E-2</v>
      </c>
      <c r="R13" s="13">
        <v>2.1359934761384501E-2</v>
      </c>
      <c r="S13" s="13">
        <v>3.841081929406058E-2</v>
      </c>
      <c r="T13" s="13">
        <v>3.073121478309921E-2</v>
      </c>
      <c r="U13" s="13">
        <v>4.3402540911624508E-2</v>
      </c>
      <c r="V13" s="13">
        <v>4.6221183813418137E-2</v>
      </c>
      <c r="W13" s="13">
        <v>1.7340219249558569E-2</v>
      </c>
      <c r="X13" s="13">
        <v>3.2272662770034613E-2</v>
      </c>
      <c r="Y13" s="13">
        <v>3.2041532057024369E-2</v>
      </c>
      <c r="AA13" s="13">
        <v>2.2072982059353659E-2</v>
      </c>
      <c r="AB13" s="13">
        <v>3.7155125141137627E-2</v>
      </c>
      <c r="AC13" s="13">
        <v>4.1427229190346512E-2</v>
      </c>
      <c r="AD13" s="13">
        <v>1.1307198908594111E-2</v>
      </c>
      <c r="AE13" s="13">
        <v>6.7813510160742552E-2</v>
      </c>
      <c r="AF13" s="13">
        <v>1.8315853331342821E-2</v>
      </c>
      <c r="AH13" s="13">
        <v>1.8361305382223969E-2</v>
      </c>
      <c r="AI13" s="13">
        <v>2.2228397517259219E-2</v>
      </c>
      <c r="AJ13" s="13">
        <v>6.086048302005452E-2</v>
      </c>
      <c r="AK13" s="13">
        <v>1.362096110831231E-2</v>
      </c>
      <c r="AL13" s="13">
        <v>3.8909881493573557E-2</v>
      </c>
      <c r="AN13" s="13">
        <v>2.3127678976784211E-2</v>
      </c>
      <c r="AO13" s="13">
        <v>2.7799946426211371E-2</v>
      </c>
      <c r="AP13" s="13">
        <v>2.804178078169739E-2</v>
      </c>
      <c r="AQ13" s="13">
        <v>4.5727700525549489E-2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B2:G19"/>
  <sheetViews>
    <sheetView showGridLines="0" workbookViewId="0"/>
  </sheetViews>
  <sheetFormatPr defaultColWidth="8.81640625" defaultRowHeight="14.5" x14ac:dyDescent="0.35"/>
  <cols>
    <col min="1" max="1" width="5" customWidth="1"/>
    <col min="2" max="2" width="25" customWidth="1"/>
    <col min="3" max="7" width="20" customWidth="1"/>
  </cols>
  <sheetData>
    <row r="2" spans="2:7" ht="40" customHeight="1" x14ac:dyDescent="0.35">
      <c r="D2" s="14" t="s">
        <v>368</v>
      </c>
    </row>
    <row r="6" spans="2:7" ht="74.150000000000006" customHeight="1" x14ac:dyDescent="0.35">
      <c r="C6" s="15" t="s">
        <v>444</v>
      </c>
      <c r="D6" s="15" t="s">
        <v>445</v>
      </c>
      <c r="E6" s="15" t="s">
        <v>446</v>
      </c>
      <c r="F6" s="15" t="s">
        <v>447</v>
      </c>
      <c r="G6" s="15" t="s">
        <v>448</v>
      </c>
    </row>
    <row r="7" spans="2:7" x14ac:dyDescent="0.35">
      <c r="B7" s="12" t="s">
        <v>125</v>
      </c>
      <c r="C7" s="13">
        <v>0.42400188441077291</v>
      </c>
      <c r="D7" s="13">
        <v>0.5890745582396294</v>
      </c>
      <c r="E7" s="13">
        <v>0.25777268253079461</v>
      </c>
      <c r="F7" s="13">
        <v>0.39802242863868131</v>
      </c>
      <c r="G7" s="13">
        <v>7.5065907271729265E-2</v>
      </c>
    </row>
    <row r="8" spans="2:7" x14ac:dyDescent="0.35">
      <c r="B8" s="12" t="s">
        <v>126</v>
      </c>
      <c r="C8" s="13">
        <v>0.36210851747635031</v>
      </c>
      <c r="D8" s="13">
        <v>0.2660191866193598</v>
      </c>
      <c r="E8" s="13">
        <v>0.37675744013646872</v>
      </c>
      <c r="F8" s="13">
        <v>0.36859457169237447</v>
      </c>
      <c r="G8" s="13">
        <v>0.22371582767649589</v>
      </c>
    </row>
    <row r="9" spans="2:7" x14ac:dyDescent="0.35">
      <c r="B9" s="12" t="s">
        <v>127</v>
      </c>
      <c r="C9" s="13">
        <v>0.1131297686272225</v>
      </c>
      <c r="D9" s="13">
        <v>7.8269895099319559E-2</v>
      </c>
      <c r="E9" s="13">
        <v>0.16096108909293549</v>
      </c>
      <c r="F9" s="13">
        <v>0.1124297100646664</v>
      </c>
      <c r="G9" s="13">
        <v>0.21123434286508239</v>
      </c>
    </row>
    <row r="10" spans="2:7" x14ac:dyDescent="0.35">
      <c r="B10" s="12" t="s">
        <v>128</v>
      </c>
      <c r="C10" s="13">
        <v>3.4269313959406383E-2</v>
      </c>
      <c r="D10" s="13">
        <v>3.3643296547149378E-2</v>
      </c>
      <c r="E10" s="13">
        <v>0.1075848213628436</v>
      </c>
      <c r="F10" s="13">
        <v>5.5548991785538689E-2</v>
      </c>
      <c r="G10" s="13">
        <v>0.23126530281389879</v>
      </c>
    </row>
    <row r="11" spans="2:7" x14ac:dyDescent="0.35">
      <c r="B11" s="12" t="s">
        <v>129</v>
      </c>
      <c r="C11" s="13">
        <v>2.040509793918853E-2</v>
      </c>
      <c r="D11" s="13">
        <v>1.218192751439225E-2</v>
      </c>
      <c r="E11" s="13">
        <v>4.9811396448867833E-2</v>
      </c>
      <c r="F11" s="13">
        <v>2.8288396793625149E-2</v>
      </c>
      <c r="G11" s="13">
        <v>0.19226327678910199</v>
      </c>
    </row>
    <row r="12" spans="2:7" x14ac:dyDescent="0.35">
      <c r="B12" s="12" t="s">
        <v>81</v>
      </c>
      <c r="C12" s="13">
        <v>4.6085417587059481E-2</v>
      </c>
      <c r="D12" s="13">
        <v>2.081113598014973E-2</v>
      </c>
      <c r="E12" s="13">
        <v>4.7112570428089917E-2</v>
      </c>
      <c r="F12" s="13">
        <v>3.711590102511398E-2</v>
      </c>
      <c r="G12" s="13">
        <v>6.6455342583691776E-2</v>
      </c>
    </row>
    <row r="15" spans="2:7" x14ac:dyDescent="0.35">
      <c r="B15" t="s">
        <v>344</v>
      </c>
    </row>
    <row r="16" spans="2:7"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0.5890745582396294</v>
      </c>
      <c r="D9" s="13">
        <v>0.42694075571808088</v>
      </c>
      <c r="E9" s="13">
        <v>0.53202316815447481</v>
      </c>
      <c r="F9" s="13">
        <v>0.55163431439505872</v>
      </c>
      <c r="G9" s="13">
        <v>0.60221723708383745</v>
      </c>
      <c r="H9" s="13">
        <v>0.65029528980085094</v>
      </c>
      <c r="I9" s="13">
        <v>0.72078494546223582</v>
      </c>
      <c r="K9" s="13">
        <v>0.57153651365145997</v>
      </c>
      <c r="L9" s="13">
        <v>0.60624500528230929</v>
      </c>
      <c r="N9" s="13">
        <v>0.61301049083790582</v>
      </c>
      <c r="O9" s="13">
        <v>0.6443976929045897</v>
      </c>
      <c r="P9" s="13">
        <v>0.59356500808448875</v>
      </c>
      <c r="Q9" s="13">
        <v>0.58273812965213867</v>
      </c>
      <c r="R9" s="13">
        <v>0.61376213774968147</v>
      </c>
      <c r="S9" s="13">
        <v>0.58066060021347743</v>
      </c>
      <c r="T9" s="13">
        <v>0.63484470164903639</v>
      </c>
      <c r="U9" s="13">
        <v>0.59078596164715913</v>
      </c>
      <c r="V9" s="13">
        <v>0.49544556800056788</v>
      </c>
      <c r="W9" s="13">
        <v>0.6354701724216929</v>
      </c>
      <c r="X9" s="13">
        <v>0.59175324639182625</v>
      </c>
      <c r="Y9" s="13">
        <v>0.56244278222986133</v>
      </c>
      <c r="AA9" s="13">
        <v>0.57745579392780666</v>
      </c>
      <c r="AB9" s="13">
        <v>0.62107484435107208</v>
      </c>
      <c r="AC9" s="13">
        <v>0.60498317708700478</v>
      </c>
      <c r="AD9" s="13">
        <v>0.64556385336246924</v>
      </c>
      <c r="AE9" s="13">
        <v>0.51529319730786494</v>
      </c>
      <c r="AF9" s="13">
        <v>0.62301382683334838</v>
      </c>
      <c r="AH9" s="13">
        <v>0.52605716700594629</v>
      </c>
      <c r="AI9" s="13">
        <v>0.65568285382557745</v>
      </c>
      <c r="AJ9" s="13">
        <v>0.55992632580386614</v>
      </c>
      <c r="AK9" s="13">
        <v>0.67399860932740885</v>
      </c>
      <c r="AL9" s="13">
        <v>0.55962675751225877</v>
      </c>
      <c r="AN9" s="13">
        <v>0.6033617561173269</v>
      </c>
      <c r="AO9" s="13">
        <v>0.60025422688966623</v>
      </c>
      <c r="AP9" s="13">
        <v>0.55356564581574574</v>
      </c>
      <c r="AQ9" s="13">
        <v>0.59342015612885179</v>
      </c>
    </row>
    <row r="10" spans="2:45" ht="19" customHeight="1" x14ac:dyDescent="0.35">
      <c r="B10" s="12" t="s">
        <v>126</v>
      </c>
      <c r="C10" s="13">
        <v>0.2660191866193598</v>
      </c>
      <c r="D10" s="13">
        <v>0.31231221174665302</v>
      </c>
      <c r="E10" s="13">
        <v>0.28167088359616971</v>
      </c>
      <c r="F10" s="13">
        <v>0.30482834425722682</v>
      </c>
      <c r="G10" s="13">
        <v>0.25409351308097528</v>
      </c>
      <c r="H10" s="13">
        <v>0.23501644227922461</v>
      </c>
      <c r="I10" s="13">
        <v>0.2218070674435608</v>
      </c>
      <c r="K10" s="13">
        <v>0.27172379497830668</v>
      </c>
      <c r="L10" s="13">
        <v>0.26043414689420119</v>
      </c>
      <c r="N10" s="13">
        <v>0.28933436151554842</v>
      </c>
      <c r="O10" s="13">
        <v>0.25994038283362703</v>
      </c>
      <c r="P10" s="13">
        <v>0.28579659913941607</v>
      </c>
      <c r="Q10" s="13">
        <v>0.30660589224643359</v>
      </c>
      <c r="R10" s="13">
        <v>0.252129801319594</v>
      </c>
      <c r="S10" s="13">
        <v>0.24812201345905049</v>
      </c>
      <c r="T10" s="13">
        <v>0.21266032340241889</v>
      </c>
      <c r="U10" s="13">
        <v>0.29061212359767241</v>
      </c>
      <c r="V10" s="13">
        <v>0.28538631757708588</v>
      </c>
      <c r="W10" s="13">
        <v>0.23231260065398401</v>
      </c>
      <c r="X10" s="13">
        <v>0.29213371332293719</v>
      </c>
      <c r="Y10" s="13">
        <v>0.26103095760123379</v>
      </c>
      <c r="AA10" s="13">
        <v>0.2786986883946842</v>
      </c>
      <c r="AB10" s="13">
        <v>0.24971390570050189</v>
      </c>
      <c r="AC10" s="13">
        <v>0.22646928118709039</v>
      </c>
      <c r="AD10" s="13">
        <v>0.2448110919347827</v>
      </c>
      <c r="AE10" s="13">
        <v>0.30143611435922618</v>
      </c>
      <c r="AF10" s="13">
        <v>0.2450874086977427</v>
      </c>
      <c r="AH10" s="13">
        <v>0.31054800122704179</v>
      </c>
      <c r="AI10" s="13">
        <v>0.2653716291644958</v>
      </c>
      <c r="AJ10" s="13">
        <v>0.2456686814025878</v>
      </c>
      <c r="AK10" s="13">
        <v>0.2186157543439429</v>
      </c>
      <c r="AL10" s="13">
        <v>0.28343965668114912</v>
      </c>
      <c r="AN10" s="13">
        <v>0.27613905465135352</v>
      </c>
      <c r="AO10" s="13">
        <v>0.27443034835230029</v>
      </c>
      <c r="AP10" s="13">
        <v>0.25351245349682688</v>
      </c>
      <c r="AQ10" s="13">
        <v>0.25844098287230233</v>
      </c>
    </row>
    <row r="11" spans="2:45" ht="32.15" customHeight="1" x14ac:dyDescent="0.35">
      <c r="B11" s="12" t="s">
        <v>127</v>
      </c>
      <c r="C11" s="13">
        <v>7.8269895099319559E-2</v>
      </c>
      <c r="D11" s="13">
        <v>0.11199215632940041</v>
      </c>
      <c r="E11" s="13">
        <v>9.2593127059778457E-2</v>
      </c>
      <c r="F11" s="13">
        <v>7.3233382633293653E-2</v>
      </c>
      <c r="G11" s="13">
        <v>9.9952832124118179E-2</v>
      </c>
      <c r="H11" s="13">
        <v>7.9957883508766189E-2</v>
      </c>
      <c r="I11" s="13">
        <v>2.9812086339948481E-2</v>
      </c>
      <c r="K11" s="13">
        <v>8.4362781354394747E-2</v>
      </c>
      <c r="L11" s="13">
        <v>7.2304715785634105E-2</v>
      </c>
      <c r="N11" s="13">
        <v>4.4462667539703439E-2</v>
      </c>
      <c r="O11" s="13">
        <v>1.6437004188026471E-2</v>
      </c>
      <c r="P11" s="13">
        <v>7.3114543313117175E-2</v>
      </c>
      <c r="Q11" s="13">
        <v>6.8377086071985879E-2</v>
      </c>
      <c r="R11" s="13">
        <v>7.9529010324182928E-2</v>
      </c>
      <c r="S11" s="13">
        <v>6.428409279644226E-2</v>
      </c>
      <c r="T11" s="13">
        <v>8.403460953535509E-2</v>
      </c>
      <c r="U11" s="13">
        <v>6.3360050419163788E-2</v>
      </c>
      <c r="V11" s="13">
        <v>0.10116844325558159</v>
      </c>
      <c r="W11" s="13">
        <v>8.7304554903997286E-2</v>
      </c>
      <c r="X11" s="13">
        <v>5.9973505853733608E-2</v>
      </c>
      <c r="Y11" s="13">
        <v>0.13000897397906619</v>
      </c>
      <c r="AA11" s="13">
        <v>6.4921173136709254E-2</v>
      </c>
      <c r="AB11" s="13">
        <v>7.1856763744815019E-2</v>
      </c>
      <c r="AC11" s="13">
        <v>7.9516718577250706E-2</v>
      </c>
      <c r="AD11" s="13">
        <v>8.0717305786043997E-2</v>
      </c>
      <c r="AE11" s="13">
        <v>9.9742780225183361E-2</v>
      </c>
      <c r="AF11" s="13">
        <v>7.9038666364630764E-2</v>
      </c>
      <c r="AH11" s="13">
        <v>8.7236059622799927E-2</v>
      </c>
      <c r="AI11" s="13">
        <v>3.348654424701878E-2</v>
      </c>
      <c r="AJ11" s="13">
        <v>9.0896920931737221E-2</v>
      </c>
      <c r="AK11" s="13">
        <v>6.6894495533904558E-2</v>
      </c>
      <c r="AL11" s="13">
        <v>8.7430459588842338E-2</v>
      </c>
      <c r="AN11" s="13">
        <v>7.5066823029959942E-2</v>
      </c>
      <c r="AO11" s="13">
        <v>5.1756412971362888E-2</v>
      </c>
      <c r="AP11" s="13">
        <v>0.1056374638985859</v>
      </c>
      <c r="AQ11" s="13">
        <v>8.4586149762118756E-2</v>
      </c>
    </row>
    <row r="12" spans="2:45" ht="19" customHeight="1" x14ac:dyDescent="0.35">
      <c r="B12" s="12" t="s">
        <v>128</v>
      </c>
      <c r="C12" s="13">
        <v>3.3643296547149378E-2</v>
      </c>
      <c r="D12" s="13">
        <v>5.9820681863212988E-2</v>
      </c>
      <c r="E12" s="13">
        <v>6.086636323693153E-2</v>
      </c>
      <c r="F12" s="13">
        <v>2.7669336948649072E-2</v>
      </c>
      <c r="G12" s="13">
        <v>3.1627092714424633E-2</v>
      </c>
      <c r="H12" s="13">
        <v>1.6121134521916911E-2</v>
      </c>
      <c r="I12" s="13">
        <v>1.256388171546398E-2</v>
      </c>
      <c r="K12" s="13">
        <v>3.3475498624281917E-2</v>
      </c>
      <c r="L12" s="13">
        <v>3.3807577424300933E-2</v>
      </c>
      <c r="N12" s="13">
        <v>2.66935919178783E-2</v>
      </c>
      <c r="O12" s="13">
        <v>6.4500541545381304E-2</v>
      </c>
      <c r="P12" s="13">
        <v>2.1118246932894841E-2</v>
      </c>
      <c r="Q12" s="13">
        <v>2.7522165518830691E-2</v>
      </c>
      <c r="R12" s="13">
        <v>3.2956654213603893E-2</v>
      </c>
      <c r="S12" s="13">
        <v>4.3257223214716901E-2</v>
      </c>
      <c r="T12" s="13">
        <v>3.2176418881024363E-2</v>
      </c>
      <c r="U12" s="13">
        <v>2.5512059294542339E-2</v>
      </c>
      <c r="V12" s="13">
        <v>7.6052489480340824E-2</v>
      </c>
      <c r="W12" s="13">
        <v>1.6386051821360201E-2</v>
      </c>
      <c r="X12" s="13">
        <v>1.474849822852572E-2</v>
      </c>
      <c r="Y12" s="13">
        <v>1.6991030790708721E-2</v>
      </c>
      <c r="AA12" s="13">
        <v>4.855763579773488E-2</v>
      </c>
      <c r="AB12" s="13">
        <v>2.864032692744007E-2</v>
      </c>
      <c r="AC12" s="13">
        <v>5.4300829030499632E-2</v>
      </c>
      <c r="AD12" s="13">
        <v>1.8544369851113612E-2</v>
      </c>
      <c r="AE12" s="13">
        <v>2.1079226771152079E-2</v>
      </c>
      <c r="AF12" s="13">
        <v>2.8069254744714389E-2</v>
      </c>
      <c r="AH12" s="13">
        <v>5.0754395913948987E-2</v>
      </c>
      <c r="AI12" s="13">
        <v>3.5277506362017742E-2</v>
      </c>
      <c r="AJ12" s="13">
        <v>4.0493848212711868E-2</v>
      </c>
      <c r="AK12" s="13">
        <v>3.0538411310263181E-2</v>
      </c>
      <c r="AL12" s="13">
        <v>2.3993390538879261E-2</v>
      </c>
      <c r="AN12" s="13">
        <v>2.7376565756344839E-2</v>
      </c>
      <c r="AO12" s="13">
        <v>4.5518851477216918E-2</v>
      </c>
      <c r="AP12" s="13">
        <v>4.001171152314667E-2</v>
      </c>
      <c r="AQ12" s="13">
        <v>2.1653924642870689E-2</v>
      </c>
    </row>
    <row r="13" spans="2:45" ht="19" customHeight="1" x14ac:dyDescent="0.35">
      <c r="B13" s="12" t="s">
        <v>129</v>
      </c>
      <c r="C13" s="13">
        <v>1.218192751439225E-2</v>
      </c>
      <c r="D13" s="13">
        <v>2.7928237447508161E-2</v>
      </c>
      <c r="E13" s="13">
        <v>1.3182641718273351E-2</v>
      </c>
      <c r="F13" s="13">
        <v>1.0827677607166009E-2</v>
      </c>
      <c r="G13" s="13">
        <v>1.21093249966443E-2</v>
      </c>
      <c r="H13" s="13">
        <v>1.538621390314299E-2</v>
      </c>
      <c r="I13" s="13">
        <v>0</v>
      </c>
      <c r="K13" s="13">
        <v>1.9671356308656782E-2</v>
      </c>
      <c r="L13" s="13">
        <v>4.8494772035641044E-3</v>
      </c>
      <c r="N13" s="13">
        <v>1.6465156135893E-2</v>
      </c>
      <c r="O13" s="13">
        <v>0</v>
      </c>
      <c r="P13" s="13">
        <v>8.3231726524653996E-3</v>
      </c>
      <c r="Q13" s="13">
        <v>0</v>
      </c>
      <c r="R13" s="13">
        <v>5.1000495213086028E-3</v>
      </c>
      <c r="S13" s="13">
        <v>3.4632370327766303E-2</v>
      </c>
      <c r="T13" s="13">
        <v>6.3951683356406157E-3</v>
      </c>
      <c r="U13" s="13">
        <v>1.2080950104501531E-2</v>
      </c>
      <c r="V13" s="13">
        <v>1.9292676184584981E-2</v>
      </c>
      <c r="W13" s="13">
        <v>9.6671764261011903E-3</v>
      </c>
      <c r="X13" s="13">
        <v>1.2733671653526939E-2</v>
      </c>
      <c r="Y13" s="13">
        <v>4.7151735801484636E-3</v>
      </c>
      <c r="AA13" s="13">
        <v>1.1917023782262179E-2</v>
      </c>
      <c r="AB13" s="13">
        <v>2.2388973957787061E-2</v>
      </c>
      <c r="AC13" s="13">
        <v>1.8543124816473289E-2</v>
      </c>
      <c r="AD13" s="13">
        <v>6.7555303615630486E-3</v>
      </c>
      <c r="AE13" s="13">
        <v>1.0479570258146741E-2</v>
      </c>
      <c r="AF13" s="13">
        <v>1.2028661547808749E-2</v>
      </c>
      <c r="AH13" s="13">
        <v>8.8845282860430131E-3</v>
      </c>
      <c r="AI13" s="13">
        <v>0</v>
      </c>
      <c r="AJ13" s="13">
        <v>1.8796117641660951E-2</v>
      </c>
      <c r="AK13" s="13">
        <v>5.841007360774894E-3</v>
      </c>
      <c r="AL13" s="13">
        <v>1.8376827514385911E-2</v>
      </c>
      <c r="AN13" s="13">
        <v>4.8140938950878244E-3</v>
      </c>
      <c r="AO13" s="13">
        <v>9.5829230707344931E-3</v>
      </c>
      <c r="AP13" s="13">
        <v>2.6295102667753041E-2</v>
      </c>
      <c r="AQ13" s="13">
        <v>1.048117512001738E-2</v>
      </c>
    </row>
    <row r="14" spans="2:45" ht="19" customHeight="1" x14ac:dyDescent="0.35">
      <c r="B14" s="12" t="s">
        <v>81</v>
      </c>
      <c r="C14" s="13">
        <v>2.081113598014973E-2</v>
      </c>
      <c r="D14" s="13">
        <v>6.1005956895144701E-2</v>
      </c>
      <c r="E14" s="13">
        <v>1.966381623437213E-2</v>
      </c>
      <c r="F14" s="13">
        <v>3.1806944158605847E-2</v>
      </c>
      <c r="G14" s="13">
        <v>0</v>
      </c>
      <c r="H14" s="13">
        <v>3.2230359860982612E-3</v>
      </c>
      <c r="I14" s="13">
        <v>1.503201903879106E-2</v>
      </c>
      <c r="K14" s="13">
        <v>1.923005508289987E-2</v>
      </c>
      <c r="L14" s="13">
        <v>2.2359077409990449E-2</v>
      </c>
      <c r="N14" s="13">
        <v>1.0033732053071049E-2</v>
      </c>
      <c r="O14" s="13">
        <v>1.4724378528375451E-2</v>
      </c>
      <c r="P14" s="13">
        <v>1.8082429877617861E-2</v>
      </c>
      <c r="Q14" s="13">
        <v>1.47567265106112E-2</v>
      </c>
      <c r="R14" s="13">
        <v>1.652234687162904E-2</v>
      </c>
      <c r="S14" s="13">
        <v>2.9043699988546431E-2</v>
      </c>
      <c r="T14" s="13">
        <v>2.988877819652461E-2</v>
      </c>
      <c r="U14" s="13">
        <v>1.764885493696049E-2</v>
      </c>
      <c r="V14" s="13">
        <v>2.265450550183867E-2</v>
      </c>
      <c r="W14" s="13">
        <v>1.88594437728643E-2</v>
      </c>
      <c r="X14" s="13">
        <v>2.865736454945024E-2</v>
      </c>
      <c r="Y14" s="13">
        <v>2.4811081818981388E-2</v>
      </c>
      <c r="AA14" s="13">
        <v>1.8449684960802831E-2</v>
      </c>
      <c r="AB14" s="13">
        <v>6.3251853183839916E-3</v>
      </c>
      <c r="AC14" s="13">
        <v>1.618686930168127E-2</v>
      </c>
      <c r="AD14" s="13">
        <v>3.607848704027443E-3</v>
      </c>
      <c r="AE14" s="13">
        <v>5.1969111078426757E-2</v>
      </c>
      <c r="AF14" s="13">
        <v>1.2762181811754991E-2</v>
      </c>
      <c r="AH14" s="13">
        <v>1.6519847944219901E-2</v>
      </c>
      <c r="AI14" s="13">
        <v>1.018146640089021E-2</v>
      </c>
      <c r="AJ14" s="13">
        <v>4.4218106007436017E-2</v>
      </c>
      <c r="AK14" s="13">
        <v>4.1117221237056039E-3</v>
      </c>
      <c r="AL14" s="13">
        <v>2.713290816448467E-2</v>
      </c>
      <c r="AN14" s="13">
        <v>1.324170654992734E-2</v>
      </c>
      <c r="AO14" s="13">
        <v>1.845723723871906E-2</v>
      </c>
      <c r="AP14" s="13">
        <v>2.097762259794176E-2</v>
      </c>
      <c r="AQ14" s="13">
        <v>3.1417611473839147E-2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229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0.42400188441077291</v>
      </c>
      <c r="D9" s="13">
        <v>0.27215123386494711</v>
      </c>
      <c r="E9" s="13">
        <v>0.31824574372703007</v>
      </c>
      <c r="F9" s="13">
        <v>0.36767071359642722</v>
      </c>
      <c r="G9" s="13">
        <v>0.45318637691413838</v>
      </c>
      <c r="H9" s="13">
        <v>0.52778235345492475</v>
      </c>
      <c r="I9" s="13">
        <v>0.5622192913466505</v>
      </c>
      <c r="K9" s="13">
        <v>0.4392836791602755</v>
      </c>
      <c r="L9" s="13">
        <v>0.40904039619329841</v>
      </c>
      <c r="N9" s="13">
        <v>0.4644072796158667</v>
      </c>
      <c r="O9" s="13">
        <v>0.40429388690303408</v>
      </c>
      <c r="P9" s="13">
        <v>0.42784387494562792</v>
      </c>
      <c r="Q9" s="13">
        <v>0.38375365443027148</v>
      </c>
      <c r="R9" s="13">
        <v>0.40036258044068512</v>
      </c>
      <c r="S9" s="13">
        <v>0.3894500465710154</v>
      </c>
      <c r="T9" s="13">
        <v>0.48127880890619351</v>
      </c>
      <c r="U9" s="13">
        <v>0.38801885769867722</v>
      </c>
      <c r="V9" s="13">
        <v>0.40375640386097739</v>
      </c>
      <c r="W9" s="13">
        <v>0.48968219398959367</v>
      </c>
      <c r="X9" s="13">
        <v>0.42577489148283221</v>
      </c>
      <c r="Y9" s="13">
        <v>0.39109123425507653</v>
      </c>
      <c r="AA9" s="13">
        <v>0.42221143737459182</v>
      </c>
      <c r="AB9" s="13">
        <v>0.51137446227466632</v>
      </c>
      <c r="AC9" s="13">
        <v>0.3854655004446233</v>
      </c>
      <c r="AD9" s="13">
        <v>0.48369627493585687</v>
      </c>
      <c r="AE9" s="13">
        <v>0.29639439673031559</v>
      </c>
      <c r="AF9" s="13">
        <v>0.48414208641982198</v>
      </c>
      <c r="AH9" s="13">
        <v>0.37518843332860241</v>
      </c>
      <c r="AI9" s="13">
        <v>0.51732298905299823</v>
      </c>
      <c r="AJ9" s="13">
        <v>0.39255455296751218</v>
      </c>
      <c r="AK9" s="13">
        <v>0.5095869537095965</v>
      </c>
      <c r="AL9" s="13">
        <v>0.38127620950600699</v>
      </c>
      <c r="AN9" s="13">
        <v>0.46395159481199078</v>
      </c>
      <c r="AO9" s="13">
        <v>0.46399258376070979</v>
      </c>
      <c r="AP9" s="13">
        <v>0.37041109117496629</v>
      </c>
      <c r="AQ9" s="13">
        <v>0.38552227846909232</v>
      </c>
    </row>
    <row r="10" spans="2:45" ht="19" customHeight="1" x14ac:dyDescent="0.35">
      <c r="B10" s="12" t="s">
        <v>126</v>
      </c>
      <c r="C10" s="13">
        <v>0.36210851747635031</v>
      </c>
      <c r="D10" s="13">
        <v>0.3592383442496479</v>
      </c>
      <c r="E10" s="13">
        <v>0.37131727051557067</v>
      </c>
      <c r="F10" s="13">
        <v>0.38338858277239118</v>
      </c>
      <c r="G10" s="13">
        <v>0.35602472569323751</v>
      </c>
      <c r="H10" s="13">
        <v>0.33716457126527988</v>
      </c>
      <c r="I10" s="13">
        <v>0.3609443905190472</v>
      </c>
      <c r="K10" s="13">
        <v>0.34963562320059721</v>
      </c>
      <c r="L10" s="13">
        <v>0.37431997979497339</v>
      </c>
      <c r="N10" s="13">
        <v>0.36347627200872062</v>
      </c>
      <c r="O10" s="13">
        <v>0.38452272333800058</v>
      </c>
      <c r="P10" s="13">
        <v>0.37244163432077149</v>
      </c>
      <c r="Q10" s="13">
        <v>0.38654812706205599</v>
      </c>
      <c r="R10" s="13">
        <v>0.39972504619458871</v>
      </c>
      <c r="S10" s="13">
        <v>0.33484074415913939</v>
      </c>
      <c r="T10" s="13">
        <v>0.33087137203348332</v>
      </c>
      <c r="U10" s="13">
        <v>0.39864489740625958</v>
      </c>
      <c r="V10" s="13">
        <v>0.28896247443625839</v>
      </c>
      <c r="W10" s="13">
        <v>0.35741262263006057</v>
      </c>
      <c r="X10" s="13">
        <v>0.40802932623487992</v>
      </c>
      <c r="Y10" s="13">
        <v>0.38295126718929529</v>
      </c>
      <c r="AA10" s="13">
        <v>0.3644959634353393</v>
      </c>
      <c r="AB10" s="13">
        <v>0.33609768816292501</v>
      </c>
      <c r="AC10" s="13">
        <v>0.39996570028144912</v>
      </c>
      <c r="AD10" s="13">
        <v>0.36381960187718321</v>
      </c>
      <c r="AE10" s="13">
        <v>0.37350203624986028</v>
      </c>
      <c r="AF10" s="13">
        <v>0.34701513301587023</v>
      </c>
      <c r="AH10" s="13">
        <v>0.40873551803899538</v>
      </c>
      <c r="AI10" s="13">
        <v>0.34887493552694798</v>
      </c>
      <c r="AJ10" s="13">
        <v>0.34240563122317652</v>
      </c>
      <c r="AK10" s="13">
        <v>0.32957729547178521</v>
      </c>
      <c r="AL10" s="13">
        <v>0.3716019755959703</v>
      </c>
      <c r="AN10" s="13">
        <v>0.38046851964928752</v>
      </c>
      <c r="AO10" s="13">
        <v>0.35529023347456168</v>
      </c>
      <c r="AP10" s="13">
        <v>0.35142986508745871</v>
      </c>
      <c r="AQ10" s="13">
        <v>0.3603302322501723</v>
      </c>
    </row>
    <row r="11" spans="2:45" ht="32.15" customHeight="1" x14ac:dyDescent="0.35">
      <c r="B11" s="12" t="s">
        <v>127</v>
      </c>
      <c r="C11" s="13">
        <v>0.1131297686272225</v>
      </c>
      <c r="D11" s="13">
        <v>0.18055147210973779</v>
      </c>
      <c r="E11" s="13">
        <v>0.1756284657878788</v>
      </c>
      <c r="F11" s="13">
        <v>0.12992835347092949</v>
      </c>
      <c r="G11" s="13">
        <v>0.1055076225753294</v>
      </c>
      <c r="H11" s="13">
        <v>7.7988538625361856E-2</v>
      </c>
      <c r="I11" s="13">
        <v>3.412121657898607E-2</v>
      </c>
      <c r="K11" s="13">
        <v>0.1256219956494051</v>
      </c>
      <c r="L11" s="13">
        <v>0.1008993787766792</v>
      </c>
      <c r="N11" s="13">
        <v>0.131606629954792</v>
      </c>
      <c r="O11" s="13">
        <v>7.7623729321311397E-2</v>
      </c>
      <c r="P11" s="13">
        <v>0.12126628501346221</v>
      </c>
      <c r="Q11" s="13">
        <v>0.15735235035019099</v>
      </c>
      <c r="R11" s="13">
        <v>0.11590488450865249</v>
      </c>
      <c r="S11" s="13">
        <v>0.104475429656628</v>
      </c>
      <c r="T11" s="13">
        <v>6.7363257202533403E-2</v>
      </c>
      <c r="U11" s="13">
        <v>0.1128819035089907</v>
      </c>
      <c r="V11" s="13">
        <v>0.16416825806682961</v>
      </c>
      <c r="W11" s="13">
        <v>7.8782869138420669E-2</v>
      </c>
      <c r="X11" s="13">
        <v>9.3293265013085547E-2</v>
      </c>
      <c r="Y11" s="13">
        <v>0.1108104551211696</v>
      </c>
      <c r="AA11" s="13">
        <v>0.1187723772331658</v>
      </c>
      <c r="AB11" s="13">
        <v>8.2712402409354777E-2</v>
      </c>
      <c r="AC11" s="13">
        <v>0.11322813299817799</v>
      </c>
      <c r="AD11" s="13">
        <v>6.6430455467472976E-2</v>
      </c>
      <c r="AE11" s="13">
        <v>0.1506511249136501</v>
      </c>
      <c r="AF11" s="13">
        <v>0.1082982367603762</v>
      </c>
      <c r="AH11" s="13">
        <v>0.13883646391024171</v>
      </c>
      <c r="AI11" s="13">
        <v>5.3240707757718643E-2</v>
      </c>
      <c r="AJ11" s="13">
        <v>0.10537716627903081</v>
      </c>
      <c r="AK11" s="13">
        <v>7.8998424410992377E-2</v>
      </c>
      <c r="AL11" s="13">
        <v>0.1409643733803006</v>
      </c>
      <c r="AN11" s="13">
        <v>9.5179072470551226E-2</v>
      </c>
      <c r="AO11" s="13">
        <v>8.9900805179414081E-2</v>
      </c>
      <c r="AP11" s="13">
        <v>0.15372455196906351</v>
      </c>
      <c r="AQ11" s="13">
        <v>0.119677070602891</v>
      </c>
    </row>
    <row r="12" spans="2:45" ht="19" customHeight="1" x14ac:dyDescent="0.35">
      <c r="B12" s="12" t="s">
        <v>128</v>
      </c>
      <c r="C12" s="13">
        <v>3.4269313959406383E-2</v>
      </c>
      <c r="D12" s="13">
        <v>5.8069151484482349E-2</v>
      </c>
      <c r="E12" s="13">
        <v>5.9544781033718137E-2</v>
      </c>
      <c r="F12" s="13">
        <v>4.1952047578830212E-2</v>
      </c>
      <c r="G12" s="13">
        <v>3.0571610174769059E-2</v>
      </c>
      <c r="H12" s="13">
        <v>1.7382264203781899E-2</v>
      </c>
      <c r="I12" s="13">
        <v>6.1769234362859622E-3</v>
      </c>
      <c r="K12" s="13">
        <v>3.3892892080743843E-2</v>
      </c>
      <c r="L12" s="13">
        <v>3.4637846032682162E-2</v>
      </c>
      <c r="N12" s="13">
        <v>2.91147332002193E-2</v>
      </c>
      <c r="O12" s="13">
        <v>6.6689503985384924E-2</v>
      </c>
      <c r="P12" s="13">
        <v>2.6420738288044799E-2</v>
      </c>
      <c r="Q12" s="13">
        <v>1.042104355101397E-2</v>
      </c>
      <c r="R12" s="13">
        <v>1.426919245009501E-2</v>
      </c>
      <c r="S12" s="13">
        <v>3.3775760883382439E-2</v>
      </c>
      <c r="T12" s="13">
        <v>5.6608829775327253E-2</v>
      </c>
      <c r="U12" s="13">
        <v>3.3217630060623338E-2</v>
      </c>
      <c r="V12" s="13">
        <v>7.2298167121829654E-2</v>
      </c>
      <c r="W12" s="13">
        <v>1.1308570004947199E-2</v>
      </c>
      <c r="X12" s="13">
        <v>1.943610635684926E-2</v>
      </c>
      <c r="Y12" s="13">
        <v>3.9288985360001957E-2</v>
      </c>
      <c r="AA12" s="13">
        <v>4.3513800621281809E-2</v>
      </c>
      <c r="AB12" s="13">
        <v>2.9856802912222691E-2</v>
      </c>
      <c r="AC12" s="13">
        <v>3.5521305594959161E-2</v>
      </c>
      <c r="AD12" s="13">
        <v>2.8764426153819789E-2</v>
      </c>
      <c r="AE12" s="13">
        <v>3.8397069239412808E-2</v>
      </c>
      <c r="AF12" s="13">
        <v>2.2024360081535979E-2</v>
      </c>
      <c r="AH12" s="13">
        <v>3.7689586759231397E-2</v>
      </c>
      <c r="AI12" s="13">
        <v>3.6693277782716721E-2</v>
      </c>
      <c r="AJ12" s="13">
        <v>5.438226600361809E-2</v>
      </c>
      <c r="AK12" s="13">
        <v>3.9469354305093678E-2</v>
      </c>
      <c r="AL12" s="13">
        <v>2.040583780126751E-2</v>
      </c>
      <c r="AN12" s="13">
        <v>2.469201849310616E-2</v>
      </c>
      <c r="AO12" s="13">
        <v>3.041781321206016E-2</v>
      </c>
      <c r="AP12" s="13">
        <v>5.2228264504931357E-2</v>
      </c>
      <c r="AQ12" s="13">
        <v>3.3021719215169727E-2</v>
      </c>
    </row>
    <row r="13" spans="2:45" ht="19" customHeight="1" x14ac:dyDescent="0.35">
      <c r="B13" s="12" t="s">
        <v>129</v>
      </c>
      <c r="C13" s="13">
        <v>2.040509793918853E-2</v>
      </c>
      <c r="D13" s="13">
        <v>3.8620770518723493E-2</v>
      </c>
      <c r="E13" s="13">
        <v>2.1738940812367869E-2</v>
      </c>
      <c r="F13" s="13">
        <v>1.9657101315067711E-2</v>
      </c>
      <c r="G13" s="13">
        <v>2.6868070592787022E-2</v>
      </c>
      <c r="H13" s="13">
        <v>9.4996120871861447E-3</v>
      </c>
      <c r="I13" s="13">
        <v>1.003596117704096E-2</v>
      </c>
      <c r="K13" s="13">
        <v>2.5202171789582711E-2</v>
      </c>
      <c r="L13" s="13">
        <v>1.5708570792508789E-2</v>
      </c>
      <c r="N13" s="13">
        <v>5.6064612380530218E-3</v>
      </c>
      <c r="O13" s="13">
        <v>0</v>
      </c>
      <c r="P13" s="13">
        <v>2.1607625582165599E-2</v>
      </c>
      <c r="Q13" s="13">
        <v>0</v>
      </c>
      <c r="R13" s="13">
        <v>2.643175275236655E-2</v>
      </c>
      <c r="S13" s="13">
        <v>6.3853361917317511E-2</v>
      </c>
      <c r="T13" s="13">
        <v>2.01542928415877E-2</v>
      </c>
      <c r="U13" s="13">
        <v>1.8512333351633419E-2</v>
      </c>
      <c r="V13" s="13">
        <v>2.31672944806607E-2</v>
      </c>
      <c r="W13" s="13">
        <v>3.1629100470426681E-3</v>
      </c>
      <c r="X13" s="13">
        <v>1.2304768013139891E-2</v>
      </c>
      <c r="Y13" s="13">
        <v>3.4563074676133343E-2</v>
      </c>
      <c r="AA13" s="13">
        <v>1.9096787994881809E-2</v>
      </c>
      <c r="AB13" s="13">
        <v>1.4003247267102481E-2</v>
      </c>
      <c r="AC13" s="13">
        <v>2.4783136618858479E-2</v>
      </c>
      <c r="AD13" s="13">
        <v>3.7256529126085208E-2</v>
      </c>
      <c r="AE13" s="13">
        <v>1.533818554286732E-2</v>
      </c>
      <c r="AF13" s="13">
        <v>1.841680993342866E-2</v>
      </c>
      <c r="AH13" s="13">
        <v>8.119140709059813E-3</v>
      </c>
      <c r="AI13" s="13">
        <v>1.6120638136420451E-2</v>
      </c>
      <c r="AJ13" s="13">
        <v>2.1023431919418859E-2</v>
      </c>
      <c r="AK13" s="13">
        <v>2.6247941379096449E-2</v>
      </c>
      <c r="AL13" s="13">
        <v>2.3499232566412009E-2</v>
      </c>
      <c r="AN13" s="13">
        <v>1.185026196518171E-2</v>
      </c>
      <c r="AO13" s="13">
        <v>2.3160480689124241E-2</v>
      </c>
      <c r="AP13" s="13">
        <v>1.7427410624666271E-2</v>
      </c>
      <c r="AQ13" s="13">
        <v>2.9546173689886001E-2</v>
      </c>
    </row>
    <row r="14" spans="2:45" ht="19" customHeight="1" x14ac:dyDescent="0.35">
      <c r="B14" s="12" t="s">
        <v>81</v>
      </c>
      <c r="C14" s="13">
        <v>4.6085417587059481E-2</v>
      </c>
      <c r="D14" s="13">
        <v>9.1369027772461642E-2</v>
      </c>
      <c r="E14" s="13">
        <v>5.352479812343458E-2</v>
      </c>
      <c r="F14" s="13">
        <v>5.7403201266354328E-2</v>
      </c>
      <c r="G14" s="13">
        <v>2.7841594049738488E-2</v>
      </c>
      <c r="H14" s="13">
        <v>3.0182660363465359E-2</v>
      </c>
      <c r="I14" s="13">
        <v>2.650221694198935E-2</v>
      </c>
      <c r="K14" s="13">
        <v>2.6363638119395551E-2</v>
      </c>
      <c r="L14" s="13">
        <v>6.5393828409858079E-2</v>
      </c>
      <c r="N14" s="13">
        <v>5.7886239823484236E-3</v>
      </c>
      <c r="O14" s="13">
        <v>6.6870156452268806E-2</v>
      </c>
      <c r="P14" s="13">
        <v>3.0419841849928062E-2</v>
      </c>
      <c r="Q14" s="13">
        <v>6.1924824606467567E-2</v>
      </c>
      <c r="R14" s="13">
        <v>4.3306543653612133E-2</v>
      </c>
      <c r="S14" s="13">
        <v>7.36046568125171E-2</v>
      </c>
      <c r="T14" s="13">
        <v>4.3723439240874948E-2</v>
      </c>
      <c r="U14" s="13">
        <v>4.8724377973815562E-2</v>
      </c>
      <c r="V14" s="13">
        <v>4.7647402033444287E-2</v>
      </c>
      <c r="W14" s="13">
        <v>5.9650834189934929E-2</v>
      </c>
      <c r="X14" s="13">
        <v>4.1161642899213167E-2</v>
      </c>
      <c r="Y14" s="13">
        <v>4.129498339832318E-2</v>
      </c>
      <c r="AA14" s="13">
        <v>3.1909633340739499E-2</v>
      </c>
      <c r="AB14" s="13">
        <v>2.595539697372886E-2</v>
      </c>
      <c r="AC14" s="13">
        <v>4.1036224061932018E-2</v>
      </c>
      <c r="AD14" s="13">
        <v>2.003271243958199E-2</v>
      </c>
      <c r="AE14" s="13">
        <v>0.12571718732389381</v>
      </c>
      <c r="AF14" s="13">
        <v>2.0103373788966889E-2</v>
      </c>
      <c r="AH14" s="13">
        <v>3.1430857253869203E-2</v>
      </c>
      <c r="AI14" s="13">
        <v>2.7747451743197881E-2</v>
      </c>
      <c r="AJ14" s="13">
        <v>8.4256951607243502E-2</v>
      </c>
      <c r="AK14" s="13">
        <v>1.612003072343569E-2</v>
      </c>
      <c r="AL14" s="13">
        <v>6.2252371150042493E-2</v>
      </c>
      <c r="AN14" s="13">
        <v>2.3858532609882879E-2</v>
      </c>
      <c r="AO14" s="13">
        <v>3.7238083684129862E-2</v>
      </c>
      <c r="AP14" s="13">
        <v>5.4778816638913923E-2</v>
      </c>
      <c r="AQ14" s="13">
        <v>7.1902525772788717E-2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230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0.25777268253079461</v>
      </c>
      <c r="D9" s="13">
        <v>0.20770209537642581</v>
      </c>
      <c r="E9" s="13">
        <v>0.26883238948742749</v>
      </c>
      <c r="F9" s="13">
        <v>0.24386723854741321</v>
      </c>
      <c r="G9" s="13">
        <v>0.24241647529208429</v>
      </c>
      <c r="H9" s="13">
        <v>0.29522647455864942</v>
      </c>
      <c r="I9" s="13">
        <v>0.28029463894455448</v>
      </c>
      <c r="K9" s="13">
        <v>0.27206553726474769</v>
      </c>
      <c r="L9" s="13">
        <v>0.24377940613876109</v>
      </c>
      <c r="N9" s="13">
        <v>0.26694057390969911</v>
      </c>
      <c r="O9" s="13">
        <v>0.20538385594749459</v>
      </c>
      <c r="P9" s="13">
        <v>0.22277045153051511</v>
      </c>
      <c r="Q9" s="13">
        <v>0.2730874922073363</v>
      </c>
      <c r="R9" s="13">
        <v>0.25741090611723649</v>
      </c>
      <c r="S9" s="13">
        <v>0.27877959768619348</v>
      </c>
      <c r="T9" s="13">
        <v>0.23870524534622639</v>
      </c>
      <c r="U9" s="13">
        <v>0.30990463071550473</v>
      </c>
      <c r="V9" s="13">
        <v>0.26091452046714442</v>
      </c>
      <c r="W9" s="13">
        <v>0.2534989924018804</v>
      </c>
      <c r="X9" s="13">
        <v>0.26693258972439049</v>
      </c>
      <c r="Y9" s="13">
        <v>0.21578679515079821</v>
      </c>
      <c r="AA9" s="13">
        <v>0.26294763157015533</v>
      </c>
      <c r="AB9" s="13">
        <v>0.26797907580686009</v>
      </c>
      <c r="AC9" s="13">
        <v>0.29149737209188797</v>
      </c>
      <c r="AD9" s="13">
        <v>0.28534846873498038</v>
      </c>
      <c r="AE9" s="13">
        <v>0.20340348120763629</v>
      </c>
      <c r="AF9" s="13">
        <v>0.27000052842484978</v>
      </c>
      <c r="AH9" s="13">
        <v>0.23856953206290879</v>
      </c>
      <c r="AI9" s="13">
        <v>0.2479743002340625</v>
      </c>
      <c r="AJ9" s="13">
        <v>0.25158088703759329</v>
      </c>
      <c r="AK9" s="13">
        <v>0.29625110507222863</v>
      </c>
      <c r="AL9" s="13">
        <v>0.2469809810073533</v>
      </c>
      <c r="AN9" s="13">
        <v>0.26114080033322712</v>
      </c>
      <c r="AO9" s="13">
        <v>0.2557288068496914</v>
      </c>
      <c r="AP9" s="13">
        <v>0.2863619991048858</v>
      </c>
      <c r="AQ9" s="13">
        <v>0.2318091013601557</v>
      </c>
    </row>
    <row r="10" spans="2:45" ht="19" customHeight="1" x14ac:dyDescent="0.35">
      <c r="B10" s="12" t="s">
        <v>126</v>
      </c>
      <c r="C10" s="13">
        <v>0.37675744013646872</v>
      </c>
      <c r="D10" s="13">
        <v>0.32765526165038822</v>
      </c>
      <c r="E10" s="13">
        <v>0.37115333699911401</v>
      </c>
      <c r="F10" s="13">
        <v>0.37766787511810862</v>
      </c>
      <c r="G10" s="13">
        <v>0.38450337184605532</v>
      </c>
      <c r="H10" s="13">
        <v>0.36261590160422169</v>
      </c>
      <c r="I10" s="13">
        <v>0.41615542595748672</v>
      </c>
      <c r="K10" s="13">
        <v>0.36699860211811808</v>
      </c>
      <c r="L10" s="13">
        <v>0.38631173283710479</v>
      </c>
      <c r="N10" s="13">
        <v>0.38289924237886908</v>
      </c>
      <c r="O10" s="13">
        <v>0.41708875092356262</v>
      </c>
      <c r="P10" s="13">
        <v>0.37306033616768458</v>
      </c>
      <c r="Q10" s="13">
        <v>0.38313809553650952</v>
      </c>
      <c r="R10" s="13">
        <v>0.40379126671523341</v>
      </c>
      <c r="S10" s="13">
        <v>0.35012862441367337</v>
      </c>
      <c r="T10" s="13">
        <v>0.33830061344081153</v>
      </c>
      <c r="U10" s="13">
        <v>0.34751626456219092</v>
      </c>
      <c r="V10" s="13">
        <v>0.38606902170468899</v>
      </c>
      <c r="W10" s="13">
        <v>0.3612114572659611</v>
      </c>
      <c r="X10" s="13">
        <v>0.3379242669578057</v>
      </c>
      <c r="Y10" s="13">
        <v>0.45029860618821921</v>
      </c>
      <c r="AA10" s="13">
        <v>0.38740635487823188</v>
      </c>
      <c r="AB10" s="13">
        <v>0.35545299770748873</v>
      </c>
      <c r="AC10" s="13">
        <v>0.38913435524793161</v>
      </c>
      <c r="AD10" s="13">
        <v>0.34817568408831379</v>
      </c>
      <c r="AE10" s="13">
        <v>0.34203389161235292</v>
      </c>
      <c r="AF10" s="13">
        <v>0.41029876029714279</v>
      </c>
      <c r="AH10" s="13">
        <v>0.40493054448912702</v>
      </c>
      <c r="AI10" s="13">
        <v>0.41329243884805139</v>
      </c>
      <c r="AJ10" s="13">
        <v>0.35318949471481981</v>
      </c>
      <c r="AK10" s="13">
        <v>0.35520529399397111</v>
      </c>
      <c r="AL10" s="13">
        <v>0.37727545822947339</v>
      </c>
      <c r="AN10" s="13">
        <v>0.42822700964832588</v>
      </c>
      <c r="AO10" s="13">
        <v>0.36643134628323498</v>
      </c>
      <c r="AP10" s="13">
        <v>0.32037589352864482</v>
      </c>
      <c r="AQ10" s="13">
        <v>0.38129369831103238</v>
      </c>
    </row>
    <row r="11" spans="2:45" ht="32.15" customHeight="1" x14ac:dyDescent="0.35">
      <c r="B11" s="12" t="s">
        <v>127</v>
      </c>
      <c r="C11" s="13">
        <v>0.16096108909293549</v>
      </c>
      <c r="D11" s="13">
        <v>0.20586595811445221</v>
      </c>
      <c r="E11" s="13">
        <v>0.13837871828918941</v>
      </c>
      <c r="F11" s="13">
        <v>0.16720020849675901</v>
      </c>
      <c r="G11" s="13">
        <v>0.1744642005740297</v>
      </c>
      <c r="H11" s="13">
        <v>0.18150106915535641</v>
      </c>
      <c r="I11" s="13">
        <v>0.11989965748020499</v>
      </c>
      <c r="K11" s="13">
        <v>0.15228418831241711</v>
      </c>
      <c r="L11" s="13">
        <v>0.16945612196832111</v>
      </c>
      <c r="N11" s="13">
        <v>0.15016648468871949</v>
      </c>
      <c r="O11" s="13">
        <v>0.10359424690741099</v>
      </c>
      <c r="P11" s="13">
        <v>0.21612312848070109</v>
      </c>
      <c r="Q11" s="13">
        <v>0.1898163925731961</v>
      </c>
      <c r="R11" s="13">
        <v>0.16388813627227611</v>
      </c>
      <c r="S11" s="13">
        <v>0.12901406400376669</v>
      </c>
      <c r="T11" s="13">
        <v>0.17785754604338341</v>
      </c>
      <c r="U11" s="13">
        <v>0.1428297186890321</v>
      </c>
      <c r="V11" s="13">
        <v>0.15021050943039091</v>
      </c>
      <c r="W11" s="13">
        <v>0.1804671935084142</v>
      </c>
      <c r="X11" s="13">
        <v>0.17478269726436119</v>
      </c>
      <c r="Y11" s="13">
        <v>0.153503856204592</v>
      </c>
      <c r="AA11" s="13">
        <v>0.14489874130657479</v>
      </c>
      <c r="AB11" s="13">
        <v>0.19009279037845689</v>
      </c>
      <c r="AC11" s="13">
        <v>0.18280338123058859</v>
      </c>
      <c r="AD11" s="13">
        <v>0.13797236337056171</v>
      </c>
      <c r="AE11" s="13">
        <v>0.19350162500500631</v>
      </c>
      <c r="AF11" s="13">
        <v>0.15321619873016501</v>
      </c>
      <c r="AH11" s="13">
        <v>0.15433303312071431</v>
      </c>
      <c r="AI11" s="13">
        <v>0.15626540458706609</v>
      </c>
      <c r="AJ11" s="13">
        <v>0.18130660895558631</v>
      </c>
      <c r="AK11" s="13">
        <v>0.14898563332818221</v>
      </c>
      <c r="AL11" s="13">
        <v>0.16508619191599799</v>
      </c>
      <c r="AN11" s="13">
        <v>0.15027072305750391</v>
      </c>
      <c r="AO11" s="13">
        <v>0.14615774049910171</v>
      </c>
      <c r="AP11" s="13">
        <v>0.178603118718419</v>
      </c>
      <c r="AQ11" s="13">
        <v>0.17147252698305809</v>
      </c>
    </row>
    <row r="12" spans="2:45" ht="19" customHeight="1" x14ac:dyDescent="0.35">
      <c r="B12" s="12" t="s">
        <v>128</v>
      </c>
      <c r="C12" s="13">
        <v>0.1075848213628436</v>
      </c>
      <c r="D12" s="13">
        <v>0.12706131881450419</v>
      </c>
      <c r="E12" s="13">
        <v>0.1307882664303818</v>
      </c>
      <c r="F12" s="13">
        <v>9.8044127561885033E-2</v>
      </c>
      <c r="G12" s="13">
        <v>0.1008078491013485</v>
      </c>
      <c r="H12" s="13">
        <v>0.107752001050769</v>
      </c>
      <c r="I12" s="13">
        <v>8.9033272885531353E-2</v>
      </c>
      <c r="K12" s="13">
        <v>0.1174857227098586</v>
      </c>
      <c r="L12" s="13">
        <v>9.7891442981972318E-2</v>
      </c>
      <c r="N12" s="13">
        <v>0.118209094081955</v>
      </c>
      <c r="O12" s="13">
        <v>0.16889265497997161</v>
      </c>
      <c r="P12" s="13">
        <v>0.104640662551059</v>
      </c>
      <c r="Q12" s="13">
        <v>8.3429595174696614E-2</v>
      </c>
      <c r="R12" s="13">
        <v>9.7993866780130459E-2</v>
      </c>
      <c r="S12" s="13">
        <v>9.4764879006059066E-2</v>
      </c>
      <c r="T12" s="13">
        <v>0.1249943294969357</v>
      </c>
      <c r="U12" s="13">
        <v>9.614113265708768E-2</v>
      </c>
      <c r="V12" s="13">
        <v>0.11443446309155759</v>
      </c>
      <c r="W12" s="13">
        <v>0.103677770733566</v>
      </c>
      <c r="X12" s="13">
        <v>0.1180401154234739</v>
      </c>
      <c r="Y12" s="13">
        <v>9.509857280401797E-2</v>
      </c>
      <c r="AA12" s="13">
        <v>0.10904821290196461</v>
      </c>
      <c r="AB12" s="13">
        <v>0.1153006600425466</v>
      </c>
      <c r="AC12" s="13">
        <v>7.1145322690999907E-2</v>
      </c>
      <c r="AD12" s="13">
        <v>0.12950178349762259</v>
      </c>
      <c r="AE12" s="13">
        <v>0.1158912593302142</v>
      </c>
      <c r="AF12" s="13">
        <v>9.355198730131134E-2</v>
      </c>
      <c r="AH12" s="13">
        <v>0.1115691408667793</v>
      </c>
      <c r="AI12" s="13">
        <v>0.1014084936418265</v>
      </c>
      <c r="AJ12" s="13">
        <v>0.1102085644589115</v>
      </c>
      <c r="AK12" s="13">
        <v>0.1174360476340105</v>
      </c>
      <c r="AL12" s="13">
        <v>9.9613441788456061E-2</v>
      </c>
      <c r="AN12" s="13">
        <v>9.2465467191661543E-2</v>
      </c>
      <c r="AO12" s="13">
        <v>0.1265973298078116</v>
      </c>
      <c r="AP12" s="13">
        <v>0.1170395559776771</v>
      </c>
      <c r="AQ12" s="13">
        <v>9.6639968490098788E-2</v>
      </c>
    </row>
    <row r="13" spans="2:45" ht="19" customHeight="1" x14ac:dyDescent="0.35">
      <c r="B13" s="12" t="s">
        <v>129</v>
      </c>
      <c r="C13" s="13">
        <v>4.9811396448867833E-2</v>
      </c>
      <c r="D13" s="13">
        <v>7.0798972770897181E-2</v>
      </c>
      <c r="E13" s="13">
        <v>4.9882033445239192E-2</v>
      </c>
      <c r="F13" s="13">
        <v>5.7828638902899909E-2</v>
      </c>
      <c r="G13" s="13">
        <v>4.8555622206242467E-2</v>
      </c>
      <c r="H13" s="13">
        <v>2.4975076095218408E-2</v>
      </c>
      <c r="I13" s="13">
        <v>4.7150513350144259E-2</v>
      </c>
      <c r="K13" s="13">
        <v>5.7579435760266938E-2</v>
      </c>
      <c r="L13" s="13">
        <v>4.2206175299424047E-2</v>
      </c>
      <c r="N13" s="13">
        <v>4.0621315318115032E-2</v>
      </c>
      <c r="O13" s="13">
        <v>5.1785154102894602E-2</v>
      </c>
      <c r="P13" s="13">
        <v>3.1752561225498292E-2</v>
      </c>
      <c r="Q13" s="13">
        <v>5.1142968981129522E-2</v>
      </c>
      <c r="R13" s="13">
        <v>6.2314584499263789E-2</v>
      </c>
      <c r="S13" s="13">
        <v>7.1810581954852556E-2</v>
      </c>
      <c r="T13" s="13">
        <v>8.1804877094598411E-2</v>
      </c>
      <c r="U13" s="13">
        <v>4.1726757412369003E-2</v>
      </c>
      <c r="V13" s="13">
        <v>4.4541166099196429E-2</v>
      </c>
      <c r="W13" s="13">
        <v>3.4446906410816651E-2</v>
      </c>
      <c r="X13" s="13">
        <v>5.3694470775337413E-2</v>
      </c>
      <c r="Y13" s="13">
        <v>4.2884624981233292E-2</v>
      </c>
      <c r="AA13" s="13">
        <v>5.558205063673622E-2</v>
      </c>
      <c r="AB13" s="13">
        <v>4.4205521438712113E-2</v>
      </c>
      <c r="AC13" s="13">
        <v>2.4772313025849729E-2</v>
      </c>
      <c r="AD13" s="13">
        <v>6.4633803697611972E-2</v>
      </c>
      <c r="AE13" s="13">
        <v>5.7135077346868367E-2</v>
      </c>
      <c r="AF13" s="13">
        <v>3.581478153960397E-2</v>
      </c>
      <c r="AH13" s="13">
        <v>4.4882163126351023E-2</v>
      </c>
      <c r="AI13" s="13">
        <v>3.3920694764586881E-2</v>
      </c>
      <c r="AJ13" s="13">
        <v>5.1770481489941969E-2</v>
      </c>
      <c r="AK13" s="13">
        <v>5.3287634339908713E-2</v>
      </c>
      <c r="AL13" s="13">
        <v>5.3174782801629947E-2</v>
      </c>
      <c r="AN13" s="13">
        <v>3.139692567716864E-2</v>
      </c>
      <c r="AO13" s="13">
        <v>5.5409786807088322E-2</v>
      </c>
      <c r="AP13" s="13">
        <v>5.8349931789085173E-2</v>
      </c>
      <c r="AQ13" s="13">
        <v>5.5633995470869647E-2</v>
      </c>
    </row>
    <row r="14" spans="2:45" ht="19" customHeight="1" x14ac:dyDescent="0.35">
      <c r="B14" s="12" t="s">
        <v>81</v>
      </c>
      <c r="C14" s="13">
        <v>4.7112570428089917E-2</v>
      </c>
      <c r="D14" s="13">
        <v>6.091639327333264E-2</v>
      </c>
      <c r="E14" s="13">
        <v>4.096525534864829E-2</v>
      </c>
      <c r="F14" s="13">
        <v>5.5391911372934442E-2</v>
      </c>
      <c r="G14" s="13">
        <v>4.9252480980239689E-2</v>
      </c>
      <c r="H14" s="13">
        <v>2.7929477535785049E-2</v>
      </c>
      <c r="I14" s="13">
        <v>4.7466491382078327E-2</v>
      </c>
      <c r="K14" s="13">
        <v>3.3586513834591512E-2</v>
      </c>
      <c r="L14" s="13">
        <v>6.0355120774416633E-2</v>
      </c>
      <c r="N14" s="13">
        <v>4.1163289622642443E-2</v>
      </c>
      <c r="O14" s="13">
        <v>5.3255337138665537E-2</v>
      </c>
      <c r="P14" s="13">
        <v>5.1652860044541907E-2</v>
      </c>
      <c r="Q14" s="13">
        <v>1.938545552713206E-2</v>
      </c>
      <c r="R14" s="13">
        <v>1.460123961585974E-2</v>
      </c>
      <c r="S14" s="13">
        <v>7.5502252935454567E-2</v>
      </c>
      <c r="T14" s="13">
        <v>3.8337388578044723E-2</v>
      </c>
      <c r="U14" s="13">
        <v>6.1881495963815522E-2</v>
      </c>
      <c r="V14" s="13">
        <v>4.3830319207021753E-2</v>
      </c>
      <c r="W14" s="13">
        <v>6.6697679679361438E-2</v>
      </c>
      <c r="X14" s="13">
        <v>4.8625859854631102E-2</v>
      </c>
      <c r="Y14" s="13">
        <v>4.2427544671139447E-2</v>
      </c>
      <c r="AA14" s="13">
        <v>4.0117008706337172E-2</v>
      </c>
      <c r="AB14" s="13">
        <v>2.696895462593564E-2</v>
      </c>
      <c r="AC14" s="13">
        <v>4.0647255712742192E-2</v>
      </c>
      <c r="AD14" s="13">
        <v>3.4367896610909367E-2</v>
      </c>
      <c r="AE14" s="13">
        <v>8.8034665497922132E-2</v>
      </c>
      <c r="AF14" s="13">
        <v>3.7117743706927088E-2</v>
      </c>
      <c r="AH14" s="13">
        <v>4.5715586334119387E-2</v>
      </c>
      <c r="AI14" s="13">
        <v>4.7138667924406477E-2</v>
      </c>
      <c r="AJ14" s="13">
        <v>5.1943963343147131E-2</v>
      </c>
      <c r="AK14" s="13">
        <v>2.8834285631699021E-2</v>
      </c>
      <c r="AL14" s="13">
        <v>5.7869144257089319E-2</v>
      </c>
      <c r="AN14" s="13">
        <v>3.6499074092113178E-2</v>
      </c>
      <c r="AO14" s="13">
        <v>4.9674989753071913E-2</v>
      </c>
      <c r="AP14" s="13">
        <v>3.926950088128827E-2</v>
      </c>
      <c r="AQ14" s="13">
        <v>6.3150709384785467E-2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231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0.39802242863868131</v>
      </c>
      <c r="D9" s="13">
        <v>0.23321308117110739</v>
      </c>
      <c r="E9" s="13">
        <v>0.32516631099838011</v>
      </c>
      <c r="F9" s="13">
        <v>0.3406644795003127</v>
      </c>
      <c r="G9" s="13">
        <v>0.43053560488082487</v>
      </c>
      <c r="H9" s="13">
        <v>0.49938513951403629</v>
      </c>
      <c r="I9" s="13">
        <v>0.51780904458103838</v>
      </c>
      <c r="K9" s="13">
        <v>0.40616498018034441</v>
      </c>
      <c r="L9" s="13">
        <v>0.39005054503811559</v>
      </c>
      <c r="N9" s="13">
        <v>0.46616763444881593</v>
      </c>
      <c r="O9" s="13">
        <v>0.47535794132645842</v>
      </c>
      <c r="P9" s="13">
        <v>0.39419468247624478</v>
      </c>
      <c r="Q9" s="13">
        <v>0.40047189303030201</v>
      </c>
      <c r="R9" s="13">
        <v>0.36307273594814848</v>
      </c>
      <c r="S9" s="13">
        <v>0.35442202627200398</v>
      </c>
      <c r="T9" s="13">
        <v>0.36269986233509782</v>
      </c>
      <c r="U9" s="13">
        <v>0.39537977895511212</v>
      </c>
      <c r="V9" s="13">
        <v>0.36861203501825762</v>
      </c>
      <c r="W9" s="13">
        <v>0.439319262310989</v>
      </c>
      <c r="X9" s="13">
        <v>0.42721218783397041</v>
      </c>
      <c r="Y9" s="13">
        <v>0.37612438360709122</v>
      </c>
      <c r="AA9" s="13">
        <v>0.35914344514776553</v>
      </c>
      <c r="AB9" s="13">
        <v>0.50460009527707095</v>
      </c>
      <c r="AC9" s="13">
        <v>0.4107023708679815</v>
      </c>
      <c r="AD9" s="13">
        <v>0.44539881671507892</v>
      </c>
      <c r="AE9" s="13">
        <v>0.32256240029041899</v>
      </c>
      <c r="AF9" s="13">
        <v>0.45301539907027932</v>
      </c>
      <c r="AH9" s="13">
        <v>0.34415805845245617</v>
      </c>
      <c r="AI9" s="13">
        <v>0.44040590540652103</v>
      </c>
      <c r="AJ9" s="13">
        <v>0.3640702465531731</v>
      </c>
      <c r="AK9" s="13">
        <v>0.49437490195645789</v>
      </c>
      <c r="AL9" s="13">
        <v>0.36453039231371748</v>
      </c>
      <c r="AN9" s="13">
        <v>0.41574818392288809</v>
      </c>
      <c r="AO9" s="13">
        <v>0.44023329072571771</v>
      </c>
      <c r="AP9" s="13">
        <v>0.34075388440133431</v>
      </c>
      <c r="AQ9" s="13">
        <v>0.38534192706023168</v>
      </c>
    </row>
    <row r="10" spans="2:45" ht="19" customHeight="1" x14ac:dyDescent="0.35">
      <c r="B10" s="12" t="s">
        <v>126</v>
      </c>
      <c r="C10" s="13">
        <v>0.36859457169237447</v>
      </c>
      <c r="D10" s="13">
        <v>0.40451731978759847</v>
      </c>
      <c r="E10" s="13">
        <v>0.36838158505810409</v>
      </c>
      <c r="F10" s="13">
        <v>0.39607905924820591</v>
      </c>
      <c r="G10" s="13">
        <v>0.3579854912337016</v>
      </c>
      <c r="H10" s="13">
        <v>0.31788728410586448</v>
      </c>
      <c r="I10" s="13">
        <v>0.36550007515193711</v>
      </c>
      <c r="K10" s="13">
        <v>0.35476842094759059</v>
      </c>
      <c r="L10" s="13">
        <v>0.38213092621433542</v>
      </c>
      <c r="N10" s="13">
        <v>0.35952311050993818</v>
      </c>
      <c r="O10" s="13">
        <v>0.27103606514063061</v>
      </c>
      <c r="P10" s="13">
        <v>0.39882039095939398</v>
      </c>
      <c r="Q10" s="13">
        <v>0.33927907558014753</v>
      </c>
      <c r="R10" s="13">
        <v>0.39102266244269601</v>
      </c>
      <c r="S10" s="13">
        <v>0.42129380188416882</v>
      </c>
      <c r="T10" s="13">
        <v>0.38890067899666592</v>
      </c>
      <c r="U10" s="13">
        <v>0.34668940569132101</v>
      </c>
      <c r="V10" s="13">
        <v>0.31939501157972461</v>
      </c>
      <c r="W10" s="13">
        <v>0.36355128143301102</v>
      </c>
      <c r="X10" s="13">
        <v>0.35589157967979401</v>
      </c>
      <c r="Y10" s="13">
        <v>0.43473644370649878</v>
      </c>
      <c r="AA10" s="13">
        <v>0.41296506851517778</v>
      </c>
      <c r="AB10" s="13">
        <v>0.34597258546984011</v>
      </c>
      <c r="AC10" s="13">
        <v>0.34029866761113448</v>
      </c>
      <c r="AD10" s="13">
        <v>0.33876369398611328</v>
      </c>
      <c r="AE10" s="13">
        <v>0.33852329852600782</v>
      </c>
      <c r="AF10" s="13">
        <v>0.36287868235387222</v>
      </c>
      <c r="AH10" s="13">
        <v>0.4092136795377766</v>
      </c>
      <c r="AI10" s="13">
        <v>0.37137519153666931</v>
      </c>
      <c r="AJ10" s="13">
        <v>0.37614429803907701</v>
      </c>
      <c r="AK10" s="13">
        <v>0.3009349926649279</v>
      </c>
      <c r="AL10" s="13">
        <v>0.38913947698318319</v>
      </c>
      <c r="AN10" s="13">
        <v>0.39619231880541278</v>
      </c>
      <c r="AO10" s="13">
        <v>0.3538718664753423</v>
      </c>
      <c r="AP10" s="13">
        <v>0.39775855818652478</v>
      </c>
      <c r="AQ10" s="13">
        <v>0.32892949150232792</v>
      </c>
    </row>
    <row r="11" spans="2:45" ht="32.15" customHeight="1" x14ac:dyDescent="0.35">
      <c r="B11" s="12" t="s">
        <v>127</v>
      </c>
      <c r="C11" s="13">
        <v>0.1124297100646664</v>
      </c>
      <c r="D11" s="13">
        <v>0.1677424316431981</v>
      </c>
      <c r="E11" s="13">
        <v>0.12775846495977139</v>
      </c>
      <c r="F11" s="13">
        <v>0.122551073113601</v>
      </c>
      <c r="G11" s="13">
        <v>0.1112552693077893</v>
      </c>
      <c r="H11" s="13">
        <v>0.11251705224638139</v>
      </c>
      <c r="I11" s="13">
        <v>5.6212596034221678E-2</v>
      </c>
      <c r="K11" s="13">
        <v>0.1049916600142229</v>
      </c>
      <c r="L11" s="13">
        <v>0.1197118585305276</v>
      </c>
      <c r="N11" s="13">
        <v>0.10848670140740931</v>
      </c>
      <c r="O11" s="13">
        <v>8.2182832571938105E-2</v>
      </c>
      <c r="P11" s="13">
        <v>0.1145594599441645</v>
      </c>
      <c r="Q11" s="13">
        <v>0.1126550493566045</v>
      </c>
      <c r="R11" s="13">
        <v>0.11645012265710381</v>
      </c>
      <c r="S11" s="13">
        <v>9.2447116672424098E-2</v>
      </c>
      <c r="T11" s="13">
        <v>0.1185139267745524</v>
      </c>
      <c r="U11" s="13">
        <v>0.1225951170154711</v>
      </c>
      <c r="V11" s="13">
        <v>0.1503411356173868</v>
      </c>
      <c r="W11" s="13">
        <v>9.3693419524357863E-2</v>
      </c>
      <c r="X11" s="13">
        <v>0.11062088655867031</v>
      </c>
      <c r="Y11" s="13">
        <v>9.2737924095999444E-2</v>
      </c>
      <c r="AA11" s="13">
        <v>0.12997676614347581</v>
      </c>
      <c r="AB11" s="13">
        <v>7.0086189762348178E-2</v>
      </c>
      <c r="AC11" s="13">
        <v>0.1068448012721616</v>
      </c>
      <c r="AD11" s="13">
        <v>8.8562695273324443E-2</v>
      </c>
      <c r="AE11" s="13">
        <v>0.1598957830359711</v>
      </c>
      <c r="AF11" s="13">
        <v>7.5746376626434755E-2</v>
      </c>
      <c r="AH11" s="13">
        <v>0.13617644381217081</v>
      </c>
      <c r="AI11" s="13">
        <v>8.1939447160864154E-2</v>
      </c>
      <c r="AJ11" s="13">
        <v>0.1210806620566883</v>
      </c>
      <c r="AK11" s="13">
        <v>9.83744713489135E-2</v>
      </c>
      <c r="AL11" s="13">
        <v>0.114019590292799</v>
      </c>
      <c r="AN11" s="13">
        <v>0.10636564043328919</v>
      </c>
      <c r="AO11" s="13">
        <v>8.9099778721611594E-2</v>
      </c>
      <c r="AP11" s="13">
        <v>0.115276080610134</v>
      </c>
      <c r="AQ11" s="13">
        <v>0.14144663394104109</v>
      </c>
    </row>
    <row r="12" spans="2:45" ht="19" customHeight="1" x14ac:dyDescent="0.35">
      <c r="B12" s="12" t="s">
        <v>128</v>
      </c>
      <c r="C12" s="13">
        <v>5.5548991785538689E-2</v>
      </c>
      <c r="D12" s="13">
        <v>9.090901239049691E-2</v>
      </c>
      <c r="E12" s="13">
        <v>0.1029321504606165</v>
      </c>
      <c r="F12" s="13">
        <v>6.0229434732496603E-2</v>
      </c>
      <c r="G12" s="13">
        <v>4.1667731279891318E-2</v>
      </c>
      <c r="H12" s="13">
        <v>3.3995801211715082E-2</v>
      </c>
      <c r="I12" s="13">
        <v>1.5709790477478659E-2</v>
      </c>
      <c r="K12" s="13">
        <v>7.326653830338288E-2</v>
      </c>
      <c r="L12" s="13">
        <v>3.8202805174970003E-2</v>
      </c>
      <c r="N12" s="13">
        <v>3.3043723038257658E-2</v>
      </c>
      <c r="O12" s="13">
        <v>4.9856708509150298E-2</v>
      </c>
      <c r="P12" s="13">
        <v>3.202221473920025E-2</v>
      </c>
      <c r="Q12" s="13">
        <v>6.6679490451963697E-2</v>
      </c>
      <c r="R12" s="13">
        <v>7.3351361046428018E-2</v>
      </c>
      <c r="S12" s="13">
        <v>5.299351961281587E-2</v>
      </c>
      <c r="T12" s="13">
        <v>5.7145344198402691E-2</v>
      </c>
      <c r="U12" s="13">
        <v>3.6698869447716477E-2</v>
      </c>
      <c r="V12" s="13">
        <v>9.4772079684268318E-2</v>
      </c>
      <c r="W12" s="13">
        <v>5.6601287657842329E-2</v>
      </c>
      <c r="X12" s="13">
        <v>5.2057521864975732E-2</v>
      </c>
      <c r="Y12" s="13">
        <v>2.634153427176238E-2</v>
      </c>
      <c r="AA12" s="13">
        <v>5.3774129860960987E-2</v>
      </c>
      <c r="AB12" s="13">
        <v>2.72549872456628E-2</v>
      </c>
      <c r="AC12" s="13">
        <v>9.0499942521896498E-2</v>
      </c>
      <c r="AD12" s="13">
        <v>5.7584548417473513E-2</v>
      </c>
      <c r="AE12" s="13">
        <v>5.696132797179871E-2</v>
      </c>
      <c r="AF12" s="13">
        <v>5.5932305798348493E-2</v>
      </c>
      <c r="AH12" s="13">
        <v>6.5924606794278334E-2</v>
      </c>
      <c r="AI12" s="13">
        <v>5.8523625529283273E-2</v>
      </c>
      <c r="AJ12" s="13">
        <v>7.0900309933255357E-2</v>
      </c>
      <c r="AK12" s="13">
        <v>5.4220538786693993E-2</v>
      </c>
      <c r="AL12" s="13">
        <v>4.4306935311275913E-2</v>
      </c>
      <c r="AN12" s="13">
        <v>4.5092132393782187E-2</v>
      </c>
      <c r="AO12" s="13">
        <v>6.332436895876041E-2</v>
      </c>
      <c r="AP12" s="13">
        <v>8.2114244576202478E-2</v>
      </c>
      <c r="AQ12" s="13">
        <v>3.382458686712473E-2</v>
      </c>
    </row>
    <row r="13" spans="2:45" ht="19" customHeight="1" x14ac:dyDescent="0.35">
      <c r="B13" s="12" t="s">
        <v>129</v>
      </c>
      <c r="C13" s="13">
        <v>2.8288396793625149E-2</v>
      </c>
      <c r="D13" s="13">
        <v>4.2728101663437122E-2</v>
      </c>
      <c r="E13" s="13">
        <v>3.4142675221187753E-2</v>
      </c>
      <c r="F13" s="13">
        <v>4.7135728356681193E-2</v>
      </c>
      <c r="G13" s="13">
        <v>3.844465077021985E-2</v>
      </c>
      <c r="H13" s="13">
        <v>0</v>
      </c>
      <c r="I13" s="13">
        <v>9.5203442431842696E-3</v>
      </c>
      <c r="K13" s="13">
        <v>3.6836575494369507E-2</v>
      </c>
      <c r="L13" s="13">
        <v>1.9919387982260561E-2</v>
      </c>
      <c r="N13" s="13">
        <v>5.7654237766482739E-3</v>
      </c>
      <c r="O13" s="13">
        <v>5.0230001444192693E-2</v>
      </c>
      <c r="P13" s="13">
        <v>2.116555866960667E-2</v>
      </c>
      <c r="Q13" s="13">
        <v>4.3134078199058311E-2</v>
      </c>
      <c r="R13" s="13">
        <v>2.9634477663860251E-2</v>
      </c>
      <c r="S13" s="13">
        <v>6.2491451875217013E-2</v>
      </c>
      <c r="T13" s="13">
        <v>3.550619182896203E-2</v>
      </c>
      <c r="U13" s="13">
        <v>4.4917694034908098E-2</v>
      </c>
      <c r="V13" s="13">
        <v>2.8488259469468501E-2</v>
      </c>
      <c r="W13" s="13">
        <v>1.1734284903020231E-2</v>
      </c>
      <c r="X13" s="13">
        <v>2.5376003950995651E-2</v>
      </c>
      <c r="Y13" s="13">
        <v>1.2346673205482731E-2</v>
      </c>
      <c r="AA13" s="13">
        <v>2.083248200548735E-2</v>
      </c>
      <c r="AB13" s="13">
        <v>3.3794259879313303E-2</v>
      </c>
      <c r="AC13" s="13">
        <v>2.669909281297533E-2</v>
      </c>
      <c r="AD13" s="13">
        <v>5.0941227211623447E-2</v>
      </c>
      <c r="AE13" s="13">
        <v>2.915434508418021E-2</v>
      </c>
      <c r="AF13" s="13">
        <v>2.4404034544823702E-2</v>
      </c>
      <c r="AH13" s="13">
        <v>1.988654092258468E-2</v>
      </c>
      <c r="AI13" s="13">
        <v>2.5725890442456961E-2</v>
      </c>
      <c r="AJ13" s="13">
        <v>2.1654910956821559E-2</v>
      </c>
      <c r="AK13" s="13">
        <v>3.2767480218741103E-2</v>
      </c>
      <c r="AL13" s="13">
        <v>3.2847601488833873E-2</v>
      </c>
      <c r="AN13" s="13">
        <v>2.0824317362088399E-2</v>
      </c>
      <c r="AO13" s="13">
        <v>1.7394580609555212E-2</v>
      </c>
      <c r="AP13" s="13">
        <v>4.1377320708858377E-2</v>
      </c>
      <c r="AQ13" s="13">
        <v>3.6304220793497287E-2</v>
      </c>
    </row>
    <row r="14" spans="2:45" ht="19" customHeight="1" x14ac:dyDescent="0.35">
      <c r="B14" s="12" t="s">
        <v>81</v>
      </c>
      <c r="C14" s="13">
        <v>3.711590102511398E-2</v>
      </c>
      <c r="D14" s="13">
        <v>6.0890053344162108E-2</v>
      </c>
      <c r="E14" s="13">
        <v>4.1618813301940241E-2</v>
      </c>
      <c r="F14" s="13">
        <v>3.3340225048702703E-2</v>
      </c>
      <c r="G14" s="13">
        <v>2.011125252757295E-2</v>
      </c>
      <c r="H14" s="13">
        <v>3.6214722922002743E-2</v>
      </c>
      <c r="I14" s="13">
        <v>3.5248149512139983E-2</v>
      </c>
      <c r="K14" s="13">
        <v>2.3971825060089661E-2</v>
      </c>
      <c r="L14" s="13">
        <v>4.9984477059790887E-2</v>
      </c>
      <c r="N14" s="13">
        <v>2.7013406818930739E-2</v>
      </c>
      <c r="O14" s="13">
        <v>7.133645100762992E-2</v>
      </c>
      <c r="P14" s="13">
        <v>3.9237693211389688E-2</v>
      </c>
      <c r="Q14" s="13">
        <v>3.7780413381924061E-2</v>
      </c>
      <c r="R14" s="13">
        <v>2.646864024176343E-2</v>
      </c>
      <c r="S14" s="13">
        <v>1.635208368337001E-2</v>
      </c>
      <c r="T14" s="13">
        <v>3.7233995866319328E-2</v>
      </c>
      <c r="U14" s="13">
        <v>5.371913485547105E-2</v>
      </c>
      <c r="V14" s="13">
        <v>3.839147863089401E-2</v>
      </c>
      <c r="W14" s="13">
        <v>3.5100464170779437E-2</v>
      </c>
      <c r="X14" s="13">
        <v>2.884182011159387E-2</v>
      </c>
      <c r="Y14" s="13">
        <v>5.7713041113165553E-2</v>
      </c>
      <c r="AA14" s="13">
        <v>2.330810832713252E-2</v>
      </c>
      <c r="AB14" s="13">
        <v>1.8291882365764789E-2</v>
      </c>
      <c r="AC14" s="13">
        <v>2.4955124913850549E-2</v>
      </c>
      <c r="AD14" s="13">
        <v>1.8749018396386499E-2</v>
      </c>
      <c r="AE14" s="13">
        <v>9.2902845091623248E-2</v>
      </c>
      <c r="AF14" s="13">
        <v>2.8023201606241589E-2</v>
      </c>
      <c r="AH14" s="13">
        <v>2.46406704807332E-2</v>
      </c>
      <c r="AI14" s="13">
        <v>2.202993992420528E-2</v>
      </c>
      <c r="AJ14" s="13">
        <v>4.6149572460984681E-2</v>
      </c>
      <c r="AK14" s="13">
        <v>1.932761502426552E-2</v>
      </c>
      <c r="AL14" s="13">
        <v>5.5156003610190657E-2</v>
      </c>
      <c r="AN14" s="13">
        <v>1.5777407082539479E-2</v>
      </c>
      <c r="AO14" s="13">
        <v>3.6076114509012797E-2</v>
      </c>
      <c r="AP14" s="13">
        <v>2.2719911516946158E-2</v>
      </c>
      <c r="AQ14" s="13">
        <v>7.4153139835777357E-2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108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6.3813369023366512E-2</v>
      </c>
      <c r="D9" s="13">
        <v>8.9109349585743555E-2</v>
      </c>
      <c r="E9" s="13">
        <v>0.1054614014232567</v>
      </c>
      <c r="F9" s="13">
        <v>7.2233619569070887E-2</v>
      </c>
      <c r="G9" s="13">
        <v>4.8752956068142783E-2</v>
      </c>
      <c r="H9" s="13">
        <v>3.2167931034825389E-2</v>
      </c>
      <c r="I9" s="13">
        <v>3.9972029370256408E-2</v>
      </c>
      <c r="K9" s="13">
        <v>7.9537201668677573E-2</v>
      </c>
      <c r="L9" s="13">
        <v>4.8419108027679597E-2</v>
      </c>
      <c r="N9" s="13">
        <v>5.5369223739371122E-2</v>
      </c>
      <c r="O9" s="13">
        <v>3.1216124196912231E-2</v>
      </c>
      <c r="P9" s="13">
        <v>6.2716948197049344E-2</v>
      </c>
      <c r="Q9" s="13">
        <v>6.7627925102366954E-2</v>
      </c>
      <c r="R9" s="13">
        <v>6.1898206279645047E-2</v>
      </c>
      <c r="S9" s="13">
        <v>8.484728424453003E-2</v>
      </c>
      <c r="T9" s="13">
        <v>6.0192332260774153E-2</v>
      </c>
      <c r="U9" s="13">
        <v>3.8323072376146169E-2</v>
      </c>
      <c r="V9" s="13">
        <v>0.1005171985003907</v>
      </c>
      <c r="W9" s="13">
        <v>4.0398734481860418E-2</v>
      </c>
      <c r="X9" s="13">
        <v>8.0187628941621764E-2</v>
      </c>
      <c r="Y9" s="13">
        <v>5.6068125474275692E-2</v>
      </c>
      <c r="AA9" s="13">
        <v>7.7139499926605085E-2</v>
      </c>
      <c r="AB9" s="13">
        <v>7.8421588613490009E-2</v>
      </c>
      <c r="AC9" s="13">
        <v>7.3791154551007626E-2</v>
      </c>
      <c r="AD9" s="13">
        <v>6.0132203951406192E-2</v>
      </c>
      <c r="AE9" s="13">
        <v>3.1793812931122031E-2</v>
      </c>
      <c r="AF9" s="13">
        <v>6.7195459270022337E-2</v>
      </c>
      <c r="AH9" s="13">
        <v>0.1040116329005422</v>
      </c>
      <c r="AI9" s="13">
        <v>8.2974436368841387E-2</v>
      </c>
      <c r="AJ9" s="13">
        <v>5.5351723212147347E-2</v>
      </c>
      <c r="AK9" s="13">
        <v>4.5152215597396517E-2</v>
      </c>
      <c r="AL9" s="13">
        <v>5.4702110890979629E-2</v>
      </c>
      <c r="AN9" s="13">
        <v>8.2911125284451784E-2</v>
      </c>
      <c r="AO9" s="13">
        <v>5.914324252159206E-2</v>
      </c>
      <c r="AP9" s="13">
        <v>8.0345816190447575E-2</v>
      </c>
      <c r="AQ9" s="13">
        <v>3.3954151079374877E-2</v>
      </c>
    </row>
    <row r="10" spans="2:45" ht="19" customHeight="1" x14ac:dyDescent="0.35">
      <c r="B10" s="12" t="s">
        <v>102</v>
      </c>
      <c r="C10" s="13">
        <v>0.21189547578399159</v>
      </c>
      <c r="D10" s="13">
        <v>0.28898685591205459</v>
      </c>
      <c r="E10" s="13">
        <v>0.22824492570636121</v>
      </c>
      <c r="F10" s="13">
        <v>0.19178137176104321</v>
      </c>
      <c r="G10" s="13">
        <v>0.19233884526641939</v>
      </c>
      <c r="H10" s="13">
        <v>0.21501252301804269</v>
      </c>
      <c r="I10" s="13">
        <v>0.17792293813153279</v>
      </c>
      <c r="K10" s="13">
        <v>0.24857887593281661</v>
      </c>
      <c r="L10" s="13">
        <v>0.1759809599761275</v>
      </c>
      <c r="N10" s="13">
        <v>0.20216069753627111</v>
      </c>
      <c r="O10" s="13">
        <v>0.22136911357848699</v>
      </c>
      <c r="P10" s="13">
        <v>0.17770991922745591</v>
      </c>
      <c r="Q10" s="13">
        <v>0.26738918146952678</v>
      </c>
      <c r="R10" s="13">
        <v>0.23938989473417729</v>
      </c>
      <c r="S10" s="13">
        <v>0.19162246116814749</v>
      </c>
      <c r="T10" s="13">
        <v>0.15805383315629171</v>
      </c>
      <c r="U10" s="13">
        <v>0.21082443894479791</v>
      </c>
      <c r="V10" s="13">
        <v>0.25846388758275451</v>
      </c>
      <c r="W10" s="13">
        <v>0.2042070009015009</v>
      </c>
      <c r="X10" s="13">
        <v>0.1898479873522988</v>
      </c>
      <c r="Y10" s="13">
        <v>0.1986425087829306</v>
      </c>
      <c r="AA10" s="13">
        <v>0.27799410579095218</v>
      </c>
      <c r="AB10" s="13">
        <v>0.1950727789007155</v>
      </c>
      <c r="AC10" s="13">
        <v>0.16574802960080359</v>
      </c>
      <c r="AD10" s="13">
        <v>0.1973621081456422</v>
      </c>
      <c r="AE10" s="13">
        <v>0.18559195212373969</v>
      </c>
      <c r="AF10" s="13">
        <v>0.16739195580312591</v>
      </c>
      <c r="AH10" s="13">
        <v>0.3419086392361228</v>
      </c>
      <c r="AI10" s="13">
        <v>0.20303428734635501</v>
      </c>
      <c r="AJ10" s="13">
        <v>0.17863252221807491</v>
      </c>
      <c r="AK10" s="13">
        <v>0.19319030136480889</v>
      </c>
      <c r="AL10" s="13">
        <v>0.17520266250955721</v>
      </c>
      <c r="AN10" s="13">
        <v>0.23680608277900159</v>
      </c>
      <c r="AO10" s="13">
        <v>0.20376603507029381</v>
      </c>
      <c r="AP10" s="13">
        <v>0.22895062747550371</v>
      </c>
      <c r="AQ10" s="13">
        <v>0.1799560496499891</v>
      </c>
    </row>
    <row r="11" spans="2:45" ht="32.15" customHeight="1" x14ac:dyDescent="0.35">
      <c r="B11" s="12" t="s">
        <v>103</v>
      </c>
      <c r="C11" s="13">
        <v>0.2005992853136912</v>
      </c>
      <c r="D11" s="13">
        <v>0.1634699838699771</v>
      </c>
      <c r="E11" s="13">
        <v>0.21091575659054759</v>
      </c>
      <c r="F11" s="13">
        <v>0.2137001410043341</v>
      </c>
      <c r="G11" s="13">
        <v>0.2114113609635197</v>
      </c>
      <c r="H11" s="13">
        <v>0.17290784644900101</v>
      </c>
      <c r="I11" s="13">
        <v>0.2159074950606556</v>
      </c>
      <c r="K11" s="13">
        <v>0.2106769133847699</v>
      </c>
      <c r="L11" s="13">
        <v>0.1907328844022117</v>
      </c>
      <c r="N11" s="13">
        <v>0.24091606857316011</v>
      </c>
      <c r="O11" s="13">
        <v>0.23481665387360351</v>
      </c>
      <c r="P11" s="13">
        <v>0.17085797848410941</v>
      </c>
      <c r="Q11" s="13">
        <v>0.28401170244408869</v>
      </c>
      <c r="R11" s="13">
        <v>0.18813321726195059</v>
      </c>
      <c r="S11" s="13">
        <v>0.22767505435691951</v>
      </c>
      <c r="T11" s="13">
        <v>0.21029410201870419</v>
      </c>
      <c r="U11" s="13">
        <v>0.18391977748245089</v>
      </c>
      <c r="V11" s="13">
        <v>0.1689916646859887</v>
      </c>
      <c r="W11" s="13">
        <v>0.1629367550630097</v>
      </c>
      <c r="X11" s="13">
        <v>0.2188457501621362</v>
      </c>
      <c r="Y11" s="13">
        <v>0.21614967847389521</v>
      </c>
      <c r="AA11" s="13">
        <v>0.19262444638389239</v>
      </c>
      <c r="AB11" s="13">
        <v>0.20287093748312959</v>
      </c>
      <c r="AC11" s="13">
        <v>0.21043418113805701</v>
      </c>
      <c r="AD11" s="13">
        <v>0.1788940643309086</v>
      </c>
      <c r="AE11" s="13">
        <v>0.21973730207824521</v>
      </c>
      <c r="AF11" s="13">
        <v>0.2038853091277231</v>
      </c>
      <c r="AH11" s="13">
        <v>0.21768991245778649</v>
      </c>
      <c r="AI11" s="13">
        <v>0.17143445069754371</v>
      </c>
      <c r="AJ11" s="13">
        <v>0.19494316325060251</v>
      </c>
      <c r="AK11" s="13">
        <v>0.17120959498930269</v>
      </c>
      <c r="AL11" s="13">
        <v>0.22103855653588539</v>
      </c>
      <c r="AN11" s="13">
        <v>0.20991951226499719</v>
      </c>
      <c r="AO11" s="13">
        <v>0.1696753183594214</v>
      </c>
      <c r="AP11" s="13">
        <v>0.2074007672763572</v>
      </c>
      <c r="AQ11" s="13">
        <v>0.2159198195153704</v>
      </c>
    </row>
    <row r="12" spans="2:45" ht="19" customHeight="1" x14ac:dyDescent="0.35">
      <c r="B12" s="12" t="s">
        <v>104</v>
      </c>
      <c r="C12" s="13">
        <v>0.2183189875876396</v>
      </c>
      <c r="D12" s="13">
        <v>0.20725509916326251</v>
      </c>
      <c r="E12" s="13">
        <v>0.19229195046541489</v>
      </c>
      <c r="F12" s="13">
        <v>0.26660541312417968</v>
      </c>
      <c r="G12" s="13">
        <v>0.22453538596969719</v>
      </c>
      <c r="H12" s="13">
        <v>0.21665426345966521</v>
      </c>
      <c r="I12" s="13">
        <v>0.20360494100369531</v>
      </c>
      <c r="K12" s="13">
        <v>0.2152268824110827</v>
      </c>
      <c r="L12" s="13">
        <v>0.22134628221661329</v>
      </c>
      <c r="N12" s="13">
        <v>0.25643011665450338</v>
      </c>
      <c r="O12" s="13">
        <v>0.25327905384807309</v>
      </c>
      <c r="P12" s="13">
        <v>0.2383340101405339</v>
      </c>
      <c r="Q12" s="13">
        <v>0.11922041813698479</v>
      </c>
      <c r="R12" s="13">
        <v>0.21535719159288991</v>
      </c>
      <c r="S12" s="13">
        <v>0.18880999811984131</v>
      </c>
      <c r="T12" s="13">
        <v>0.24831087119083359</v>
      </c>
      <c r="U12" s="13">
        <v>0.25302425762100172</v>
      </c>
      <c r="V12" s="13">
        <v>0.17350678767520389</v>
      </c>
      <c r="W12" s="13">
        <v>0.2243057892747562</v>
      </c>
      <c r="X12" s="13">
        <v>0.22321538560841009</v>
      </c>
      <c r="Y12" s="13">
        <v>0.23002625281663189</v>
      </c>
      <c r="AA12" s="13">
        <v>0.2077719296115367</v>
      </c>
      <c r="AB12" s="13">
        <v>0.24947489567232489</v>
      </c>
      <c r="AC12" s="13">
        <v>0.24607040273302139</v>
      </c>
      <c r="AD12" s="13">
        <v>0.2078100205705761</v>
      </c>
      <c r="AE12" s="13">
        <v>0.18809219976135999</v>
      </c>
      <c r="AF12" s="13">
        <v>0.24712391049628399</v>
      </c>
      <c r="AH12" s="13">
        <v>0.17595944076309611</v>
      </c>
      <c r="AI12" s="13">
        <v>0.24456322978452491</v>
      </c>
      <c r="AJ12" s="13">
        <v>0.24710947819264539</v>
      </c>
      <c r="AK12" s="13">
        <v>0.23890244153956169</v>
      </c>
      <c r="AL12" s="13">
        <v>0.2076192783706883</v>
      </c>
      <c r="AN12" s="13">
        <v>0.22241981570727409</v>
      </c>
      <c r="AO12" s="13">
        <v>0.24838403534534659</v>
      </c>
      <c r="AP12" s="13">
        <v>0.19461427933749559</v>
      </c>
      <c r="AQ12" s="13">
        <v>0.20318670917116829</v>
      </c>
    </row>
    <row r="13" spans="2:45" ht="19" customHeight="1" x14ac:dyDescent="0.35">
      <c r="B13" s="12" t="s">
        <v>105</v>
      </c>
      <c r="C13" s="13">
        <v>0.17224561668473429</v>
      </c>
      <c r="D13" s="13">
        <v>0.15287029089865209</v>
      </c>
      <c r="E13" s="13">
        <v>0.15952779211746401</v>
      </c>
      <c r="F13" s="13">
        <v>0.17645135990691599</v>
      </c>
      <c r="G13" s="13">
        <v>0.18126556037109301</v>
      </c>
      <c r="H13" s="13">
        <v>0.2017537376677089</v>
      </c>
      <c r="I13" s="13">
        <v>0.16475502750750659</v>
      </c>
      <c r="K13" s="13">
        <v>0.1595559996526997</v>
      </c>
      <c r="L13" s="13">
        <v>0.18466925924904939</v>
      </c>
      <c r="N13" s="13">
        <v>0.1494429911345074</v>
      </c>
      <c r="O13" s="13">
        <v>0.107336097259509</v>
      </c>
      <c r="P13" s="13">
        <v>0.2217576306312716</v>
      </c>
      <c r="Q13" s="13">
        <v>0.1075951966796712</v>
      </c>
      <c r="R13" s="13">
        <v>0.15397466941121171</v>
      </c>
      <c r="S13" s="13">
        <v>0.22150675016251009</v>
      </c>
      <c r="T13" s="13">
        <v>0.20378193193728161</v>
      </c>
      <c r="U13" s="13">
        <v>0.18454012829406249</v>
      </c>
      <c r="V13" s="13">
        <v>0.18831940936907471</v>
      </c>
      <c r="W13" s="13">
        <v>0.16603122788389649</v>
      </c>
      <c r="X13" s="13">
        <v>0.19261623348880161</v>
      </c>
      <c r="Y13" s="13">
        <v>0.1244231138803281</v>
      </c>
      <c r="AA13" s="13">
        <v>0.14037899949226601</v>
      </c>
      <c r="AB13" s="13">
        <v>0.13001904848764231</v>
      </c>
      <c r="AC13" s="13">
        <v>0.20302630135723179</v>
      </c>
      <c r="AD13" s="13">
        <v>0.26299040897875298</v>
      </c>
      <c r="AE13" s="13">
        <v>0.16585775877378189</v>
      </c>
      <c r="AF13" s="13">
        <v>0.1789074197353725</v>
      </c>
      <c r="AH13" s="13">
        <v>7.0219058561156109E-2</v>
      </c>
      <c r="AI13" s="13">
        <v>0.14088076173356329</v>
      </c>
      <c r="AJ13" s="13">
        <v>0.1917911068541191</v>
      </c>
      <c r="AK13" s="13">
        <v>0.241952849568875</v>
      </c>
      <c r="AL13" s="13">
        <v>0.17711992353466471</v>
      </c>
      <c r="AN13" s="13">
        <v>0.1481995397634957</v>
      </c>
      <c r="AO13" s="13">
        <v>0.18278046531832209</v>
      </c>
      <c r="AP13" s="13">
        <v>0.16764150180627169</v>
      </c>
      <c r="AQ13" s="13">
        <v>0.1914817669930691</v>
      </c>
    </row>
    <row r="14" spans="2:45" ht="19" customHeight="1" x14ac:dyDescent="0.35">
      <c r="B14" s="12" t="s">
        <v>81</v>
      </c>
      <c r="C14" s="13">
        <v>0.13312726560657689</v>
      </c>
      <c r="D14" s="13">
        <v>9.8308420570310376E-2</v>
      </c>
      <c r="E14" s="13">
        <v>0.10355817369695559</v>
      </c>
      <c r="F14" s="13">
        <v>7.9228094634456292E-2</v>
      </c>
      <c r="G14" s="13">
        <v>0.1416958913611279</v>
      </c>
      <c r="H14" s="13">
        <v>0.1615036983707569</v>
      </c>
      <c r="I14" s="13">
        <v>0.19783756892635321</v>
      </c>
      <c r="K14" s="13">
        <v>8.6424126949953411E-2</v>
      </c>
      <c r="L14" s="13">
        <v>0.1788515061283186</v>
      </c>
      <c r="N14" s="13">
        <v>9.5680902362187001E-2</v>
      </c>
      <c r="O14" s="13">
        <v>0.15198295724341501</v>
      </c>
      <c r="P14" s="13">
        <v>0.12862351331957991</v>
      </c>
      <c r="Q14" s="13">
        <v>0.1541555761673615</v>
      </c>
      <c r="R14" s="13">
        <v>0.1412468207201254</v>
      </c>
      <c r="S14" s="13">
        <v>8.5538451948051528E-2</v>
      </c>
      <c r="T14" s="13">
        <v>0.1193669294361149</v>
      </c>
      <c r="U14" s="13">
        <v>0.12936832528154071</v>
      </c>
      <c r="V14" s="13">
        <v>0.1102010521865876</v>
      </c>
      <c r="W14" s="13">
        <v>0.2021204923949762</v>
      </c>
      <c r="X14" s="13">
        <v>9.5287014446731433E-2</v>
      </c>
      <c r="Y14" s="13">
        <v>0.17469032057193851</v>
      </c>
      <c r="AA14" s="13">
        <v>0.10409101879474771</v>
      </c>
      <c r="AB14" s="13">
        <v>0.14414075084269781</v>
      </c>
      <c r="AC14" s="13">
        <v>0.1009299306198787</v>
      </c>
      <c r="AD14" s="13">
        <v>9.2811194022714108E-2</v>
      </c>
      <c r="AE14" s="13">
        <v>0.20892697433175131</v>
      </c>
      <c r="AF14" s="13">
        <v>0.1354959455674721</v>
      </c>
      <c r="AH14" s="13">
        <v>9.0211316081296247E-2</v>
      </c>
      <c r="AI14" s="13">
        <v>0.15711283406917159</v>
      </c>
      <c r="AJ14" s="13">
        <v>0.13217200627241071</v>
      </c>
      <c r="AK14" s="13">
        <v>0.1095925969400552</v>
      </c>
      <c r="AL14" s="13">
        <v>0.16431746815822479</v>
      </c>
      <c r="AN14" s="13">
        <v>9.9743924200779849E-2</v>
      </c>
      <c r="AO14" s="13">
        <v>0.13625090338502399</v>
      </c>
      <c r="AP14" s="13">
        <v>0.1210470079139243</v>
      </c>
      <c r="AQ14" s="13">
        <v>0.17550150359102831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232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7.5065907271729265E-2</v>
      </c>
      <c r="D9" s="13">
        <v>0.1090606145122609</v>
      </c>
      <c r="E9" s="13">
        <v>0.1212974259259782</v>
      </c>
      <c r="F9" s="13">
        <v>8.0668375845394921E-2</v>
      </c>
      <c r="G9" s="13">
        <v>5.310233965845277E-2</v>
      </c>
      <c r="H9" s="13">
        <v>3.5290480444672319E-2</v>
      </c>
      <c r="I9" s="13">
        <v>5.5124828934309263E-2</v>
      </c>
      <c r="K9" s="13">
        <v>9.5427766280968204E-2</v>
      </c>
      <c r="L9" s="13">
        <v>5.5130832979325237E-2</v>
      </c>
      <c r="N9" s="13">
        <v>6.2191266552668982E-2</v>
      </c>
      <c r="O9" s="13">
        <v>7.7203049895573639E-2</v>
      </c>
      <c r="P9" s="13">
        <v>8.3294770695993156E-2</v>
      </c>
      <c r="Q9" s="13">
        <v>0.14643475451119739</v>
      </c>
      <c r="R9" s="13">
        <v>7.1423048977834733E-2</v>
      </c>
      <c r="S9" s="13">
        <v>8.5125387930119187E-2</v>
      </c>
      <c r="T9" s="13">
        <v>6.8932067894252047E-2</v>
      </c>
      <c r="U9" s="13">
        <v>0.10779892747283119</v>
      </c>
      <c r="V9" s="13">
        <v>0.10429261417320269</v>
      </c>
      <c r="W9" s="13">
        <v>5.0810870625955587E-2</v>
      </c>
      <c r="X9" s="13">
        <v>5.9153828785626042E-2</v>
      </c>
      <c r="Y9" s="13">
        <v>2.1453655833611921E-2</v>
      </c>
      <c r="AA9" s="13">
        <v>9.5626237505717568E-2</v>
      </c>
      <c r="AB9" s="13">
        <v>4.9794200964822961E-2</v>
      </c>
      <c r="AC9" s="13">
        <v>0.1004580662364396</v>
      </c>
      <c r="AD9" s="13">
        <v>6.8578772084306308E-2</v>
      </c>
      <c r="AE9" s="13">
        <v>4.8362863847826391E-2</v>
      </c>
      <c r="AF9" s="13">
        <v>7.4278162700963893E-2</v>
      </c>
      <c r="AH9" s="13">
        <v>9.840286657043544E-2</v>
      </c>
      <c r="AI9" s="13">
        <v>5.1663524630955172E-2</v>
      </c>
      <c r="AJ9" s="13">
        <v>9.7375139792870546E-2</v>
      </c>
      <c r="AK9" s="13">
        <v>6.9437861761709269E-2</v>
      </c>
      <c r="AL9" s="13">
        <v>6.4013980964464839E-2</v>
      </c>
      <c r="AN9" s="13">
        <v>6.9039432221566249E-2</v>
      </c>
      <c r="AO9" s="13">
        <v>7.5257751405908957E-2</v>
      </c>
      <c r="AP9" s="13">
        <v>0.10080635364580071</v>
      </c>
      <c r="AQ9" s="13">
        <v>5.8162497096469139E-2</v>
      </c>
    </row>
    <row r="10" spans="2:45" ht="19" customHeight="1" x14ac:dyDescent="0.35">
      <c r="B10" s="12" t="s">
        <v>126</v>
      </c>
      <c r="C10" s="13">
        <v>0.22371582767649589</v>
      </c>
      <c r="D10" s="13">
        <v>0.29638149651193169</v>
      </c>
      <c r="E10" s="13">
        <v>0.28247731940858362</v>
      </c>
      <c r="F10" s="13">
        <v>0.25506150609702211</v>
      </c>
      <c r="G10" s="13">
        <v>0.20337584731775649</v>
      </c>
      <c r="H10" s="13">
        <v>0.18272870206949121</v>
      </c>
      <c r="I10" s="13">
        <v>0.1467076428446982</v>
      </c>
      <c r="K10" s="13">
        <v>0.25391639363036661</v>
      </c>
      <c r="L10" s="13">
        <v>0.1941482658104654</v>
      </c>
      <c r="N10" s="13">
        <v>0.21394757737874159</v>
      </c>
      <c r="O10" s="13">
        <v>0.13589169666879791</v>
      </c>
      <c r="P10" s="13">
        <v>0.18557591926834399</v>
      </c>
      <c r="Q10" s="13">
        <v>0.21773564634245329</v>
      </c>
      <c r="R10" s="13">
        <v>0.26557149330829499</v>
      </c>
      <c r="S10" s="13">
        <v>0.21701493320005041</v>
      </c>
      <c r="T10" s="13">
        <v>0.17365950702034899</v>
      </c>
      <c r="U10" s="13">
        <v>0.19865902951180189</v>
      </c>
      <c r="V10" s="13">
        <v>0.25193013987720198</v>
      </c>
      <c r="W10" s="13">
        <v>0.21370564651972199</v>
      </c>
      <c r="X10" s="13">
        <v>0.24532505354487691</v>
      </c>
      <c r="Y10" s="13">
        <v>0.25790831089915489</v>
      </c>
      <c r="AA10" s="13">
        <v>0.25129988031706291</v>
      </c>
      <c r="AB10" s="13">
        <v>0.2190137579329825</v>
      </c>
      <c r="AC10" s="13">
        <v>0.28762991113175562</v>
      </c>
      <c r="AD10" s="13">
        <v>0.17218635022354339</v>
      </c>
      <c r="AE10" s="13">
        <v>0.20198073295165969</v>
      </c>
      <c r="AF10" s="13">
        <v>0.21682917765107179</v>
      </c>
      <c r="AH10" s="13">
        <v>0.29714169058922008</v>
      </c>
      <c r="AI10" s="13">
        <v>0.2104381342630805</v>
      </c>
      <c r="AJ10" s="13">
        <v>0.21572050945643681</v>
      </c>
      <c r="AK10" s="13">
        <v>0.20544163169834051</v>
      </c>
      <c r="AL10" s="13">
        <v>0.20577853109782149</v>
      </c>
      <c r="AN10" s="13">
        <v>0.23443797358843729</v>
      </c>
      <c r="AO10" s="13">
        <v>0.23048759817877601</v>
      </c>
      <c r="AP10" s="13">
        <v>0.23840195446672741</v>
      </c>
      <c r="AQ10" s="13">
        <v>0.1926840403818553</v>
      </c>
    </row>
    <row r="11" spans="2:45" ht="32.15" customHeight="1" x14ac:dyDescent="0.35">
      <c r="B11" s="12" t="s">
        <v>127</v>
      </c>
      <c r="C11" s="13">
        <v>0.21123434286508239</v>
      </c>
      <c r="D11" s="13">
        <v>0.19499767853000599</v>
      </c>
      <c r="E11" s="13">
        <v>0.19726746120591171</v>
      </c>
      <c r="F11" s="13">
        <v>0.2138702556511535</v>
      </c>
      <c r="G11" s="13">
        <v>0.22169217282058601</v>
      </c>
      <c r="H11" s="13">
        <v>0.20245040316900881</v>
      </c>
      <c r="I11" s="13">
        <v>0.22857532954034371</v>
      </c>
      <c r="K11" s="13">
        <v>0.1909188796148345</v>
      </c>
      <c r="L11" s="13">
        <v>0.2311239938539501</v>
      </c>
      <c r="N11" s="13">
        <v>0.2566263726227197</v>
      </c>
      <c r="O11" s="13">
        <v>0.27099173787015918</v>
      </c>
      <c r="P11" s="13">
        <v>0.24625438709841629</v>
      </c>
      <c r="Q11" s="13">
        <v>0.17401962885293021</v>
      </c>
      <c r="R11" s="13">
        <v>0.188561338423297</v>
      </c>
      <c r="S11" s="13">
        <v>0.189524717156691</v>
      </c>
      <c r="T11" s="13">
        <v>0.24623184188500599</v>
      </c>
      <c r="U11" s="13">
        <v>0.1525461081449033</v>
      </c>
      <c r="V11" s="13">
        <v>0.19802309138042259</v>
      </c>
      <c r="W11" s="13">
        <v>0.21348360536987079</v>
      </c>
      <c r="X11" s="13">
        <v>0.19924637812895851</v>
      </c>
      <c r="Y11" s="13">
        <v>0.2497946709336418</v>
      </c>
      <c r="AA11" s="13">
        <v>0.23007767652812861</v>
      </c>
      <c r="AB11" s="13">
        <v>0.19493706208974801</v>
      </c>
      <c r="AC11" s="13">
        <v>0.16824852857324629</v>
      </c>
      <c r="AD11" s="13">
        <v>0.1630267587308448</v>
      </c>
      <c r="AE11" s="13">
        <v>0.25431897059673231</v>
      </c>
      <c r="AF11" s="13">
        <v>0.19060445615780211</v>
      </c>
      <c r="AH11" s="13">
        <v>0.26868996397215561</v>
      </c>
      <c r="AI11" s="13">
        <v>0.22167887999127969</v>
      </c>
      <c r="AJ11" s="13">
        <v>0.16430561077155101</v>
      </c>
      <c r="AK11" s="13">
        <v>0.16410347399234079</v>
      </c>
      <c r="AL11" s="13">
        <v>0.2300080724296818</v>
      </c>
      <c r="AN11" s="13">
        <v>0.19166719707835611</v>
      </c>
      <c r="AO11" s="13">
        <v>0.19019226620440191</v>
      </c>
      <c r="AP11" s="13">
        <v>0.22530479469676409</v>
      </c>
      <c r="AQ11" s="13">
        <v>0.24027349473906179</v>
      </c>
    </row>
    <row r="12" spans="2:45" ht="19" customHeight="1" x14ac:dyDescent="0.35">
      <c r="B12" s="12" t="s">
        <v>128</v>
      </c>
      <c r="C12" s="13">
        <v>0.23126530281389879</v>
      </c>
      <c r="D12" s="13">
        <v>0.20082394388000249</v>
      </c>
      <c r="E12" s="13">
        <v>0.20993936194311821</v>
      </c>
      <c r="F12" s="13">
        <v>0.23526771012478709</v>
      </c>
      <c r="G12" s="13">
        <v>0.218452108305009</v>
      </c>
      <c r="H12" s="13">
        <v>0.25637263143812578</v>
      </c>
      <c r="I12" s="13">
        <v>0.25887150781466889</v>
      </c>
      <c r="K12" s="13">
        <v>0.22429134059296221</v>
      </c>
      <c r="L12" s="13">
        <v>0.23809309073462401</v>
      </c>
      <c r="N12" s="13">
        <v>0.2440721551103025</v>
      </c>
      <c r="O12" s="13">
        <v>0.25814187149748719</v>
      </c>
      <c r="P12" s="13">
        <v>0.23410076631159041</v>
      </c>
      <c r="Q12" s="13">
        <v>0.17377650862247121</v>
      </c>
      <c r="R12" s="13">
        <v>0.21220435722665279</v>
      </c>
      <c r="S12" s="13">
        <v>0.209181952201039</v>
      </c>
      <c r="T12" s="13">
        <v>0.24310361862724819</v>
      </c>
      <c r="U12" s="13">
        <v>0.26426936998283551</v>
      </c>
      <c r="V12" s="13">
        <v>0.20382484127402489</v>
      </c>
      <c r="W12" s="13">
        <v>0.2511492826512991</v>
      </c>
      <c r="X12" s="13">
        <v>0.21265880697087769</v>
      </c>
      <c r="Y12" s="13">
        <v>0.26513990634241058</v>
      </c>
      <c r="AA12" s="13">
        <v>0.2033735885440302</v>
      </c>
      <c r="AB12" s="13">
        <v>0.30435445232246722</v>
      </c>
      <c r="AC12" s="13">
        <v>0.25278353918155422</v>
      </c>
      <c r="AD12" s="13">
        <v>0.25421096783543767</v>
      </c>
      <c r="AE12" s="13">
        <v>0.21059335999815701</v>
      </c>
      <c r="AF12" s="13">
        <v>0.2463116767595489</v>
      </c>
      <c r="AH12" s="13">
        <v>0.1716299900906299</v>
      </c>
      <c r="AI12" s="13">
        <v>0.29426036916572662</v>
      </c>
      <c r="AJ12" s="13">
        <v>0.25262983932169292</v>
      </c>
      <c r="AK12" s="13">
        <v>0.227357924164414</v>
      </c>
      <c r="AL12" s="13">
        <v>0.23904201062523511</v>
      </c>
      <c r="AN12" s="13">
        <v>0.27321124461538299</v>
      </c>
      <c r="AO12" s="13">
        <v>0.23721198325603951</v>
      </c>
      <c r="AP12" s="13">
        <v>0.18415752678331021</v>
      </c>
      <c r="AQ12" s="13">
        <v>0.22300861743066419</v>
      </c>
    </row>
    <row r="13" spans="2:45" ht="19" customHeight="1" x14ac:dyDescent="0.35">
      <c r="B13" s="12" t="s">
        <v>129</v>
      </c>
      <c r="C13" s="13">
        <v>0.19226327678910199</v>
      </c>
      <c r="D13" s="13">
        <v>7.4194006518607622E-2</v>
      </c>
      <c r="E13" s="13">
        <v>0.1242289578514707</v>
      </c>
      <c r="F13" s="13">
        <v>0.15889493714526079</v>
      </c>
      <c r="G13" s="13">
        <v>0.24812762590503379</v>
      </c>
      <c r="H13" s="13">
        <v>0.28034707719553359</v>
      </c>
      <c r="I13" s="13">
        <v>0.2478764628552596</v>
      </c>
      <c r="K13" s="13">
        <v>0.19656978403368519</v>
      </c>
      <c r="L13" s="13">
        <v>0.1880470339685133</v>
      </c>
      <c r="N13" s="13">
        <v>0.19757336693685421</v>
      </c>
      <c r="O13" s="13">
        <v>0.15977935416243519</v>
      </c>
      <c r="P13" s="13">
        <v>0.1682238894561415</v>
      </c>
      <c r="Q13" s="13">
        <v>0.16036771292708329</v>
      </c>
      <c r="R13" s="13">
        <v>0.216338499718187</v>
      </c>
      <c r="S13" s="13">
        <v>0.21653394541348989</v>
      </c>
      <c r="T13" s="13">
        <v>0.23876504642676449</v>
      </c>
      <c r="U13" s="13">
        <v>0.1922786586820707</v>
      </c>
      <c r="V13" s="13">
        <v>0.16802917441157261</v>
      </c>
      <c r="W13" s="13">
        <v>0.21590910196723051</v>
      </c>
      <c r="X13" s="13">
        <v>0.1958687776031417</v>
      </c>
      <c r="Y13" s="13">
        <v>0.13738192577534331</v>
      </c>
      <c r="AA13" s="13">
        <v>0.1616642942442636</v>
      </c>
      <c r="AB13" s="13">
        <v>0.17864858628938041</v>
      </c>
      <c r="AC13" s="13">
        <v>0.13864349875472201</v>
      </c>
      <c r="AD13" s="13">
        <v>0.29651328297183338</v>
      </c>
      <c r="AE13" s="13">
        <v>0.15656624252529219</v>
      </c>
      <c r="AF13" s="13">
        <v>0.22685684913468721</v>
      </c>
      <c r="AH13" s="13">
        <v>0.12433310224713889</v>
      </c>
      <c r="AI13" s="13">
        <v>0.1625003407665109</v>
      </c>
      <c r="AJ13" s="13">
        <v>0.16753298373714709</v>
      </c>
      <c r="AK13" s="13">
        <v>0.2882124922685354</v>
      </c>
      <c r="AL13" s="13">
        <v>0.18041957099273351</v>
      </c>
      <c r="AN13" s="13">
        <v>0.18860459072999031</v>
      </c>
      <c r="AO13" s="13">
        <v>0.1985094660357907</v>
      </c>
      <c r="AP13" s="13">
        <v>0.18755062927514471</v>
      </c>
      <c r="AQ13" s="13">
        <v>0.1943395286191853</v>
      </c>
    </row>
    <row r="14" spans="2:45" ht="19" customHeight="1" x14ac:dyDescent="0.35">
      <c r="B14" s="12" t="s">
        <v>81</v>
      </c>
      <c r="C14" s="13">
        <v>6.6455342583691776E-2</v>
      </c>
      <c r="D14" s="13">
        <v>0.1245422600471917</v>
      </c>
      <c r="E14" s="13">
        <v>6.4789473664937869E-2</v>
      </c>
      <c r="F14" s="13">
        <v>5.6237215136381698E-2</v>
      </c>
      <c r="G14" s="13">
        <v>5.5249905993161957E-2</v>
      </c>
      <c r="H14" s="13">
        <v>4.28107056831682E-2</v>
      </c>
      <c r="I14" s="13">
        <v>6.2844228010720468E-2</v>
      </c>
      <c r="K14" s="13">
        <v>3.8875835847183279E-2</v>
      </c>
      <c r="L14" s="13">
        <v>9.3456782653122031E-2</v>
      </c>
      <c r="N14" s="13">
        <v>2.5589261398713179E-2</v>
      </c>
      <c r="O14" s="13">
        <v>9.7992289905546689E-2</v>
      </c>
      <c r="P14" s="13">
        <v>8.2550267169514691E-2</v>
      </c>
      <c r="Q14" s="13">
        <v>0.12766574874386469</v>
      </c>
      <c r="R14" s="13">
        <v>4.5901262345733357E-2</v>
      </c>
      <c r="S14" s="13">
        <v>8.261906409861057E-2</v>
      </c>
      <c r="T14" s="13">
        <v>2.9307918146380209E-2</v>
      </c>
      <c r="U14" s="13">
        <v>8.4447906205557102E-2</v>
      </c>
      <c r="V14" s="13">
        <v>7.390013888357512E-2</v>
      </c>
      <c r="W14" s="13">
        <v>5.4941492865921961E-2</v>
      </c>
      <c r="X14" s="13">
        <v>8.774715496651915E-2</v>
      </c>
      <c r="Y14" s="13">
        <v>6.8321530215837575E-2</v>
      </c>
      <c r="AA14" s="13">
        <v>5.7958322860797079E-2</v>
      </c>
      <c r="AB14" s="13">
        <v>5.3251940400599017E-2</v>
      </c>
      <c r="AC14" s="13">
        <v>5.2236456122282338E-2</v>
      </c>
      <c r="AD14" s="13">
        <v>4.5483868154034428E-2</v>
      </c>
      <c r="AE14" s="13">
        <v>0.12817783008033251</v>
      </c>
      <c r="AF14" s="13">
        <v>4.5119677595926E-2</v>
      </c>
      <c r="AH14" s="13">
        <v>3.9802386530420029E-2</v>
      </c>
      <c r="AI14" s="13">
        <v>5.9458751182447138E-2</v>
      </c>
      <c r="AJ14" s="13">
        <v>0.1024359169203016</v>
      </c>
      <c r="AK14" s="13">
        <v>4.5446616114659957E-2</v>
      </c>
      <c r="AL14" s="13">
        <v>8.0737833890063351E-2</v>
      </c>
      <c r="AN14" s="13">
        <v>4.3039561766267248E-2</v>
      </c>
      <c r="AO14" s="13">
        <v>6.8340934919082871E-2</v>
      </c>
      <c r="AP14" s="13">
        <v>6.3778741132253139E-2</v>
      </c>
      <c r="AQ14" s="13">
        <v>9.1531821732764321E-2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233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234</v>
      </c>
      <c r="C9" s="13">
        <v>0.28259251501455629</v>
      </c>
      <c r="D9" s="13">
        <v>0.2049038597869221</v>
      </c>
      <c r="E9" s="13">
        <v>0.213698463547529</v>
      </c>
      <c r="F9" s="13">
        <v>0.26582291115091161</v>
      </c>
      <c r="G9" s="13">
        <v>0.28321468088337781</v>
      </c>
      <c r="H9" s="13">
        <v>0.36044228081828589</v>
      </c>
      <c r="I9" s="13">
        <v>0.35046070410639618</v>
      </c>
      <c r="K9" s="13">
        <v>0.28374778752329161</v>
      </c>
      <c r="L9" s="13">
        <v>0.28146145702622832</v>
      </c>
      <c r="N9" s="13">
        <v>0.24739872766373089</v>
      </c>
      <c r="O9" s="13">
        <v>0.26588729199899391</v>
      </c>
      <c r="P9" s="13">
        <v>0.26422794401843092</v>
      </c>
      <c r="Q9" s="13">
        <v>0.24161139582487901</v>
      </c>
      <c r="R9" s="13">
        <v>0.33474528121827862</v>
      </c>
      <c r="S9" s="13">
        <v>0.27706924251158821</v>
      </c>
      <c r="T9" s="13">
        <v>0.36703710536199768</v>
      </c>
      <c r="U9" s="13">
        <v>0.27955590727956958</v>
      </c>
      <c r="V9" s="13">
        <v>0.24707685411680139</v>
      </c>
      <c r="W9" s="13">
        <v>0.30348616906655951</v>
      </c>
      <c r="X9" s="13">
        <v>0.30502352125409288</v>
      </c>
      <c r="Y9" s="13">
        <v>0.23442390770262289</v>
      </c>
      <c r="AA9" s="13">
        <v>0.25923104853237239</v>
      </c>
      <c r="AB9" s="13">
        <v>0.25595680309837199</v>
      </c>
      <c r="AC9" s="13">
        <v>0.2532180790103245</v>
      </c>
      <c r="AD9" s="13">
        <v>0.45147942862496648</v>
      </c>
      <c r="AE9" s="13">
        <v>0.21125148019355219</v>
      </c>
      <c r="AF9" s="13">
        <v>0.30072188325287491</v>
      </c>
      <c r="AH9" s="13">
        <v>0.16423766787871669</v>
      </c>
      <c r="AI9" s="13">
        <v>0.26764212323252662</v>
      </c>
      <c r="AJ9" s="13">
        <v>0.25323236830399432</v>
      </c>
      <c r="AK9" s="13">
        <v>0.4377939957969898</v>
      </c>
      <c r="AL9" s="13">
        <v>0.25501275688992742</v>
      </c>
      <c r="AN9" s="13">
        <v>0.28359189161683829</v>
      </c>
      <c r="AO9" s="13">
        <v>0.2874197067503757</v>
      </c>
      <c r="AP9" s="13">
        <v>0.25838245758962519</v>
      </c>
      <c r="AQ9" s="13">
        <v>0.29767786066728968</v>
      </c>
    </row>
    <row r="10" spans="2:45" ht="32.15" customHeight="1" x14ac:dyDescent="0.35">
      <c r="B10" s="12" t="s">
        <v>235</v>
      </c>
      <c r="C10" s="13">
        <v>0.34673292084922808</v>
      </c>
      <c r="D10" s="13">
        <v>0.35313643386397958</v>
      </c>
      <c r="E10" s="13">
        <v>0.373337986174891</v>
      </c>
      <c r="F10" s="13">
        <v>0.32699622666853823</v>
      </c>
      <c r="G10" s="13">
        <v>0.3685726885039714</v>
      </c>
      <c r="H10" s="13">
        <v>0.3246307199038006</v>
      </c>
      <c r="I10" s="13">
        <v>0.33411900530670408</v>
      </c>
      <c r="K10" s="13">
        <v>0.36680330127222299</v>
      </c>
      <c r="L10" s="13">
        <v>0.3270832157497246</v>
      </c>
      <c r="N10" s="13">
        <v>0.42570875160934668</v>
      </c>
      <c r="O10" s="13">
        <v>0.35898600474386971</v>
      </c>
      <c r="P10" s="13">
        <v>0.28206979152617973</v>
      </c>
      <c r="Q10" s="13">
        <v>0.34637544842768958</v>
      </c>
      <c r="R10" s="13">
        <v>0.35615076286730002</v>
      </c>
      <c r="S10" s="13">
        <v>0.39735917106158591</v>
      </c>
      <c r="T10" s="13">
        <v>0.31685510555024438</v>
      </c>
      <c r="U10" s="13">
        <v>0.36104618708959318</v>
      </c>
      <c r="V10" s="13">
        <v>0.31262956723460272</v>
      </c>
      <c r="W10" s="13">
        <v>0.32663890485141528</v>
      </c>
      <c r="X10" s="13">
        <v>0.31212773214564338</v>
      </c>
      <c r="Y10" s="13">
        <v>0.36550532003149422</v>
      </c>
      <c r="AA10" s="13">
        <v>0.38367472450363738</v>
      </c>
      <c r="AB10" s="13">
        <v>0.26628054607308499</v>
      </c>
      <c r="AC10" s="13">
        <v>0.30807289604872651</v>
      </c>
      <c r="AD10" s="13">
        <v>0.33263865226210221</v>
      </c>
      <c r="AE10" s="13">
        <v>0.31976449035626742</v>
      </c>
      <c r="AF10" s="13">
        <v>0.361321221147826</v>
      </c>
      <c r="AH10" s="13">
        <v>0.42442101094653611</v>
      </c>
      <c r="AI10" s="13">
        <v>0.27947600579911358</v>
      </c>
      <c r="AJ10" s="13">
        <v>0.34532565938697191</v>
      </c>
      <c r="AK10" s="13">
        <v>0.32873001797312212</v>
      </c>
      <c r="AL10" s="13">
        <v>0.33738688664736921</v>
      </c>
      <c r="AN10" s="13">
        <v>0.37838070866995871</v>
      </c>
      <c r="AO10" s="13">
        <v>0.35034015955869469</v>
      </c>
      <c r="AP10" s="13">
        <v>0.3473905946240653</v>
      </c>
      <c r="AQ10" s="13">
        <v>0.30879531646824171</v>
      </c>
    </row>
    <row r="11" spans="2:45" ht="19" customHeight="1" x14ac:dyDescent="0.35">
      <c r="B11" s="12" t="s">
        <v>236</v>
      </c>
      <c r="C11" s="13">
        <v>0.2456322427510455</v>
      </c>
      <c r="D11" s="13">
        <v>0.27199821304645949</v>
      </c>
      <c r="E11" s="13">
        <v>0.24594867061944739</v>
      </c>
      <c r="F11" s="13">
        <v>0.2620188155063265</v>
      </c>
      <c r="G11" s="13">
        <v>0.2346547891732832</v>
      </c>
      <c r="H11" s="13">
        <v>0.23286658910927799</v>
      </c>
      <c r="I11" s="13">
        <v>0.2321801437690493</v>
      </c>
      <c r="K11" s="13">
        <v>0.25054946952818541</v>
      </c>
      <c r="L11" s="13">
        <v>0.24081808108386141</v>
      </c>
      <c r="N11" s="13">
        <v>0.2391234325742608</v>
      </c>
      <c r="O11" s="13">
        <v>0.25836215361688147</v>
      </c>
      <c r="P11" s="13">
        <v>0.3283348386556606</v>
      </c>
      <c r="Q11" s="13">
        <v>0.29448785573355679</v>
      </c>
      <c r="R11" s="13">
        <v>0.20637725226623529</v>
      </c>
      <c r="S11" s="13">
        <v>0.19003422354683369</v>
      </c>
      <c r="T11" s="13">
        <v>0.2129263716291811</v>
      </c>
      <c r="U11" s="13">
        <v>0.20642888467563311</v>
      </c>
      <c r="V11" s="13">
        <v>0.25025899564908682</v>
      </c>
      <c r="W11" s="13">
        <v>0.26556237227848262</v>
      </c>
      <c r="X11" s="13">
        <v>0.27469112743148799</v>
      </c>
      <c r="Y11" s="13">
        <v>0.28098216716720109</v>
      </c>
      <c r="AA11" s="13">
        <v>0.25665381813949001</v>
      </c>
      <c r="AB11" s="13">
        <v>0.34043791216616431</v>
      </c>
      <c r="AC11" s="13">
        <v>0.27613009884128781</v>
      </c>
      <c r="AD11" s="13">
        <v>0.14328803082996991</v>
      </c>
      <c r="AE11" s="13">
        <v>0.25185023255965439</v>
      </c>
      <c r="AF11" s="13">
        <v>0.24194469473960389</v>
      </c>
      <c r="AH11" s="13">
        <v>0.29047421328591327</v>
      </c>
      <c r="AI11" s="13">
        <v>0.3435608362507454</v>
      </c>
      <c r="AJ11" s="13">
        <v>0.25721269986111739</v>
      </c>
      <c r="AK11" s="13">
        <v>0.16228745286737231</v>
      </c>
      <c r="AL11" s="13">
        <v>0.24887188759195239</v>
      </c>
      <c r="AN11" s="13">
        <v>0.236652125976128</v>
      </c>
      <c r="AO11" s="13">
        <v>0.2323243576270953</v>
      </c>
      <c r="AP11" s="13">
        <v>0.25320348315071523</v>
      </c>
      <c r="AQ11" s="13">
        <v>0.26118096062572932</v>
      </c>
    </row>
    <row r="12" spans="2:45" ht="32.15" customHeight="1" x14ac:dyDescent="0.35">
      <c r="B12" s="12" t="s">
        <v>237</v>
      </c>
      <c r="C12" s="13">
        <v>3.040579721568858E-2</v>
      </c>
      <c r="D12" s="13">
        <v>5.7910830185920567E-2</v>
      </c>
      <c r="E12" s="13">
        <v>5.6420385031771832E-2</v>
      </c>
      <c r="F12" s="13">
        <v>3.5987306154109208E-2</v>
      </c>
      <c r="G12" s="13">
        <v>2.287076204834191E-2</v>
      </c>
      <c r="H12" s="13">
        <v>1.6307185050587869E-2</v>
      </c>
      <c r="I12" s="13">
        <v>2.2114730178406979E-3</v>
      </c>
      <c r="K12" s="13">
        <v>3.1744802400366437E-2</v>
      </c>
      <c r="L12" s="13">
        <v>2.9094857589677239E-2</v>
      </c>
      <c r="N12" s="13">
        <v>1.5569313690948361E-2</v>
      </c>
      <c r="O12" s="13">
        <v>6.8732075514169266E-2</v>
      </c>
      <c r="P12" s="13">
        <v>2.6850949174150401E-2</v>
      </c>
      <c r="Q12" s="13">
        <v>4.5955925398652897E-2</v>
      </c>
      <c r="R12" s="13">
        <v>2.2366892379761329E-2</v>
      </c>
      <c r="S12" s="13">
        <v>2.1974764406166331E-2</v>
      </c>
      <c r="T12" s="13">
        <v>2.5255261640032549E-2</v>
      </c>
      <c r="U12" s="13">
        <v>4.9414862877138997E-2</v>
      </c>
      <c r="V12" s="13">
        <v>6.1761833903980927E-2</v>
      </c>
      <c r="W12" s="13">
        <v>1.0704241062326021E-2</v>
      </c>
      <c r="X12" s="13">
        <v>1.954236833133717E-2</v>
      </c>
      <c r="Y12" s="13">
        <v>1.8998763924666821E-2</v>
      </c>
      <c r="AA12" s="13">
        <v>3.4732423762217912E-2</v>
      </c>
      <c r="AB12" s="13">
        <v>3.3395833122293203E-2</v>
      </c>
      <c r="AC12" s="13">
        <v>2.987112323080629E-2</v>
      </c>
      <c r="AD12" s="13">
        <v>2.1169968779531041E-2</v>
      </c>
      <c r="AE12" s="13">
        <v>3.5296589200995078E-2</v>
      </c>
      <c r="AF12" s="13">
        <v>2.44094430127463E-2</v>
      </c>
      <c r="AH12" s="13">
        <v>5.2660790414133789E-2</v>
      </c>
      <c r="AI12" s="13">
        <v>3.3271060896391258E-2</v>
      </c>
      <c r="AJ12" s="13">
        <v>2.9816964288529341E-2</v>
      </c>
      <c r="AK12" s="13">
        <v>1.7903031770406599E-2</v>
      </c>
      <c r="AL12" s="13">
        <v>2.7077613223053111E-2</v>
      </c>
      <c r="AN12" s="13">
        <v>2.8258964076880021E-2</v>
      </c>
      <c r="AO12" s="13">
        <v>2.78759387183363E-2</v>
      </c>
      <c r="AP12" s="13">
        <v>4.3777170706163673E-2</v>
      </c>
      <c r="AQ12" s="13">
        <v>2.3786425770040549E-2</v>
      </c>
    </row>
    <row r="13" spans="2:45" ht="32.15" customHeight="1" x14ac:dyDescent="0.35">
      <c r="B13" s="12" t="s">
        <v>238</v>
      </c>
      <c r="C13" s="13">
        <v>1.5823460538749969E-2</v>
      </c>
      <c r="D13" s="13">
        <v>2.7014654421176482E-2</v>
      </c>
      <c r="E13" s="13">
        <v>2.428909218402419E-2</v>
      </c>
      <c r="F13" s="13">
        <v>2.5499087415786489E-2</v>
      </c>
      <c r="G13" s="13">
        <v>8.8755244513887659E-3</v>
      </c>
      <c r="H13" s="13">
        <v>6.2929961921256066E-3</v>
      </c>
      <c r="I13" s="13">
        <v>5.7558617090291836E-3</v>
      </c>
      <c r="K13" s="13">
        <v>2.0578781955234819E-2</v>
      </c>
      <c r="L13" s="13">
        <v>1.1167810694653099E-2</v>
      </c>
      <c r="N13" s="13">
        <v>5.1640703316891204E-3</v>
      </c>
      <c r="O13" s="13">
        <v>0</v>
      </c>
      <c r="P13" s="13">
        <v>9.3063956166991486E-3</v>
      </c>
      <c r="Q13" s="13">
        <v>0</v>
      </c>
      <c r="R13" s="13">
        <v>1.536651219033674E-2</v>
      </c>
      <c r="S13" s="13">
        <v>4.5119025162544048E-2</v>
      </c>
      <c r="T13" s="13">
        <v>2.1399487628319249E-2</v>
      </c>
      <c r="U13" s="13">
        <v>1.7422290158936371E-2</v>
      </c>
      <c r="V13" s="13">
        <v>2.878711513956279E-2</v>
      </c>
      <c r="W13" s="13">
        <v>3.1629100470426681E-3</v>
      </c>
      <c r="X13" s="13">
        <v>5.9226585852948464E-3</v>
      </c>
      <c r="Y13" s="13">
        <v>1.7947786141082611E-2</v>
      </c>
      <c r="AA13" s="13">
        <v>1.148254630459024E-2</v>
      </c>
      <c r="AB13" s="13">
        <v>0</v>
      </c>
      <c r="AC13" s="13">
        <v>2.699258857151314E-2</v>
      </c>
      <c r="AD13" s="13">
        <v>7.5671807889554146E-3</v>
      </c>
      <c r="AE13" s="13">
        <v>2.470071760890246E-2</v>
      </c>
      <c r="AF13" s="13">
        <v>2.0983148265742269E-2</v>
      </c>
      <c r="AH13" s="13">
        <v>1.169871061553124E-2</v>
      </c>
      <c r="AI13" s="13">
        <v>7.2012976418039864E-3</v>
      </c>
      <c r="AJ13" s="13">
        <v>1.101616672414423E-2</v>
      </c>
      <c r="AK13" s="13">
        <v>1.228923876130663E-2</v>
      </c>
      <c r="AL13" s="13">
        <v>2.4308704249353628E-2</v>
      </c>
      <c r="AN13" s="13">
        <v>1.5855880713286721E-2</v>
      </c>
      <c r="AO13" s="13">
        <v>1.719619453952188E-2</v>
      </c>
      <c r="AP13" s="13">
        <v>1.8537895717837819E-2</v>
      </c>
      <c r="AQ13" s="13">
        <v>1.208954897475817E-2</v>
      </c>
    </row>
    <row r="14" spans="2:45" ht="19" customHeight="1" x14ac:dyDescent="0.35">
      <c r="B14" s="12" t="s">
        <v>81</v>
      </c>
      <c r="C14" s="13">
        <v>7.8813063630731581E-2</v>
      </c>
      <c r="D14" s="13">
        <v>8.5036008695541926E-2</v>
      </c>
      <c r="E14" s="13">
        <v>8.6305402442336518E-2</v>
      </c>
      <c r="F14" s="13">
        <v>8.3675653104328104E-2</v>
      </c>
      <c r="G14" s="13">
        <v>8.1811554939636821E-2</v>
      </c>
      <c r="H14" s="13">
        <v>5.9460228925922037E-2</v>
      </c>
      <c r="I14" s="13">
        <v>7.5272812090980662E-2</v>
      </c>
      <c r="K14" s="13">
        <v>4.6575857320698758E-2</v>
      </c>
      <c r="L14" s="13">
        <v>0.1103745778558553</v>
      </c>
      <c r="N14" s="13">
        <v>6.7035704130024243E-2</v>
      </c>
      <c r="O14" s="13">
        <v>4.8032474126085453E-2</v>
      </c>
      <c r="P14" s="13">
        <v>8.9210081008879283E-2</v>
      </c>
      <c r="Q14" s="13">
        <v>7.1569374615221726E-2</v>
      </c>
      <c r="R14" s="13">
        <v>6.4993299078087985E-2</v>
      </c>
      <c r="S14" s="13">
        <v>6.8443573311281675E-2</v>
      </c>
      <c r="T14" s="13">
        <v>5.6526668190225123E-2</v>
      </c>
      <c r="U14" s="13">
        <v>8.6131867919128483E-2</v>
      </c>
      <c r="V14" s="13">
        <v>9.9485633955965144E-2</v>
      </c>
      <c r="W14" s="13">
        <v>9.0445402694173782E-2</v>
      </c>
      <c r="X14" s="13">
        <v>8.2692592252143468E-2</v>
      </c>
      <c r="Y14" s="13">
        <v>8.2142055032932385E-2</v>
      </c>
      <c r="AA14" s="13">
        <v>5.4225438757692007E-2</v>
      </c>
      <c r="AB14" s="13">
        <v>0.1039289055400856</v>
      </c>
      <c r="AC14" s="13">
        <v>0.10571521429734169</v>
      </c>
      <c r="AD14" s="13">
        <v>4.3856738714474992E-2</v>
      </c>
      <c r="AE14" s="13">
        <v>0.15713649008062849</v>
      </c>
      <c r="AF14" s="13">
        <v>5.0619609581206627E-2</v>
      </c>
      <c r="AH14" s="13">
        <v>5.6507606859168863E-2</v>
      </c>
      <c r="AI14" s="13">
        <v>6.884867617941913E-2</v>
      </c>
      <c r="AJ14" s="13">
        <v>0.10339614143524289</v>
      </c>
      <c r="AK14" s="13">
        <v>4.0996262830802613E-2</v>
      </c>
      <c r="AL14" s="13">
        <v>0.1073421513983444</v>
      </c>
      <c r="AN14" s="13">
        <v>5.7260428946908373E-2</v>
      </c>
      <c r="AO14" s="13">
        <v>8.4843642805976061E-2</v>
      </c>
      <c r="AP14" s="13">
        <v>7.8708398211592909E-2</v>
      </c>
      <c r="AQ14" s="13">
        <v>9.646988749394074E-2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B2:N18"/>
  <sheetViews>
    <sheetView showGridLines="0" workbookViewId="0"/>
  </sheetViews>
  <sheetFormatPr defaultColWidth="8.81640625" defaultRowHeight="14.5" x14ac:dyDescent="0.35"/>
  <cols>
    <col min="1" max="1" width="5" customWidth="1"/>
    <col min="2" max="2" width="25" customWidth="1"/>
    <col min="3" max="14" width="20" customWidth="1"/>
  </cols>
  <sheetData>
    <row r="2" spans="2:14" ht="40" customHeight="1" x14ac:dyDescent="0.35">
      <c r="D2" s="14" t="s">
        <v>449</v>
      </c>
    </row>
    <row r="6" spans="2:14" ht="50.15" customHeight="1" x14ac:dyDescent="0.35">
      <c r="C6" s="15" t="s">
        <v>450</v>
      </c>
      <c r="D6" s="15" t="s">
        <v>451</v>
      </c>
      <c r="E6" s="15" t="s">
        <v>452</v>
      </c>
      <c r="F6" s="15" t="s">
        <v>453</v>
      </c>
      <c r="G6" s="15" t="s">
        <v>381</v>
      </c>
      <c r="H6" s="15" t="s">
        <v>454</v>
      </c>
      <c r="I6" s="15" t="s">
        <v>455</v>
      </c>
      <c r="J6" s="15" t="s">
        <v>456</v>
      </c>
      <c r="K6" s="15" t="s">
        <v>457</v>
      </c>
      <c r="L6" s="15" t="s">
        <v>458</v>
      </c>
      <c r="M6" s="15" t="s">
        <v>459</v>
      </c>
      <c r="N6" s="15" t="s">
        <v>460</v>
      </c>
    </row>
    <row r="7" spans="2:14" x14ac:dyDescent="0.35">
      <c r="B7" s="12" t="s">
        <v>240</v>
      </c>
      <c r="C7" s="13">
        <v>0.45776837034127799</v>
      </c>
      <c r="D7" s="13">
        <v>0.21980872743565569</v>
      </c>
      <c r="E7" s="13">
        <v>0.39891535971869191</v>
      </c>
      <c r="F7" s="13">
        <v>0.2399614231184779</v>
      </c>
      <c r="G7" s="13">
        <v>0.16918452496462211</v>
      </c>
      <c r="H7" s="13">
        <v>2.5005783453881169E-2</v>
      </c>
      <c r="I7" s="13">
        <v>3.2693658093237821E-2</v>
      </c>
      <c r="J7" s="13">
        <v>3.5895845607421838E-2</v>
      </c>
      <c r="K7" s="13">
        <v>6.3422110683894348E-2</v>
      </c>
      <c r="L7" s="13">
        <v>4.2575176049464807E-2</v>
      </c>
      <c r="M7" s="13">
        <v>0.20098436397074379</v>
      </c>
      <c r="N7" s="13">
        <v>9.6619080767371246E-2</v>
      </c>
    </row>
    <row r="8" spans="2:14" x14ac:dyDescent="0.35">
      <c r="B8" s="12" t="s">
        <v>241</v>
      </c>
      <c r="C8" s="13">
        <v>0.28369274700051139</v>
      </c>
      <c r="D8" s="13">
        <v>0.28885308318208969</v>
      </c>
      <c r="E8" s="13">
        <v>0.31507113746239329</v>
      </c>
      <c r="F8" s="13">
        <v>0.26955238030912781</v>
      </c>
      <c r="G8" s="13">
        <v>0.1684738250965139</v>
      </c>
      <c r="H8" s="13">
        <v>5.2296269054762319E-2</v>
      </c>
      <c r="I8" s="13">
        <v>6.0510308717465711E-2</v>
      </c>
      <c r="J8" s="13">
        <v>9.9118909989143592E-2</v>
      </c>
      <c r="K8" s="13">
        <v>0.1683174702854108</v>
      </c>
      <c r="L8" s="13">
        <v>0.10621967622293189</v>
      </c>
      <c r="M8" s="13">
        <v>0.2028620841788655</v>
      </c>
      <c r="N8" s="13">
        <v>0.1905445464722077</v>
      </c>
    </row>
    <row r="9" spans="2:14" x14ac:dyDescent="0.35">
      <c r="B9" s="12" t="s">
        <v>242</v>
      </c>
      <c r="C9" s="13">
        <v>0.13017193694755461</v>
      </c>
      <c r="D9" s="13">
        <v>0.25753028361272062</v>
      </c>
      <c r="E9" s="13">
        <v>0.1501053514966251</v>
      </c>
      <c r="F9" s="13">
        <v>0.25553220239553542</v>
      </c>
      <c r="G9" s="13">
        <v>0.22965214374165141</v>
      </c>
      <c r="H9" s="13">
        <v>0.15575863788695041</v>
      </c>
      <c r="I9" s="13">
        <v>0.14795401794292781</v>
      </c>
      <c r="J9" s="13">
        <v>0.28897552695679929</v>
      </c>
      <c r="K9" s="13">
        <v>0.2700804122520381</v>
      </c>
      <c r="L9" s="13">
        <v>0.2686376089468398</v>
      </c>
      <c r="M9" s="13">
        <v>0.20435093038135421</v>
      </c>
      <c r="N9" s="13">
        <v>0.30207868580815628</v>
      </c>
    </row>
    <row r="10" spans="2:14" x14ac:dyDescent="0.35">
      <c r="B10" s="12" t="s">
        <v>243</v>
      </c>
      <c r="C10" s="13">
        <v>5.0769530096637337E-2</v>
      </c>
      <c r="D10" s="13">
        <v>0.12550244327646209</v>
      </c>
      <c r="E10" s="13">
        <v>5.9224842475927061E-2</v>
      </c>
      <c r="F10" s="13">
        <v>0.1161358903690196</v>
      </c>
      <c r="G10" s="13">
        <v>0.34187501049362612</v>
      </c>
      <c r="H10" s="13">
        <v>0.65715007427892536</v>
      </c>
      <c r="I10" s="13">
        <v>0.63436829580734033</v>
      </c>
      <c r="J10" s="13">
        <v>0.4182637126624672</v>
      </c>
      <c r="K10" s="13">
        <v>0.33590658722625488</v>
      </c>
      <c r="L10" s="13">
        <v>0.42728609366326081</v>
      </c>
      <c r="M10" s="13">
        <v>0.27191139535181091</v>
      </c>
      <c r="N10" s="13">
        <v>0.25349392951905297</v>
      </c>
    </row>
    <row r="11" spans="2:14" x14ac:dyDescent="0.35">
      <c r="B11" s="12" t="s">
        <v>81</v>
      </c>
      <c r="C11" s="13">
        <v>7.7597415614018658E-2</v>
      </c>
      <c r="D11" s="13">
        <v>0.1083054624930721</v>
      </c>
      <c r="E11" s="13">
        <v>7.6683308846362735E-2</v>
      </c>
      <c r="F11" s="13">
        <v>0.1188181038078393</v>
      </c>
      <c r="G11" s="13">
        <v>9.0814495703586545E-2</v>
      </c>
      <c r="H11" s="13">
        <v>0.1097892353254807</v>
      </c>
      <c r="I11" s="13">
        <v>0.12447371943902839</v>
      </c>
      <c r="J11" s="13">
        <v>0.15774600478416809</v>
      </c>
      <c r="K11" s="13">
        <v>0.1622734195524019</v>
      </c>
      <c r="L11" s="13">
        <v>0.15528144511750269</v>
      </c>
      <c r="M11" s="13">
        <v>0.1198912261172257</v>
      </c>
      <c r="N11" s="13">
        <v>0.15726375743321169</v>
      </c>
    </row>
    <row r="14" spans="2:14" x14ac:dyDescent="0.35">
      <c r="B14" t="s">
        <v>344</v>
      </c>
    </row>
    <row r="15" spans="2:14"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239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0.45776837034127799</v>
      </c>
      <c r="D9" s="13">
        <v>0.30777022198740178</v>
      </c>
      <c r="E9" s="13">
        <v>0.36622419072019841</v>
      </c>
      <c r="F9" s="13">
        <v>0.37546937733846542</v>
      </c>
      <c r="G9" s="13">
        <v>0.45075142449389299</v>
      </c>
      <c r="H9" s="13">
        <v>0.54045710002952629</v>
      </c>
      <c r="I9" s="13">
        <v>0.64784013498951787</v>
      </c>
      <c r="K9" s="13">
        <v>0.47486129912641062</v>
      </c>
      <c r="L9" s="13">
        <v>0.44103370947108061</v>
      </c>
      <c r="N9" s="13">
        <v>0.49349352128481222</v>
      </c>
      <c r="O9" s="13">
        <v>0.47892148427832693</v>
      </c>
      <c r="P9" s="13">
        <v>0.5012722639214956</v>
      </c>
      <c r="Q9" s="13">
        <v>0.36299362278542541</v>
      </c>
      <c r="R9" s="13">
        <v>0.53624231713807224</v>
      </c>
      <c r="S9" s="13">
        <v>0.45671464239723542</v>
      </c>
      <c r="T9" s="13">
        <v>0.47216350354569542</v>
      </c>
      <c r="U9" s="13">
        <v>0.35972145779324283</v>
      </c>
      <c r="V9" s="13">
        <v>0.39063411635081718</v>
      </c>
      <c r="W9" s="13">
        <v>0.53456216161655079</v>
      </c>
      <c r="X9" s="13">
        <v>0.45387925988900008</v>
      </c>
      <c r="Y9" s="13">
        <v>0.42091251251916229</v>
      </c>
      <c r="AA9" s="13">
        <v>0.44328117334139822</v>
      </c>
      <c r="AB9" s="13">
        <v>0.4937372383651204</v>
      </c>
      <c r="AC9" s="13">
        <v>0.46894016958212908</v>
      </c>
      <c r="AD9" s="13">
        <v>0.49277585410527958</v>
      </c>
      <c r="AE9" s="13">
        <v>0.35993396211044509</v>
      </c>
      <c r="AF9" s="13">
        <v>0.52740807189067407</v>
      </c>
      <c r="AH9" s="13">
        <v>0.43438069323988859</v>
      </c>
      <c r="AI9" s="13">
        <v>0.52649525509623696</v>
      </c>
      <c r="AJ9" s="13">
        <v>0.39612111026625568</v>
      </c>
      <c r="AK9" s="13">
        <v>0.52579502075180995</v>
      </c>
      <c r="AL9" s="13">
        <v>0.43233167209291479</v>
      </c>
      <c r="AN9" s="13">
        <v>0.45842714123065031</v>
      </c>
      <c r="AO9" s="13">
        <v>0.47729420378697113</v>
      </c>
      <c r="AP9" s="13">
        <v>0.4375448628301607</v>
      </c>
      <c r="AQ9" s="13">
        <v>0.45485876644346263</v>
      </c>
    </row>
    <row r="10" spans="2:45" ht="32.15" customHeight="1" x14ac:dyDescent="0.35">
      <c r="B10" s="12" t="s">
        <v>241</v>
      </c>
      <c r="C10" s="13">
        <v>0.28369274700051139</v>
      </c>
      <c r="D10" s="13">
        <v>0.30962980653124239</v>
      </c>
      <c r="E10" s="13">
        <v>0.25221582041127039</v>
      </c>
      <c r="F10" s="13">
        <v>0.34413507994585918</v>
      </c>
      <c r="G10" s="13">
        <v>0.30674502983497193</v>
      </c>
      <c r="H10" s="13">
        <v>0.27105491494753903</v>
      </c>
      <c r="I10" s="13">
        <v>0.23290649728063351</v>
      </c>
      <c r="K10" s="13">
        <v>0.2966945506375443</v>
      </c>
      <c r="L10" s="13">
        <v>0.27096346126476922</v>
      </c>
      <c r="N10" s="13">
        <v>0.32652550129745878</v>
      </c>
      <c r="O10" s="13">
        <v>0.19016910808238829</v>
      </c>
      <c r="P10" s="13">
        <v>0.25944394238145252</v>
      </c>
      <c r="Q10" s="13">
        <v>0.36530065120272498</v>
      </c>
      <c r="R10" s="13">
        <v>0.26367810325876262</v>
      </c>
      <c r="S10" s="13">
        <v>0.30873958310753002</v>
      </c>
      <c r="T10" s="13">
        <v>0.25403884109303299</v>
      </c>
      <c r="U10" s="13">
        <v>0.32382587394182138</v>
      </c>
      <c r="V10" s="13">
        <v>0.24864526440989099</v>
      </c>
      <c r="W10" s="13">
        <v>0.26766113506677941</v>
      </c>
      <c r="X10" s="13">
        <v>0.27445734402705302</v>
      </c>
      <c r="Y10" s="13">
        <v>0.32138334490504522</v>
      </c>
      <c r="AA10" s="13">
        <v>0.32911845036691811</v>
      </c>
      <c r="AB10" s="13">
        <v>0.31840092854888741</v>
      </c>
      <c r="AC10" s="13">
        <v>0.26348155218566338</v>
      </c>
      <c r="AD10" s="13">
        <v>0.28950284455017478</v>
      </c>
      <c r="AE10" s="13">
        <v>0.2480754633010889</v>
      </c>
      <c r="AF10" s="13">
        <v>0.24180698835399481</v>
      </c>
      <c r="AH10" s="13">
        <v>0.29006964951298547</v>
      </c>
      <c r="AI10" s="13">
        <v>0.31987772249907448</v>
      </c>
      <c r="AJ10" s="13">
        <v>0.29674343580049739</v>
      </c>
      <c r="AK10" s="13">
        <v>0.27595572237096161</v>
      </c>
      <c r="AL10" s="13">
        <v>0.27124615598929058</v>
      </c>
      <c r="AN10" s="13">
        <v>0.30481195781189602</v>
      </c>
      <c r="AO10" s="13">
        <v>0.268941386748693</v>
      </c>
      <c r="AP10" s="13">
        <v>0.29422216610812663</v>
      </c>
      <c r="AQ10" s="13">
        <v>0.26484248408626349</v>
      </c>
    </row>
    <row r="11" spans="2:45" ht="19" customHeight="1" x14ac:dyDescent="0.35">
      <c r="B11" s="12" t="s">
        <v>242</v>
      </c>
      <c r="C11" s="13">
        <v>0.13017193694755461</v>
      </c>
      <c r="D11" s="13">
        <v>0.1854094409777334</v>
      </c>
      <c r="E11" s="13">
        <v>0.20921671320114871</v>
      </c>
      <c r="F11" s="13">
        <v>0.1394198179977558</v>
      </c>
      <c r="G11" s="13">
        <v>0.12612811278018621</v>
      </c>
      <c r="H11" s="13">
        <v>8.7164505709769496E-2</v>
      </c>
      <c r="I11" s="13">
        <v>5.4275594952992751E-2</v>
      </c>
      <c r="K11" s="13">
        <v>0.13633904382117051</v>
      </c>
      <c r="L11" s="13">
        <v>0.12413409268004701</v>
      </c>
      <c r="N11" s="13">
        <v>0.1152434821413587</v>
      </c>
      <c r="O11" s="13">
        <v>0.1130086943967184</v>
      </c>
      <c r="P11" s="13">
        <v>0.1155277919053764</v>
      </c>
      <c r="Q11" s="13">
        <v>0.1602642760529891</v>
      </c>
      <c r="R11" s="13">
        <v>9.7552694587676306E-2</v>
      </c>
      <c r="S11" s="13">
        <v>9.6073039029530988E-2</v>
      </c>
      <c r="T11" s="13">
        <v>0.18404548510399779</v>
      </c>
      <c r="U11" s="13">
        <v>0.13874951076788669</v>
      </c>
      <c r="V11" s="13">
        <v>0.17837240737617799</v>
      </c>
      <c r="W11" s="13">
        <v>0.10155162568051559</v>
      </c>
      <c r="X11" s="13">
        <v>0.12027079041411171</v>
      </c>
      <c r="Y11" s="13">
        <v>0.14072321060296691</v>
      </c>
      <c r="AA11" s="13">
        <v>0.12264266904750851</v>
      </c>
      <c r="AB11" s="13">
        <v>8.5107115415811591E-2</v>
      </c>
      <c r="AC11" s="13">
        <v>0.13304389054911001</v>
      </c>
      <c r="AD11" s="13">
        <v>0.123632119058507</v>
      </c>
      <c r="AE11" s="13">
        <v>0.16497876218456239</v>
      </c>
      <c r="AF11" s="13">
        <v>0.12835320356370289</v>
      </c>
      <c r="AH11" s="13">
        <v>0.16626487191422021</v>
      </c>
      <c r="AI11" s="13">
        <v>7.4558164795671775E-2</v>
      </c>
      <c r="AJ11" s="13">
        <v>0.15890237287412709</v>
      </c>
      <c r="AK11" s="13">
        <v>0.10719866514209669</v>
      </c>
      <c r="AL11" s="13">
        <v>0.12967467379956341</v>
      </c>
      <c r="AN11" s="13">
        <v>0.11333588467850519</v>
      </c>
      <c r="AO11" s="13">
        <v>0.14538305888548181</v>
      </c>
      <c r="AP11" s="13">
        <v>0.12443753254200381</v>
      </c>
      <c r="AQ11" s="13">
        <v>0.1385559180842264</v>
      </c>
    </row>
    <row r="12" spans="2:45" ht="19" customHeight="1" x14ac:dyDescent="0.35">
      <c r="B12" s="12" t="s">
        <v>243</v>
      </c>
      <c r="C12" s="13">
        <v>5.0769530096637337E-2</v>
      </c>
      <c r="D12" s="13">
        <v>8.7033018758727876E-2</v>
      </c>
      <c r="E12" s="13">
        <v>8.2382321661044033E-2</v>
      </c>
      <c r="F12" s="13">
        <v>5.0197199071212638E-2</v>
      </c>
      <c r="G12" s="13">
        <v>5.0500882150229368E-2</v>
      </c>
      <c r="H12" s="13">
        <v>4.0069662423659468E-2</v>
      </c>
      <c r="I12" s="13">
        <v>9.0838996536773322E-3</v>
      </c>
      <c r="K12" s="13">
        <v>6.0274199231451109E-2</v>
      </c>
      <c r="L12" s="13">
        <v>4.1464078897841643E-2</v>
      </c>
      <c r="N12" s="13">
        <v>2.6357048828951991E-2</v>
      </c>
      <c r="O12" s="13">
        <v>4.5739033526773727E-2</v>
      </c>
      <c r="P12" s="13">
        <v>4.5911883226002301E-2</v>
      </c>
      <c r="Q12" s="13">
        <v>5.6617274714719897E-2</v>
      </c>
      <c r="R12" s="13">
        <v>2.211959182013034E-2</v>
      </c>
      <c r="S12" s="13">
        <v>6.4687756299064328E-2</v>
      </c>
      <c r="T12" s="13">
        <v>3.3439670855731927E-2</v>
      </c>
      <c r="U12" s="13">
        <v>9.5630185733895312E-2</v>
      </c>
      <c r="V12" s="13">
        <v>9.1257443222589246E-2</v>
      </c>
      <c r="W12" s="13">
        <v>2.924955459855343E-2</v>
      </c>
      <c r="X12" s="13">
        <v>4.6679355076394813E-2</v>
      </c>
      <c r="Y12" s="13">
        <v>3.9785005506868393E-2</v>
      </c>
      <c r="AA12" s="13">
        <v>4.7453579127331738E-2</v>
      </c>
      <c r="AB12" s="13">
        <v>6.6972603307415654E-2</v>
      </c>
      <c r="AC12" s="13">
        <v>5.8216304557134398E-2</v>
      </c>
      <c r="AD12" s="13">
        <v>6.0289954438340933E-2</v>
      </c>
      <c r="AE12" s="13">
        <v>4.9661070070902848E-2</v>
      </c>
      <c r="AF12" s="13">
        <v>4.4155730602116042E-2</v>
      </c>
      <c r="AH12" s="13">
        <v>3.8798293832838143E-2</v>
      </c>
      <c r="AI12" s="13">
        <v>5.0413475500311528E-2</v>
      </c>
      <c r="AJ12" s="13">
        <v>4.687473815927392E-2</v>
      </c>
      <c r="AK12" s="13">
        <v>4.947701063163084E-2</v>
      </c>
      <c r="AL12" s="13">
        <v>5.9238806096520692E-2</v>
      </c>
      <c r="AN12" s="13">
        <v>5.4320908326831507E-2</v>
      </c>
      <c r="AO12" s="13">
        <v>4.7188470096451378E-2</v>
      </c>
      <c r="AP12" s="13">
        <v>7.0666045879474171E-2</v>
      </c>
      <c r="AQ12" s="13">
        <v>3.3493710703024003E-2</v>
      </c>
    </row>
    <row r="13" spans="2:45" ht="19" customHeight="1" x14ac:dyDescent="0.35">
      <c r="B13" s="12" t="s">
        <v>81</v>
      </c>
      <c r="C13" s="13">
        <v>7.7597415614018658E-2</v>
      </c>
      <c r="D13" s="13">
        <v>0.1101575117448948</v>
      </c>
      <c r="E13" s="13">
        <v>8.9960954006338606E-2</v>
      </c>
      <c r="F13" s="13">
        <v>9.0778525646706992E-2</v>
      </c>
      <c r="G13" s="13">
        <v>6.5874550740719462E-2</v>
      </c>
      <c r="H13" s="13">
        <v>6.1253816889505812E-2</v>
      </c>
      <c r="I13" s="13">
        <v>5.5893873123178749E-2</v>
      </c>
      <c r="K13" s="13">
        <v>3.1830907183423532E-2</v>
      </c>
      <c r="L13" s="13">
        <v>0.12240465768626151</v>
      </c>
      <c r="N13" s="13">
        <v>3.8380446447418441E-2</v>
      </c>
      <c r="O13" s="13">
        <v>0.17216167971579249</v>
      </c>
      <c r="P13" s="13">
        <v>7.7844118565673262E-2</v>
      </c>
      <c r="Q13" s="13">
        <v>5.4824175244140697E-2</v>
      </c>
      <c r="R13" s="13">
        <v>8.040729319535854E-2</v>
      </c>
      <c r="S13" s="13">
        <v>7.3784979166639203E-2</v>
      </c>
      <c r="T13" s="13">
        <v>5.6312499401541968E-2</v>
      </c>
      <c r="U13" s="13">
        <v>8.207297176315359E-2</v>
      </c>
      <c r="V13" s="13">
        <v>9.1090768640524428E-2</v>
      </c>
      <c r="W13" s="13">
        <v>6.6975523037600751E-2</v>
      </c>
      <c r="X13" s="13">
        <v>0.1047132505934404</v>
      </c>
      <c r="Y13" s="13">
        <v>7.7195926465957201E-2</v>
      </c>
      <c r="AA13" s="13">
        <v>5.750412811684355E-2</v>
      </c>
      <c r="AB13" s="13">
        <v>3.5782114362765093E-2</v>
      </c>
      <c r="AC13" s="13">
        <v>7.6318083125963068E-2</v>
      </c>
      <c r="AD13" s="13">
        <v>3.379922784769758E-2</v>
      </c>
      <c r="AE13" s="13">
        <v>0.17735074233300069</v>
      </c>
      <c r="AF13" s="13">
        <v>5.827600558951216E-2</v>
      </c>
      <c r="AH13" s="13">
        <v>7.04864915000675E-2</v>
      </c>
      <c r="AI13" s="13">
        <v>2.8655382108705042E-2</v>
      </c>
      <c r="AJ13" s="13">
        <v>0.1013583428998458</v>
      </c>
      <c r="AK13" s="13">
        <v>4.1573581103501102E-2</v>
      </c>
      <c r="AL13" s="13">
        <v>0.1075086920217105</v>
      </c>
      <c r="AN13" s="13">
        <v>6.9104107952117286E-2</v>
      </c>
      <c r="AO13" s="13">
        <v>6.119288048240263E-2</v>
      </c>
      <c r="AP13" s="13">
        <v>7.3129392640234839E-2</v>
      </c>
      <c r="AQ13" s="13">
        <v>0.1082491206830235</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0.21980872743565569</v>
      </c>
      <c r="D9" s="13">
        <v>0.10460244764965761</v>
      </c>
      <c r="E9" s="13">
        <v>0.1387647731526547</v>
      </c>
      <c r="F9" s="13">
        <v>0.21787890432172571</v>
      </c>
      <c r="G9" s="13">
        <v>0.21764577936299989</v>
      </c>
      <c r="H9" s="13">
        <v>0.2737022099099603</v>
      </c>
      <c r="I9" s="13">
        <v>0.32858275778680701</v>
      </c>
      <c r="K9" s="13">
        <v>0.232470079882512</v>
      </c>
      <c r="L9" s="13">
        <v>0.20741275703060241</v>
      </c>
      <c r="N9" s="13">
        <v>0.20634997976707151</v>
      </c>
      <c r="O9" s="13">
        <v>0.1564456422254549</v>
      </c>
      <c r="P9" s="13">
        <v>0.2354790861434726</v>
      </c>
      <c r="Q9" s="13">
        <v>0.17118146329204459</v>
      </c>
      <c r="R9" s="13">
        <v>0.28212200740083437</v>
      </c>
      <c r="S9" s="13">
        <v>0.23378746943104531</v>
      </c>
      <c r="T9" s="13">
        <v>0.2203056270708286</v>
      </c>
      <c r="U9" s="13">
        <v>0.19136438047451099</v>
      </c>
      <c r="V9" s="13">
        <v>0.20534346889163449</v>
      </c>
      <c r="W9" s="13">
        <v>0.22800988713984299</v>
      </c>
      <c r="X9" s="13">
        <v>0.2282452325137394</v>
      </c>
      <c r="Y9" s="13">
        <v>0.21001926914618729</v>
      </c>
      <c r="AA9" s="13">
        <v>0.17930221479054809</v>
      </c>
      <c r="AB9" s="13">
        <v>0.16718513234825411</v>
      </c>
      <c r="AC9" s="13">
        <v>0.2413713227043979</v>
      </c>
      <c r="AD9" s="13">
        <v>0.33698069927425078</v>
      </c>
      <c r="AE9" s="13">
        <v>0.15951114564070151</v>
      </c>
      <c r="AF9" s="13">
        <v>0.27545157943531062</v>
      </c>
      <c r="AH9" s="13">
        <v>0.1666126585005919</v>
      </c>
      <c r="AI9" s="13">
        <v>0.2098175671906522</v>
      </c>
      <c r="AJ9" s="13">
        <v>0.1463438768125172</v>
      </c>
      <c r="AK9" s="13">
        <v>0.33255277137973899</v>
      </c>
      <c r="AL9" s="13">
        <v>0.2043325114932843</v>
      </c>
      <c r="AN9" s="13">
        <v>0.2028950632792858</v>
      </c>
      <c r="AO9" s="13">
        <v>0.24775916930929609</v>
      </c>
      <c r="AP9" s="13">
        <v>0.2096122642625366</v>
      </c>
      <c r="AQ9" s="13">
        <v>0.21545451851929179</v>
      </c>
    </row>
    <row r="10" spans="2:45" ht="32.15" customHeight="1" x14ac:dyDescent="0.35">
      <c r="B10" s="12" t="s">
        <v>241</v>
      </c>
      <c r="C10" s="13">
        <v>0.28885308318208969</v>
      </c>
      <c r="D10" s="13">
        <v>0.24793761240491399</v>
      </c>
      <c r="E10" s="13">
        <v>0.25198851944136902</v>
      </c>
      <c r="F10" s="13">
        <v>0.29356349357510669</v>
      </c>
      <c r="G10" s="13">
        <v>0.27554143405772569</v>
      </c>
      <c r="H10" s="13">
        <v>0.32456490771495089</v>
      </c>
      <c r="I10" s="13">
        <v>0.32867401951548031</v>
      </c>
      <c r="K10" s="13">
        <v>0.29924686289998559</v>
      </c>
      <c r="L10" s="13">
        <v>0.27867715716467029</v>
      </c>
      <c r="N10" s="13">
        <v>0.36003051315934148</v>
      </c>
      <c r="O10" s="13">
        <v>0.22743727924556331</v>
      </c>
      <c r="P10" s="13">
        <v>0.27069280931969297</v>
      </c>
      <c r="Q10" s="13">
        <v>0.26162671703428758</v>
      </c>
      <c r="R10" s="13">
        <v>0.30474900883463257</v>
      </c>
      <c r="S10" s="13">
        <v>0.22896003738050261</v>
      </c>
      <c r="T10" s="13">
        <v>0.31569514362500412</v>
      </c>
      <c r="U10" s="13">
        <v>0.28175870923191793</v>
      </c>
      <c r="V10" s="13">
        <v>0.25032479741596969</v>
      </c>
      <c r="W10" s="13">
        <v>0.32137237351860942</v>
      </c>
      <c r="X10" s="13">
        <v>0.28980731224019679</v>
      </c>
      <c r="Y10" s="13">
        <v>0.29287480371532748</v>
      </c>
      <c r="AA10" s="13">
        <v>0.29601097474949722</v>
      </c>
      <c r="AB10" s="13">
        <v>0.36449030738906968</v>
      </c>
      <c r="AC10" s="13">
        <v>0.23474967283641679</v>
      </c>
      <c r="AD10" s="13">
        <v>0.33058013940804309</v>
      </c>
      <c r="AE10" s="13">
        <v>0.22888751438244209</v>
      </c>
      <c r="AF10" s="13">
        <v>0.2967764284490067</v>
      </c>
      <c r="AH10" s="13">
        <v>0.27725762795619507</v>
      </c>
      <c r="AI10" s="13">
        <v>0.31202841104159618</v>
      </c>
      <c r="AJ10" s="13">
        <v>0.25036233396573959</v>
      </c>
      <c r="AK10" s="13">
        <v>0.29953982112359218</v>
      </c>
      <c r="AL10" s="13">
        <v>0.29733786713684179</v>
      </c>
      <c r="AN10" s="13">
        <v>0.31083794851281921</v>
      </c>
      <c r="AO10" s="13">
        <v>0.27943054129874312</v>
      </c>
      <c r="AP10" s="13">
        <v>0.2802423571439982</v>
      </c>
      <c r="AQ10" s="13">
        <v>0.28261569309099382</v>
      </c>
    </row>
    <row r="11" spans="2:45" ht="19" customHeight="1" x14ac:dyDescent="0.35">
      <c r="B11" s="12" t="s">
        <v>242</v>
      </c>
      <c r="C11" s="13">
        <v>0.25753028361272062</v>
      </c>
      <c r="D11" s="13">
        <v>0.31222001539284672</v>
      </c>
      <c r="E11" s="13">
        <v>0.28053596536472902</v>
      </c>
      <c r="F11" s="13">
        <v>0.24525977626764431</v>
      </c>
      <c r="G11" s="13">
        <v>0.26324694128314091</v>
      </c>
      <c r="H11" s="13">
        <v>0.21072248707418151</v>
      </c>
      <c r="I11" s="13">
        <v>0.23966082050074811</v>
      </c>
      <c r="K11" s="13">
        <v>0.27731780373535869</v>
      </c>
      <c r="L11" s="13">
        <v>0.23815751005956681</v>
      </c>
      <c r="N11" s="13">
        <v>0.25552383075707802</v>
      </c>
      <c r="O11" s="13">
        <v>0.2398278662874678</v>
      </c>
      <c r="P11" s="13">
        <v>0.25467377423419812</v>
      </c>
      <c r="Q11" s="13">
        <v>0.28638794867703948</v>
      </c>
      <c r="R11" s="13">
        <v>0.23419020214190711</v>
      </c>
      <c r="S11" s="13">
        <v>0.32253543425566711</v>
      </c>
      <c r="T11" s="13">
        <v>0.22332642697271521</v>
      </c>
      <c r="U11" s="13">
        <v>0.23292631844681011</v>
      </c>
      <c r="V11" s="13">
        <v>0.28290743160559378</v>
      </c>
      <c r="W11" s="13">
        <v>0.24339377022977751</v>
      </c>
      <c r="X11" s="13">
        <v>0.23276509342541379</v>
      </c>
      <c r="Y11" s="13">
        <v>0.27946097827435529</v>
      </c>
      <c r="AA11" s="13">
        <v>0.27681490966393207</v>
      </c>
      <c r="AB11" s="13">
        <v>0.32492557721115728</v>
      </c>
      <c r="AC11" s="13">
        <v>0.28593530364992092</v>
      </c>
      <c r="AD11" s="13">
        <v>0.18175576264632151</v>
      </c>
      <c r="AE11" s="13">
        <v>0.25571391399406079</v>
      </c>
      <c r="AF11" s="13">
        <v>0.24424541608898689</v>
      </c>
      <c r="AH11" s="13">
        <v>0.27642165797630891</v>
      </c>
      <c r="AI11" s="13">
        <v>0.31231426978805571</v>
      </c>
      <c r="AJ11" s="13">
        <v>0.33795117548892317</v>
      </c>
      <c r="AK11" s="13">
        <v>0.20572285777981961</v>
      </c>
      <c r="AL11" s="13">
        <v>0.23593111732039029</v>
      </c>
      <c r="AN11" s="13">
        <v>0.26839888034507797</v>
      </c>
      <c r="AO11" s="13">
        <v>0.26900787980719659</v>
      </c>
      <c r="AP11" s="13">
        <v>0.25726131983264511</v>
      </c>
      <c r="AQ11" s="13">
        <v>0.23495503305621879</v>
      </c>
    </row>
    <row r="12" spans="2:45" ht="19" customHeight="1" x14ac:dyDescent="0.35">
      <c r="B12" s="12" t="s">
        <v>243</v>
      </c>
      <c r="C12" s="13">
        <v>0.12550244327646209</v>
      </c>
      <c r="D12" s="13">
        <v>0.16939543863664411</v>
      </c>
      <c r="E12" s="13">
        <v>0.20548154604594901</v>
      </c>
      <c r="F12" s="13">
        <v>0.13188272366131629</v>
      </c>
      <c r="G12" s="13">
        <v>0.1366391905268956</v>
      </c>
      <c r="H12" s="13">
        <v>8.9717904864000081E-2</v>
      </c>
      <c r="I12" s="13">
        <v>4.1489725067213309E-2</v>
      </c>
      <c r="K12" s="13">
        <v>0.14868725667410551</v>
      </c>
      <c r="L12" s="13">
        <v>0.1028035837407079</v>
      </c>
      <c r="N12" s="13">
        <v>0.1056222982922221</v>
      </c>
      <c r="O12" s="13">
        <v>0.14672444021063161</v>
      </c>
      <c r="P12" s="13">
        <v>0.13170565293047001</v>
      </c>
      <c r="Q12" s="13">
        <v>0.13860799566719709</v>
      </c>
      <c r="R12" s="13">
        <v>8.4089240920959998E-2</v>
      </c>
      <c r="S12" s="13">
        <v>0.1120454629768024</v>
      </c>
      <c r="T12" s="13">
        <v>0.16481865249683009</v>
      </c>
      <c r="U12" s="13">
        <v>0.1551874528069622</v>
      </c>
      <c r="V12" s="13">
        <v>0.16779608705217081</v>
      </c>
      <c r="W12" s="13">
        <v>0.1068797647054015</v>
      </c>
      <c r="X12" s="13">
        <v>9.5890307636515945E-2</v>
      </c>
      <c r="Y12" s="13">
        <v>0.1185738969005551</v>
      </c>
      <c r="AA12" s="13">
        <v>0.14831131473849679</v>
      </c>
      <c r="AB12" s="13">
        <v>8.602765372377702E-2</v>
      </c>
      <c r="AC12" s="13">
        <v>0.15194446288106289</v>
      </c>
      <c r="AD12" s="13">
        <v>0.1059338130205892</v>
      </c>
      <c r="AE12" s="13">
        <v>0.12562967042455009</v>
      </c>
      <c r="AF12" s="13">
        <v>0.1102120328379429</v>
      </c>
      <c r="AH12" s="13">
        <v>0.17422148828082021</v>
      </c>
      <c r="AI12" s="13">
        <v>9.5339538362953155E-2</v>
      </c>
      <c r="AJ12" s="13">
        <v>0.13925594232475169</v>
      </c>
      <c r="AK12" s="13">
        <v>9.7434646823994539E-2</v>
      </c>
      <c r="AL12" s="13">
        <v>0.12174125803716231</v>
      </c>
      <c r="AN12" s="13">
        <v>0.12680275474559491</v>
      </c>
      <c r="AO12" s="13">
        <v>0.12309141371129879</v>
      </c>
      <c r="AP12" s="13">
        <v>0.14796239725103369</v>
      </c>
      <c r="AQ12" s="13">
        <v>0.10772245832088349</v>
      </c>
    </row>
    <row r="13" spans="2:45" ht="19" customHeight="1" x14ac:dyDescent="0.35">
      <c r="B13" s="12" t="s">
        <v>81</v>
      </c>
      <c r="C13" s="13">
        <v>0.1083054624930721</v>
      </c>
      <c r="D13" s="13">
        <v>0.16584448591593789</v>
      </c>
      <c r="E13" s="13">
        <v>0.1232291959952984</v>
      </c>
      <c r="F13" s="13">
        <v>0.1114151021742071</v>
      </c>
      <c r="G13" s="13">
        <v>0.10692665476923779</v>
      </c>
      <c r="H13" s="13">
        <v>0.10129249043690711</v>
      </c>
      <c r="I13" s="13">
        <v>6.1592677129751222E-2</v>
      </c>
      <c r="K13" s="13">
        <v>4.2277996808038253E-2</v>
      </c>
      <c r="L13" s="13">
        <v>0.17294899200445249</v>
      </c>
      <c r="N13" s="13">
        <v>7.2473378024287119E-2</v>
      </c>
      <c r="O13" s="13">
        <v>0.2295647720308821</v>
      </c>
      <c r="P13" s="13">
        <v>0.1074486773721663</v>
      </c>
      <c r="Q13" s="13">
        <v>0.1421958753294312</v>
      </c>
      <c r="R13" s="13">
        <v>9.484954070166593E-2</v>
      </c>
      <c r="S13" s="13">
        <v>0.10267159595598251</v>
      </c>
      <c r="T13" s="13">
        <v>7.5854149834622173E-2</v>
      </c>
      <c r="U13" s="13">
        <v>0.13876313903979859</v>
      </c>
      <c r="V13" s="13">
        <v>9.3628215034631104E-2</v>
      </c>
      <c r="W13" s="13">
        <v>0.10034420440636831</v>
      </c>
      <c r="X13" s="13">
        <v>0.153292054184134</v>
      </c>
      <c r="Y13" s="13">
        <v>9.9071051963574783E-2</v>
      </c>
      <c r="AA13" s="13">
        <v>9.9560586057525921E-2</v>
      </c>
      <c r="AB13" s="13">
        <v>5.7371329327741999E-2</v>
      </c>
      <c r="AC13" s="13">
        <v>8.5999237928201577E-2</v>
      </c>
      <c r="AD13" s="13">
        <v>4.4749585650795308E-2</v>
      </c>
      <c r="AE13" s="13">
        <v>0.2302577555582456</v>
      </c>
      <c r="AF13" s="13">
        <v>7.3314543188752884E-2</v>
      </c>
      <c r="AH13" s="13">
        <v>0.1054865672860838</v>
      </c>
      <c r="AI13" s="13">
        <v>7.050021361674276E-2</v>
      </c>
      <c r="AJ13" s="13">
        <v>0.12608667140806831</v>
      </c>
      <c r="AK13" s="13">
        <v>6.4749902892854649E-2</v>
      </c>
      <c r="AL13" s="13">
        <v>0.1406572460123213</v>
      </c>
      <c r="AN13" s="13">
        <v>9.1065353117222386E-2</v>
      </c>
      <c r="AO13" s="13">
        <v>8.0710995873465363E-2</v>
      </c>
      <c r="AP13" s="13">
        <v>0.10492166150978641</v>
      </c>
      <c r="AQ13" s="13">
        <v>0.15925229701261209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0.39891535971869191</v>
      </c>
      <c r="D9" s="13">
        <v>0.29088732274303142</v>
      </c>
      <c r="E9" s="13">
        <v>0.32789291557716482</v>
      </c>
      <c r="F9" s="13">
        <v>0.34493099122477261</v>
      </c>
      <c r="G9" s="13">
        <v>0.38854718038313218</v>
      </c>
      <c r="H9" s="13">
        <v>0.48076199802672609</v>
      </c>
      <c r="I9" s="13">
        <v>0.52494580714869088</v>
      </c>
      <c r="K9" s="13">
        <v>0.38918428480099881</v>
      </c>
      <c r="L9" s="13">
        <v>0.40844247123346772</v>
      </c>
      <c r="N9" s="13">
        <v>0.37649248900839127</v>
      </c>
      <c r="O9" s="13">
        <v>0.4150907380782593</v>
      </c>
      <c r="P9" s="13">
        <v>0.4402228552917673</v>
      </c>
      <c r="Q9" s="13">
        <v>0.4002695419264034</v>
      </c>
      <c r="R9" s="13">
        <v>0.44229280101467022</v>
      </c>
      <c r="S9" s="13">
        <v>0.38640501308052339</v>
      </c>
      <c r="T9" s="13">
        <v>0.39524445046086548</v>
      </c>
      <c r="U9" s="13">
        <v>0.3756787727272532</v>
      </c>
      <c r="V9" s="13">
        <v>0.32677708910054359</v>
      </c>
      <c r="W9" s="13">
        <v>0.42280012600518663</v>
      </c>
      <c r="X9" s="13">
        <v>0.45508566360367719</v>
      </c>
      <c r="Y9" s="13">
        <v>0.40430186413149388</v>
      </c>
      <c r="AA9" s="13">
        <v>0.36171796596423172</v>
      </c>
      <c r="AB9" s="13">
        <v>0.3856011629868471</v>
      </c>
      <c r="AC9" s="13">
        <v>0.28699232688608017</v>
      </c>
      <c r="AD9" s="13">
        <v>0.5390067054027019</v>
      </c>
      <c r="AE9" s="13">
        <v>0.30268477075392219</v>
      </c>
      <c r="AF9" s="13">
        <v>0.48919057215891948</v>
      </c>
      <c r="AH9" s="13">
        <v>0.31438270394532819</v>
      </c>
      <c r="AI9" s="13">
        <v>0.35609902330741172</v>
      </c>
      <c r="AJ9" s="13">
        <v>0.28682981597518892</v>
      </c>
      <c r="AK9" s="13">
        <v>0.54898120446769305</v>
      </c>
      <c r="AL9" s="13">
        <v>0.39833925216172639</v>
      </c>
      <c r="AN9" s="13">
        <v>0.40092890065245679</v>
      </c>
      <c r="AO9" s="13">
        <v>0.40372605461040589</v>
      </c>
      <c r="AP9" s="13">
        <v>0.39023837304027542</v>
      </c>
      <c r="AQ9" s="13">
        <v>0.39922874077970549</v>
      </c>
    </row>
    <row r="10" spans="2:45" ht="32.15" customHeight="1" x14ac:dyDescent="0.35">
      <c r="B10" s="12" t="s">
        <v>241</v>
      </c>
      <c r="C10" s="13">
        <v>0.31507113746239329</v>
      </c>
      <c r="D10" s="13">
        <v>0.33525081107754268</v>
      </c>
      <c r="E10" s="13">
        <v>0.31362061291163501</v>
      </c>
      <c r="F10" s="13">
        <v>0.3526138243070388</v>
      </c>
      <c r="G10" s="13">
        <v>0.31671894457694838</v>
      </c>
      <c r="H10" s="13">
        <v>0.27695157449813668</v>
      </c>
      <c r="I10" s="13">
        <v>0.29677733261922662</v>
      </c>
      <c r="K10" s="13">
        <v>0.32317734657011221</v>
      </c>
      <c r="L10" s="13">
        <v>0.3071348345580851</v>
      </c>
      <c r="N10" s="13">
        <v>0.33851757642489089</v>
      </c>
      <c r="O10" s="13">
        <v>0.26090073644637041</v>
      </c>
      <c r="P10" s="13">
        <v>0.24423514461095019</v>
      </c>
      <c r="Q10" s="13">
        <v>0.2286233138598418</v>
      </c>
      <c r="R10" s="13">
        <v>0.33247908611115168</v>
      </c>
      <c r="S10" s="13">
        <v>0.31736228231659352</v>
      </c>
      <c r="T10" s="13">
        <v>0.33907113533313982</v>
      </c>
      <c r="U10" s="13">
        <v>0.31764881075373991</v>
      </c>
      <c r="V10" s="13">
        <v>0.32532490467875408</v>
      </c>
      <c r="W10" s="13">
        <v>0.32098271710524301</v>
      </c>
      <c r="X10" s="13">
        <v>0.318333602485185</v>
      </c>
      <c r="Y10" s="13">
        <v>0.31562213353216628</v>
      </c>
      <c r="AA10" s="13">
        <v>0.34795549661352382</v>
      </c>
      <c r="AB10" s="13">
        <v>0.33281967829258119</v>
      </c>
      <c r="AC10" s="13">
        <v>0.34121555497360428</v>
      </c>
      <c r="AD10" s="13">
        <v>0.30815075182759311</v>
      </c>
      <c r="AE10" s="13">
        <v>0.30204154425638507</v>
      </c>
      <c r="AF10" s="13">
        <v>0.27199991044516642</v>
      </c>
      <c r="AH10" s="13">
        <v>0.35419400347953528</v>
      </c>
      <c r="AI10" s="13">
        <v>0.37783667739492321</v>
      </c>
      <c r="AJ10" s="13">
        <v>0.35257811198560518</v>
      </c>
      <c r="AK10" s="13">
        <v>0.27755677813211138</v>
      </c>
      <c r="AL10" s="13">
        <v>0.28935708890786338</v>
      </c>
      <c r="AN10" s="13">
        <v>0.3166187436658584</v>
      </c>
      <c r="AO10" s="13">
        <v>0.35507534327576079</v>
      </c>
      <c r="AP10" s="13">
        <v>0.30953689762230852</v>
      </c>
      <c r="AQ10" s="13">
        <v>0.27801642792024911</v>
      </c>
    </row>
    <row r="11" spans="2:45" ht="19" customHeight="1" x14ac:dyDescent="0.35">
      <c r="B11" s="12" t="s">
        <v>242</v>
      </c>
      <c r="C11" s="13">
        <v>0.1501053514966251</v>
      </c>
      <c r="D11" s="13">
        <v>0.20446029690551079</v>
      </c>
      <c r="E11" s="13">
        <v>0.1748678781455317</v>
      </c>
      <c r="F11" s="13">
        <v>0.14859219825302289</v>
      </c>
      <c r="G11" s="13">
        <v>0.1481225235792081</v>
      </c>
      <c r="H11" s="13">
        <v>0.1430854873848047</v>
      </c>
      <c r="I11" s="13">
        <v>0.1017457644392154</v>
      </c>
      <c r="K11" s="13">
        <v>0.18065361440533939</v>
      </c>
      <c r="L11" s="13">
        <v>0.1201973804065201</v>
      </c>
      <c r="N11" s="13">
        <v>0.16942348945095259</v>
      </c>
      <c r="O11" s="13">
        <v>0.1226985809090001</v>
      </c>
      <c r="P11" s="13">
        <v>0.173389773384618</v>
      </c>
      <c r="Q11" s="13">
        <v>0.2253249347295983</v>
      </c>
      <c r="R11" s="13">
        <v>0.14272257321692161</v>
      </c>
      <c r="S11" s="13">
        <v>0.17373676537225391</v>
      </c>
      <c r="T11" s="13">
        <v>0.15979099886628181</v>
      </c>
      <c r="U11" s="13">
        <v>0.1193246847131203</v>
      </c>
      <c r="V11" s="13">
        <v>0.17501903189842591</v>
      </c>
      <c r="W11" s="13">
        <v>0.13149519894419501</v>
      </c>
      <c r="X11" s="13">
        <v>7.9040890276681611E-2</v>
      </c>
      <c r="Y11" s="13">
        <v>0.15657643994550521</v>
      </c>
      <c r="AA11" s="13">
        <v>0.15709837401130469</v>
      </c>
      <c r="AB11" s="13">
        <v>0.17872822709564981</v>
      </c>
      <c r="AC11" s="13">
        <v>0.20780656846160911</v>
      </c>
      <c r="AD11" s="13">
        <v>9.0933420056970291E-2</v>
      </c>
      <c r="AE11" s="13">
        <v>0.17161879659959681</v>
      </c>
      <c r="AF11" s="13">
        <v>0.1302311617205395</v>
      </c>
      <c r="AH11" s="13">
        <v>0.19157906107738151</v>
      </c>
      <c r="AI11" s="13">
        <v>0.19306277588085061</v>
      </c>
      <c r="AJ11" s="13">
        <v>0.1656347385691268</v>
      </c>
      <c r="AK11" s="13">
        <v>9.6321724437868267E-2</v>
      </c>
      <c r="AL11" s="13">
        <v>0.1477836367000806</v>
      </c>
      <c r="AN11" s="13">
        <v>0.15911126510094939</v>
      </c>
      <c r="AO11" s="13">
        <v>0.1159635808093218</v>
      </c>
      <c r="AP11" s="13">
        <v>0.15274607645375091</v>
      </c>
      <c r="AQ11" s="13">
        <v>0.17144414333619851</v>
      </c>
    </row>
    <row r="12" spans="2:45" ht="19" customHeight="1" x14ac:dyDescent="0.35">
      <c r="B12" s="12" t="s">
        <v>243</v>
      </c>
      <c r="C12" s="13">
        <v>5.9224842475927061E-2</v>
      </c>
      <c r="D12" s="13">
        <v>7.5361527803618836E-2</v>
      </c>
      <c r="E12" s="13">
        <v>9.2862510054495001E-2</v>
      </c>
      <c r="F12" s="13">
        <v>7.39463641337475E-2</v>
      </c>
      <c r="G12" s="13">
        <v>7.0982279225673101E-2</v>
      </c>
      <c r="H12" s="13">
        <v>3.1135824662275789E-2</v>
      </c>
      <c r="I12" s="13">
        <v>1.868616866623803E-2</v>
      </c>
      <c r="K12" s="13">
        <v>8.0794310253387083E-2</v>
      </c>
      <c r="L12" s="13">
        <v>3.8107470904098668E-2</v>
      </c>
      <c r="N12" s="13">
        <v>7.5567972795863789E-2</v>
      </c>
      <c r="O12" s="13">
        <v>6.087903754448E-2</v>
      </c>
      <c r="P12" s="13">
        <v>5.3911217619109608E-2</v>
      </c>
      <c r="Q12" s="13">
        <v>4.2734348690517281E-2</v>
      </c>
      <c r="R12" s="13">
        <v>1.815339527875888E-2</v>
      </c>
      <c r="S12" s="13">
        <v>7.4685680149962852E-2</v>
      </c>
      <c r="T12" s="13">
        <v>4.4879261721888108E-2</v>
      </c>
      <c r="U12" s="13">
        <v>9.9912783701252506E-2</v>
      </c>
      <c r="V12" s="13">
        <v>9.3802246242009155E-2</v>
      </c>
      <c r="W12" s="13">
        <v>4.4565842879682842E-2</v>
      </c>
      <c r="X12" s="13">
        <v>3.2850249099889262E-2</v>
      </c>
      <c r="Y12" s="13">
        <v>5.0203913414623103E-2</v>
      </c>
      <c r="AA12" s="13">
        <v>7.13776162479135E-2</v>
      </c>
      <c r="AB12" s="13">
        <v>7.3519323293946351E-2</v>
      </c>
      <c r="AC12" s="13">
        <v>8.331831210605968E-2</v>
      </c>
      <c r="AD12" s="13">
        <v>4.4230215538948528E-2</v>
      </c>
      <c r="AE12" s="13">
        <v>4.9366813993998962E-2</v>
      </c>
      <c r="AF12" s="13">
        <v>4.8110999267722047E-2</v>
      </c>
      <c r="AH12" s="13">
        <v>7.635302912428435E-2</v>
      </c>
      <c r="AI12" s="13">
        <v>4.2466733025591508E-2</v>
      </c>
      <c r="AJ12" s="13">
        <v>9.5910672406983866E-2</v>
      </c>
      <c r="AK12" s="13">
        <v>3.5883499564972103E-2</v>
      </c>
      <c r="AL12" s="13">
        <v>5.5429666862797343E-2</v>
      </c>
      <c r="AN12" s="13">
        <v>7.4151538318740343E-2</v>
      </c>
      <c r="AO12" s="13">
        <v>5.7158590756436867E-2</v>
      </c>
      <c r="AP12" s="13">
        <v>7.4987263848269217E-2</v>
      </c>
      <c r="AQ12" s="13">
        <v>3.181148907051818E-2</v>
      </c>
    </row>
    <row r="13" spans="2:45" ht="19" customHeight="1" x14ac:dyDescent="0.35">
      <c r="B13" s="12" t="s">
        <v>81</v>
      </c>
      <c r="C13" s="13">
        <v>7.6683308846362735E-2</v>
      </c>
      <c r="D13" s="13">
        <v>9.404004147029657E-2</v>
      </c>
      <c r="E13" s="13">
        <v>9.0756083311173616E-2</v>
      </c>
      <c r="F13" s="13">
        <v>7.9916622081418281E-2</v>
      </c>
      <c r="G13" s="13">
        <v>7.5629072235038008E-2</v>
      </c>
      <c r="H13" s="13">
        <v>6.8065115428056572E-2</v>
      </c>
      <c r="I13" s="13">
        <v>5.7844927126629142E-2</v>
      </c>
      <c r="K13" s="13">
        <v>2.6190443970162569E-2</v>
      </c>
      <c r="L13" s="13">
        <v>0.12611784289782851</v>
      </c>
      <c r="N13" s="13">
        <v>3.9998472319901571E-2</v>
      </c>
      <c r="O13" s="13">
        <v>0.14043090702189001</v>
      </c>
      <c r="P13" s="13">
        <v>8.8241009093555034E-2</v>
      </c>
      <c r="Q13" s="13">
        <v>0.1030478607936393</v>
      </c>
      <c r="R13" s="13">
        <v>6.4352144378497622E-2</v>
      </c>
      <c r="S13" s="13">
        <v>4.7810259080666162E-2</v>
      </c>
      <c r="T13" s="13">
        <v>6.1014153617824939E-2</v>
      </c>
      <c r="U13" s="13">
        <v>8.7434948104634036E-2</v>
      </c>
      <c r="V13" s="13">
        <v>7.9076728080267167E-2</v>
      </c>
      <c r="W13" s="13">
        <v>8.0156115065692257E-2</v>
      </c>
      <c r="X13" s="13">
        <v>0.1146895945345668</v>
      </c>
      <c r="Y13" s="13">
        <v>7.3295648976211505E-2</v>
      </c>
      <c r="AA13" s="13">
        <v>6.1850547163026348E-2</v>
      </c>
      <c r="AB13" s="13">
        <v>2.933160833097561E-2</v>
      </c>
      <c r="AC13" s="13">
        <v>8.0667237572646655E-2</v>
      </c>
      <c r="AD13" s="13">
        <v>1.7678907173786191E-2</v>
      </c>
      <c r="AE13" s="13">
        <v>0.174288074396097</v>
      </c>
      <c r="AF13" s="13">
        <v>6.0467356407652537E-2</v>
      </c>
      <c r="AH13" s="13">
        <v>6.3491202373470584E-2</v>
      </c>
      <c r="AI13" s="13">
        <v>3.053479039122297E-2</v>
      </c>
      <c r="AJ13" s="13">
        <v>9.9046661063095162E-2</v>
      </c>
      <c r="AK13" s="13">
        <v>4.1256793397355128E-2</v>
      </c>
      <c r="AL13" s="13">
        <v>0.10909035536753239</v>
      </c>
      <c r="AN13" s="13">
        <v>4.9189552261995222E-2</v>
      </c>
      <c r="AO13" s="13">
        <v>6.8076430548074607E-2</v>
      </c>
      <c r="AP13" s="13">
        <v>7.249138903539612E-2</v>
      </c>
      <c r="AQ13" s="13">
        <v>0.1194991988933287</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0.2399614231184779</v>
      </c>
      <c r="D9" s="13">
        <v>0.20646283243221991</v>
      </c>
      <c r="E9" s="13">
        <v>0.21518556483534609</v>
      </c>
      <c r="F9" s="13">
        <v>0.216924851781335</v>
      </c>
      <c r="G9" s="13">
        <v>0.22103541227186291</v>
      </c>
      <c r="H9" s="13">
        <v>0.25580659714355092</v>
      </c>
      <c r="I9" s="13">
        <v>0.30553949803968489</v>
      </c>
      <c r="K9" s="13">
        <v>0.25672351488567052</v>
      </c>
      <c r="L9" s="13">
        <v>0.22355066491985451</v>
      </c>
      <c r="N9" s="13">
        <v>0.22687913990773001</v>
      </c>
      <c r="O9" s="13">
        <v>0.20372554824883729</v>
      </c>
      <c r="P9" s="13">
        <v>0.27774269114103939</v>
      </c>
      <c r="Q9" s="13">
        <v>0.1656473455455259</v>
      </c>
      <c r="R9" s="13">
        <v>0.29793734996727372</v>
      </c>
      <c r="S9" s="13">
        <v>0.23780388731560481</v>
      </c>
      <c r="T9" s="13">
        <v>0.26000766891349603</v>
      </c>
      <c r="U9" s="13">
        <v>0.2198636396335773</v>
      </c>
      <c r="V9" s="13">
        <v>0.20329272814104041</v>
      </c>
      <c r="W9" s="13">
        <v>0.26956764060176958</v>
      </c>
      <c r="X9" s="13">
        <v>0.20440149080570599</v>
      </c>
      <c r="Y9" s="13">
        <v>0.25917004564537582</v>
      </c>
      <c r="AA9" s="13">
        <v>0.22289151235923849</v>
      </c>
      <c r="AB9" s="13">
        <v>0.23275469059262349</v>
      </c>
      <c r="AC9" s="13">
        <v>0.22696868395076431</v>
      </c>
      <c r="AD9" s="13">
        <v>0.27802635558163108</v>
      </c>
      <c r="AE9" s="13">
        <v>0.20937151184553079</v>
      </c>
      <c r="AF9" s="13">
        <v>0.27463042589050207</v>
      </c>
      <c r="AH9" s="13">
        <v>0.21000180966583079</v>
      </c>
      <c r="AI9" s="13">
        <v>0.21377115318876999</v>
      </c>
      <c r="AJ9" s="13">
        <v>0.2192231294300486</v>
      </c>
      <c r="AK9" s="13">
        <v>0.30877810943127981</v>
      </c>
      <c r="AL9" s="13">
        <v>0.22456447879463401</v>
      </c>
      <c r="AN9" s="13">
        <v>0.22184274346012889</v>
      </c>
      <c r="AO9" s="13">
        <v>0.21920366032471819</v>
      </c>
      <c r="AP9" s="13">
        <v>0.2666583363428694</v>
      </c>
      <c r="AQ9" s="13">
        <v>0.25829840951772332</v>
      </c>
    </row>
    <row r="10" spans="2:45" ht="32.15" customHeight="1" x14ac:dyDescent="0.35">
      <c r="B10" s="12" t="s">
        <v>241</v>
      </c>
      <c r="C10" s="13">
        <v>0.26955238030912781</v>
      </c>
      <c r="D10" s="13">
        <v>0.23376075637974009</v>
      </c>
      <c r="E10" s="13">
        <v>0.22916853887263791</v>
      </c>
      <c r="F10" s="13">
        <v>0.30480830805519882</v>
      </c>
      <c r="G10" s="13">
        <v>0.24586412038699301</v>
      </c>
      <c r="H10" s="13">
        <v>0.28898448855647019</v>
      </c>
      <c r="I10" s="13">
        <v>0.30340314097424997</v>
      </c>
      <c r="K10" s="13">
        <v>0.25688438056234769</v>
      </c>
      <c r="L10" s="13">
        <v>0.28195485868664882</v>
      </c>
      <c r="N10" s="13">
        <v>0.29401158629075019</v>
      </c>
      <c r="O10" s="13">
        <v>0.29964761928565042</v>
      </c>
      <c r="P10" s="13">
        <v>0.22488484005799389</v>
      </c>
      <c r="Q10" s="13">
        <v>0.30486622482752762</v>
      </c>
      <c r="R10" s="13">
        <v>0.28418408040566512</v>
      </c>
      <c r="S10" s="13">
        <v>0.2344331658344731</v>
      </c>
      <c r="T10" s="13">
        <v>0.27241863689892509</v>
      </c>
      <c r="U10" s="13">
        <v>0.23511243104541951</v>
      </c>
      <c r="V10" s="13">
        <v>0.24039273799955771</v>
      </c>
      <c r="W10" s="13">
        <v>0.28054718332635548</v>
      </c>
      <c r="X10" s="13">
        <v>0.26718812213135901</v>
      </c>
      <c r="Y10" s="13">
        <v>0.32230559772829998</v>
      </c>
      <c r="AA10" s="13">
        <v>0.25600918679266521</v>
      </c>
      <c r="AB10" s="13">
        <v>0.31670436719602929</v>
      </c>
      <c r="AC10" s="13">
        <v>0.30485202911595771</v>
      </c>
      <c r="AD10" s="13">
        <v>0.30799128225293421</v>
      </c>
      <c r="AE10" s="13">
        <v>0.20061674930065121</v>
      </c>
      <c r="AF10" s="13">
        <v>0.30199617250628941</v>
      </c>
      <c r="AH10" s="13">
        <v>0.26841192340438991</v>
      </c>
      <c r="AI10" s="13">
        <v>0.28559992077074969</v>
      </c>
      <c r="AJ10" s="13">
        <v>0.2498611019989567</v>
      </c>
      <c r="AK10" s="13">
        <v>0.27645144756417628</v>
      </c>
      <c r="AL10" s="13">
        <v>0.26951538870181602</v>
      </c>
      <c r="AN10" s="13">
        <v>0.28301392410610238</v>
      </c>
      <c r="AO10" s="13">
        <v>0.30733172729327052</v>
      </c>
      <c r="AP10" s="13">
        <v>0.24240545846763439</v>
      </c>
      <c r="AQ10" s="13">
        <v>0.23845375071809741</v>
      </c>
    </row>
    <row r="11" spans="2:45" ht="19" customHeight="1" x14ac:dyDescent="0.35">
      <c r="B11" s="12" t="s">
        <v>242</v>
      </c>
      <c r="C11" s="13">
        <v>0.25553220239553542</v>
      </c>
      <c r="D11" s="13">
        <v>0.26247174140702562</v>
      </c>
      <c r="E11" s="13">
        <v>0.26909789065765888</v>
      </c>
      <c r="F11" s="13">
        <v>0.2478854831879384</v>
      </c>
      <c r="G11" s="13">
        <v>0.2898064229819059</v>
      </c>
      <c r="H11" s="13">
        <v>0.24129287761769261</v>
      </c>
      <c r="I11" s="13">
        <v>0.22797120134753709</v>
      </c>
      <c r="K11" s="13">
        <v>0.28920003893440782</v>
      </c>
      <c r="L11" s="13">
        <v>0.22257004396184829</v>
      </c>
      <c r="N11" s="13">
        <v>0.30299692404623407</v>
      </c>
      <c r="O11" s="13">
        <v>0.1126720882052661</v>
      </c>
      <c r="P11" s="13">
        <v>0.1771042693330783</v>
      </c>
      <c r="Q11" s="13">
        <v>0.27697375786415002</v>
      </c>
      <c r="R11" s="13">
        <v>0.24658468376019849</v>
      </c>
      <c r="S11" s="13">
        <v>0.25292670781791993</v>
      </c>
      <c r="T11" s="13">
        <v>0.2568915904999412</v>
      </c>
      <c r="U11" s="13">
        <v>0.28802046506262091</v>
      </c>
      <c r="V11" s="13">
        <v>0.29157133646924482</v>
      </c>
      <c r="W11" s="13">
        <v>0.2426529720527493</v>
      </c>
      <c r="X11" s="13">
        <v>0.28812543651771422</v>
      </c>
      <c r="Y11" s="13">
        <v>0.2025742216645835</v>
      </c>
      <c r="AA11" s="13">
        <v>0.28820121895797868</v>
      </c>
      <c r="AB11" s="13">
        <v>0.28773275243148289</v>
      </c>
      <c r="AC11" s="13">
        <v>0.2311028735635226</v>
      </c>
      <c r="AD11" s="13">
        <v>0.22655895698542519</v>
      </c>
      <c r="AE11" s="13">
        <v>0.25319267534901579</v>
      </c>
      <c r="AF11" s="13">
        <v>0.22367854294689241</v>
      </c>
      <c r="AH11" s="13">
        <v>0.27574277035255662</v>
      </c>
      <c r="AI11" s="13">
        <v>0.30906329411226652</v>
      </c>
      <c r="AJ11" s="13">
        <v>0.29183548656035208</v>
      </c>
      <c r="AK11" s="13">
        <v>0.22996032971789401</v>
      </c>
      <c r="AL11" s="13">
        <v>0.234176248878569</v>
      </c>
      <c r="AN11" s="13">
        <v>0.27705767374655837</v>
      </c>
      <c r="AO11" s="13">
        <v>0.24123015962069441</v>
      </c>
      <c r="AP11" s="13">
        <v>0.24294778011561929</v>
      </c>
      <c r="AQ11" s="13">
        <v>0.25813084070653391</v>
      </c>
    </row>
    <row r="12" spans="2:45" ht="19" customHeight="1" x14ac:dyDescent="0.35">
      <c r="B12" s="12" t="s">
        <v>243</v>
      </c>
      <c r="C12" s="13">
        <v>0.1161358903690196</v>
      </c>
      <c r="D12" s="13">
        <v>0.15392983781372249</v>
      </c>
      <c r="E12" s="13">
        <v>0.1634475731625141</v>
      </c>
      <c r="F12" s="13">
        <v>0.11454260587607761</v>
      </c>
      <c r="G12" s="13">
        <v>0.1176200114324973</v>
      </c>
      <c r="H12" s="13">
        <v>9.8252634102191747E-2</v>
      </c>
      <c r="I12" s="13">
        <v>6.4931539506150535E-2</v>
      </c>
      <c r="K12" s="13">
        <v>0.15022466130151629</v>
      </c>
      <c r="L12" s="13">
        <v>8.2761620329740701E-2</v>
      </c>
      <c r="N12" s="13">
        <v>0.1153522053190679</v>
      </c>
      <c r="O12" s="13">
        <v>9.2752857682752612E-2</v>
      </c>
      <c r="P12" s="13">
        <v>0.1691675115785892</v>
      </c>
      <c r="Q12" s="13">
        <v>0.1127627583038056</v>
      </c>
      <c r="R12" s="13">
        <v>5.4944056320248708E-2</v>
      </c>
      <c r="S12" s="13">
        <v>0.14233154517338659</v>
      </c>
      <c r="T12" s="13">
        <v>0.10298077624363849</v>
      </c>
      <c r="U12" s="13">
        <v>0.13977617101820311</v>
      </c>
      <c r="V12" s="13">
        <v>0.15895056441463709</v>
      </c>
      <c r="W12" s="13">
        <v>8.6254005143369186E-2</v>
      </c>
      <c r="X12" s="13">
        <v>0.10545741736329969</v>
      </c>
      <c r="Y12" s="13">
        <v>0.1209210635926629</v>
      </c>
      <c r="AA12" s="13">
        <v>0.1260503941960559</v>
      </c>
      <c r="AB12" s="13">
        <v>0.1127378250457506</v>
      </c>
      <c r="AC12" s="13">
        <v>0.13469883642415029</v>
      </c>
      <c r="AD12" s="13">
        <v>0.12532987416012589</v>
      </c>
      <c r="AE12" s="13">
        <v>0.1035422269877431</v>
      </c>
      <c r="AF12" s="13">
        <v>0.10452821512760289</v>
      </c>
      <c r="AH12" s="13">
        <v>0.15034788936926011</v>
      </c>
      <c r="AI12" s="13">
        <v>8.8429434139013649E-2</v>
      </c>
      <c r="AJ12" s="13">
        <v>0.1071758334234435</v>
      </c>
      <c r="AK12" s="13">
        <v>0.105084667941598</v>
      </c>
      <c r="AL12" s="13">
        <v>0.1169669076216273</v>
      </c>
      <c r="AN12" s="13">
        <v>0.1245835812473392</v>
      </c>
      <c r="AO12" s="13">
        <v>0.12053233425682069</v>
      </c>
      <c r="AP12" s="13">
        <v>0.14854824025091851</v>
      </c>
      <c r="AQ12" s="13">
        <v>7.4761416991671256E-2</v>
      </c>
    </row>
    <row r="13" spans="2:45" ht="19" customHeight="1" x14ac:dyDescent="0.35">
      <c r="B13" s="12" t="s">
        <v>81</v>
      </c>
      <c r="C13" s="13">
        <v>0.1188181038078393</v>
      </c>
      <c r="D13" s="13">
        <v>0.14337483196729209</v>
      </c>
      <c r="E13" s="13">
        <v>0.12310043247184289</v>
      </c>
      <c r="F13" s="13">
        <v>0.1158387510994504</v>
      </c>
      <c r="G13" s="13">
        <v>0.1256740329267409</v>
      </c>
      <c r="H13" s="13">
        <v>0.1156634025800945</v>
      </c>
      <c r="I13" s="13">
        <v>9.8154620132377537E-2</v>
      </c>
      <c r="K13" s="13">
        <v>4.6967404316057573E-2</v>
      </c>
      <c r="L13" s="13">
        <v>0.1891628121019078</v>
      </c>
      <c r="N13" s="13">
        <v>6.0760144436217987E-2</v>
      </c>
      <c r="O13" s="13">
        <v>0.29120188657749341</v>
      </c>
      <c r="P13" s="13">
        <v>0.1511006878892992</v>
      </c>
      <c r="Q13" s="13">
        <v>0.1397499134589911</v>
      </c>
      <c r="R13" s="13">
        <v>0.11634982954661389</v>
      </c>
      <c r="S13" s="13">
        <v>0.13250469385861549</v>
      </c>
      <c r="T13" s="13">
        <v>0.1077013274439992</v>
      </c>
      <c r="U13" s="13">
        <v>0.117227293240179</v>
      </c>
      <c r="V13" s="13">
        <v>0.10579263297552</v>
      </c>
      <c r="W13" s="13">
        <v>0.1209781988757563</v>
      </c>
      <c r="X13" s="13">
        <v>0.13482753318192109</v>
      </c>
      <c r="Y13" s="13">
        <v>9.5029071369077678E-2</v>
      </c>
      <c r="AA13" s="13">
        <v>0.10684768769406169</v>
      </c>
      <c r="AB13" s="13">
        <v>5.0070364734113568E-2</v>
      </c>
      <c r="AC13" s="13">
        <v>0.10237757694560511</v>
      </c>
      <c r="AD13" s="13">
        <v>6.2093531019883609E-2</v>
      </c>
      <c r="AE13" s="13">
        <v>0.23327683651705911</v>
      </c>
      <c r="AF13" s="13">
        <v>9.5166643528713069E-2</v>
      </c>
      <c r="AH13" s="13">
        <v>9.5495607207962505E-2</v>
      </c>
      <c r="AI13" s="13">
        <v>0.1031361977892</v>
      </c>
      <c r="AJ13" s="13">
        <v>0.1319044485871991</v>
      </c>
      <c r="AK13" s="13">
        <v>7.9725445345051965E-2</v>
      </c>
      <c r="AL13" s="13">
        <v>0.1547769760033538</v>
      </c>
      <c r="AN13" s="13">
        <v>9.3502077439871323E-2</v>
      </c>
      <c r="AO13" s="13">
        <v>0.111702118504496</v>
      </c>
      <c r="AP13" s="13">
        <v>9.9440184822958494E-2</v>
      </c>
      <c r="AQ13" s="13">
        <v>0.1703555820659742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0.16918452496462211</v>
      </c>
      <c r="D9" s="13">
        <v>0.2085452601697414</v>
      </c>
      <c r="E9" s="13">
        <v>0.2009631293700728</v>
      </c>
      <c r="F9" s="13">
        <v>0.1801351732271754</v>
      </c>
      <c r="G9" s="13">
        <v>0.18228169810641021</v>
      </c>
      <c r="H9" s="13">
        <v>0.13017966066283471</v>
      </c>
      <c r="I9" s="13">
        <v>0.1241855264416004</v>
      </c>
      <c r="K9" s="13">
        <v>0.16929831449980789</v>
      </c>
      <c r="L9" s="13">
        <v>0.16907312045894321</v>
      </c>
      <c r="N9" s="13">
        <v>0.19305802293681831</v>
      </c>
      <c r="O9" s="13">
        <v>0.2231437488592159</v>
      </c>
      <c r="P9" s="13">
        <v>0.25310429668250117</v>
      </c>
      <c r="Q9" s="13">
        <v>9.942790497217123E-2</v>
      </c>
      <c r="R9" s="13">
        <v>0.2155838492959051</v>
      </c>
      <c r="S9" s="13">
        <v>0.1059075013923915</v>
      </c>
      <c r="T9" s="13">
        <v>0.15901281703381101</v>
      </c>
      <c r="U9" s="13">
        <v>0.1123898542296471</v>
      </c>
      <c r="V9" s="13">
        <v>0.20851504641059379</v>
      </c>
      <c r="W9" s="13">
        <v>0.1573759905037877</v>
      </c>
      <c r="X9" s="13">
        <v>0.1186242827243829</v>
      </c>
      <c r="Y9" s="13">
        <v>0.17728188937140299</v>
      </c>
      <c r="AA9" s="13">
        <v>0.18038804300940831</v>
      </c>
      <c r="AB9" s="13">
        <v>0.21394646950871571</v>
      </c>
      <c r="AC9" s="13">
        <v>0.327413304733642</v>
      </c>
      <c r="AD9" s="13">
        <v>8.4546875598948676E-2</v>
      </c>
      <c r="AE9" s="13">
        <v>0.18522934721149489</v>
      </c>
      <c r="AF9" s="13">
        <v>0.13121653382729531</v>
      </c>
      <c r="AH9" s="13">
        <v>0.18915146020859311</v>
      </c>
      <c r="AI9" s="13">
        <v>0.21647210730912361</v>
      </c>
      <c r="AJ9" s="13">
        <v>0.28690455497665801</v>
      </c>
      <c r="AK9" s="13">
        <v>8.5006548558594727E-2</v>
      </c>
      <c r="AL9" s="13">
        <v>0.15514022577327491</v>
      </c>
      <c r="AN9" s="13">
        <v>0.18951283092911031</v>
      </c>
      <c r="AO9" s="13">
        <v>0.18204991844994761</v>
      </c>
      <c r="AP9" s="13">
        <v>0.14124073537056989</v>
      </c>
      <c r="AQ9" s="13">
        <v>0.15774438937514271</v>
      </c>
    </row>
    <row r="10" spans="2:45" ht="32.15" customHeight="1" x14ac:dyDescent="0.35">
      <c r="B10" s="12" t="s">
        <v>241</v>
      </c>
      <c r="C10" s="13">
        <v>0.1684738250965139</v>
      </c>
      <c r="D10" s="13">
        <v>0.200421970916979</v>
      </c>
      <c r="E10" s="13">
        <v>0.16179690102875391</v>
      </c>
      <c r="F10" s="13">
        <v>0.21176562869021301</v>
      </c>
      <c r="G10" s="13">
        <v>0.16622546888411971</v>
      </c>
      <c r="H10" s="13">
        <v>0.159945808193311</v>
      </c>
      <c r="I10" s="13">
        <v>0.12524299858383581</v>
      </c>
      <c r="K10" s="13">
        <v>0.13891915810271249</v>
      </c>
      <c r="L10" s="13">
        <v>0.1974090260494995</v>
      </c>
      <c r="N10" s="13">
        <v>0.16735524110462049</v>
      </c>
      <c r="O10" s="13">
        <v>0.16030764978909481</v>
      </c>
      <c r="P10" s="13">
        <v>0.18753014594569969</v>
      </c>
      <c r="Q10" s="13">
        <v>0.19652282870057219</v>
      </c>
      <c r="R10" s="13">
        <v>0.17634484413509741</v>
      </c>
      <c r="S10" s="13">
        <v>0.1686154759977522</v>
      </c>
      <c r="T10" s="13">
        <v>0.19258259153508039</v>
      </c>
      <c r="U10" s="13">
        <v>0.1941557421179034</v>
      </c>
      <c r="V10" s="13">
        <v>0.16006928651420091</v>
      </c>
      <c r="W10" s="13">
        <v>0.14719656727394501</v>
      </c>
      <c r="X10" s="13">
        <v>0.1526303694104808</v>
      </c>
      <c r="Y10" s="13">
        <v>0.1528813268805487</v>
      </c>
      <c r="AA10" s="13">
        <v>0.19729156259821229</v>
      </c>
      <c r="AB10" s="13">
        <v>0.2115530210114851</v>
      </c>
      <c r="AC10" s="13">
        <v>0.27226651878037827</v>
      </c>
      <c r="AD10" s="13">
        <v>0.1142272474005508</v>
      </c>
      <c r="AE10" s="13">
        <v>0.1324275356836935</v>
      </c>
      <c r="AF10" s="13">
        <v>0.14811677712384391</v>
      </c>
      <c r="AH10" s="13">
        <v>0.1585377202456123</v>
      </c>
      <c r="AI10" s="13">
        <v>0.2003267310730204</v>
      </c>
      <c r="AJ10" s="13">
        <v>0.24641085164420101</v>
      </c>
      <c r="AK10" s="13">
        <v>0.13427972031366051</v>
      </c>
      <c r="AL10" s="13">
        <v>0.156391820867787</v>
      </c>
      <c r="AN10" s="13">
        <v>0.17720069130553129</v>
      </c>
      <c r="AO10" s="13">
        <v>0.16836838944811749</v>
      </c>
      <c r="AP10" s="13">
        <v>0.17167745633558901</v>
      </c>
      <c r="AQ10" s="13">
        <v>0.15648715055725651</v>
      </c>
    </row>
    <row r="11" spans="2:45" ht="19" customHeight="1" x14ac:dyDescent="0.35">
      <c r="B11" s="12" t="s">
        <v>242</v>
      </c>
      <c r="C11" s="13">
        <v>0.22965214374165141</v>
      </c>
      <c r="D11" s="13">
        <v>0.21811693712076219</v>
      </c>
      <c r="E11" s="13">
        <v>0.24737089643316171</v>
      </c>
      <c r="F11" s="13">
        <v>0.23582546426147041</v>
      </c>
      <c r="G11" s="13">
        <v>0.22664280355376309</v>
      </c>
      <c r="H11" s="13">
        <v>0.22617610793907431</v>
      </c>
      <c r="I11" s="13">
        <v>0.22261506884713389</v>
      </c>
      <c r="K11" s="13">
        <v>0.21152321730643681</v>
      </c>
      <c r="L11" s="13">
        <v>0.24740108774345129</v>
      </c>
      <c r="N11" s="13">
        <v>0.246793783608414</v>
      </c>
      <c r="O11" s="13">
        <v>0.28990061999472522</v>
      </c>
      <c r="P11" s="13">
        <v>0.22385265028744331</v>
      </c>
      <c r="Q11" s="13">
        <v>0.28338498242648619</v>
      </c>
      <c r="R11" s="13">
        <v>0.2169046357452285</v>
      </c>
      <c r="S11" s="13">
        <v>0.2302458515516507</v>
      </c>
      <c r="T11" s="13">
        <v>0.21612616244290159</v>
      </c>
      <c r="U11" s="13">
        <v>0.22923550782735291</v>
      </c>
      <c r="V11" s="13">
        <v>0.2152691246678454</v>
      </c>
      <c r="W11" s="13">
        <v>0.25087234683946141</v>
      </c>
      <c r="X11" s="13">
        <v>0.22868086977964761</v>
      </c>
      <c r="Y11" s="13">
        <v>0.1893991435119321</v>
      </c>
      <c r="AA11" s="13">
        <v>0.2494178856169173</v>
      </c>
      <c r="AB11" s="13">
        <v>0.30833906830528252</v>
      </c>
      <c r="AC11" s="13">
        <v>0.12511105946553991</v>
      </c>
      <c r="AD11" s="13">
        <v>0.18692026234687811</v>
      </c>
      <c r="AE11" s="13">
        <v>0.21156847199407799</v>
      </c>
      <c r="AF11" s="13">
        <v>0.2416944766499623</v>
      </c>
      <c r="AH11" s="13">
        <v>0.27515850889054899</v>
      </c>
      <c r="AI11" s="13">
        <v>0.337526512616181</v>
      </c>
      <c r="AJ11" s="13">
        <v>0.22905069546269821</v>
      </c>
      <c r="AK11" s="13">
        <v>0.16723325931940611</v>
      </c>
      <c r="AL11" s="13">
        <v>0.2212267670329236</v>
      </c>
      <c r="AN11" s="13">
        <v>0.23027907019865629</v>
      </c>
      <c r="AO11" s="13">
        <v>0.24048181242017941</v>
      </c>
      <c r="AP11" s="13">
        <v>0.1991391927962102</v>
      </c>
      <c r="AQ11" s="13">
        <v>0.24410084618742531</v>
      </c>
    </row>
    <row r="12" spans="2:45" ht="19" customHeight="1" x14ac:dyDescent="0.35">
      <c r="B12" s="12" t="s">
        <v>243</v>
      </c>
      <c r="C12" s="13">
        <v>0.34187501049362612</v>
      </c>
      <c r="D12" s="13">
        <v>0.29884073114088577</v>
      </c>
      <c r="E12" s="13">
        <v>0.30170074598336871</v>
      </c>
      <c r="F12" s="13">
        <v>0.27173044872106378</v>
      </c>
      <c r="G12" s="13">
        <v>0.33853599150100122</v>
      </c>
      <c r="H12" s="13">
        <v>0.37699966435698429</v>
      </c>
      <c r="I12" s="13">
        <v>0.43891664813593978</v>
      </c>
      <c r="K12" s="13">
        <v>0.42828822560065472</v>
      </c>
      <c r="L12" s="13">
        <v>0.25727301702031552</v>
      </c>
      <c r="N12" s="13">
        <v>0.29881160425150188</v>
      </c>
      <c r="O12" s="13">
        <v>0.22821044781038541</v>
      </c>
      <c r="P12" s="13">
        <v>0.21300498286646341</v>
      </c>
      <c r="Q12" s="13">
        <v>0.33978517641577233</v>
      </c>
      <c r="R12" s="13">
        <v>0.31263860998207538</v>
      </c>
      <c r="S12" s="13">
        <v>0.39799159487433883</v>
      </c>
      <c r="T12" s="13">
        <v>0.35096175264794122</v>
      </c>
      <c r="U12" s="13">
        <v>0.37015105460305658</v>
      </c>
      <c r="V12" s="13">
        <v>0.34136661968802429</v>
      </c>
      <c r="W12" s="13">
        <v>0.35301337829734269</v>
      </c>
      <c r="X12" s="13">
        <v>0.38475019151954959</v>
      </c>
      <c r="Y12" s="13">
        <v>0.39320891681404913</v>
      </c>
      <c r="AA12" s="13">
        <v>0.29359622832568077</v>
      </c>
      <c r="AB12" s="13">
        <v>0.22148213510683451</v>
      </c>
      <c r="AC12" s="13">
        <v>0.20939916175099979</v>
      </c>
      <c r="AD12" s="13">
        <v>0.56399699092877154</v>
      </c>
      <c r="AE12" s="13">
        <v>0.29810749398833991</v>
      </c>
      <c r="AF12" s="13">
        <v>0.39864708492174977</v>
      </c>
      <c r="AH12" s="13">
        <v>0.28898116392255191</v>
      </c>
      <c r="AI12" s="13">
        <v>0.18342083335073789</v>
      </c>
      <c r="AJ12" s="13">
        <v>0.16372114570259749</v>
      </c>
      <c r="AK12" s="13">
        <v>0.54337943946582379</v>
      </c>
      <c r="AL12" s="13">
        <v>0.34748195915767321</v>
      </c>
      <c r="AN12" s="13">
        <v>0.32730910707447858</v>
      </c>
      <c r="AO12" s="13">
        <v>0.34215787209361848</v>
      </c>
      <c r="AP12" s="13">
        <v>0.39679305333341502</v>
      </c>
      <c r="AQ12" s="13">
        <v>0.30945448341170623</v>
      </c>
    </row>
    <row r="13" spans="2:45" ht="19" customHeight="1" x14ac:dyDescent="0.35">
      <c r="B13" s="12" t="s">
        <v>81</v>
      </c>
      <c r="C13" s="13">
        <v>9.0814495703586545E-2</v>
      </c>
      <c r="D13" s="13">
        <v>7.4075100651631726E-2</v>
      </c>
      <c r="E13" s="13">
        <v>8.8168327184642931E-2</v>
      </c>
      <c r="F13" s="13">
        <v>0.1005432851000775</v>
      </c>
      <c r="G13" s="13">
        <v>8.6314037954705741E-2</v>
      </c>
      <c r="H13" s="13">
        <v>0.1066987588477956</v>
      </c>
      <c r="I13" s="13">
        <v>8.9039757991490082E-2</v>
      </c>
      <c r="K13" s="13">
        <v>5.1971084490387898E-2</v>
      </c>
      <c r="L13" s="13">
        <v>0.1288437487277905</v>
      </c>
      <c r="N13" s="13">
        <v>9.3981348098645459E-2</v>
      </c>
      <c r="O13" s="13">
        <v>9.8437533546578609E-2</v>
      </c>
      <c r="P13" s="13">
        <v>0.12250792421789231</v>
      </c>
      <c r="Q13" s="13">
        <v>8.0879107484998131E-2</v>
      </c>
      <c r="R13" s="13">
        <v>7.8528060841693476E-2</v>
      </c>
      <c r="S13" s="13">
        <v>9.7239576183866736E-2</v>
      </c>
      <c r="T13" s="13">
        <v>8.1316676340265903E-2</v>
      </c>
      <c r="U13" s="13">
        <v>9.4067841222039789E-2</v>
      </c>
      <c r="V13" s="13">
        <v>7.4779922719335631E-2</v>
      </c>
      <c r="W13" s="13">
        <v>9.1541717085462992E-2</v>
      </c>
      <c r="X13" s="13">
        <v>0.11531428656593901</v>
      </c>
      <c r="Y13" s="13">
        <v>8.7228723422066987E-2</v>
      </c>
      <c r="AA13" s="13">
        <v>7.9306280449781441E-2</v>
      </c>
      <c r="AB13" s="13">
        <v>4.4679306067682403E-2</v>
      </c>
      <c r="AC13" s="13">
        <v>6.580995526943996E-2</v>
      </c>
      <c r="AD13" s="13">
        <v>5.0308623724850912E-2</v>
      </c>
      <c r="AE13" s="13">
        <v>0.17266715112239381</v>
      </c>
      <c r="AF13" s="13">
        <v>8.0325127477148733E-2</v>
      </c>
      <c r="AH13" s="13">
        <v>8.8171146732693495E-2</v>
      </c>
      <c r="AI13" s="13">
        <v>6.225381565093694E-2</v>
      </c>
      <c r="AJ13" s="13">
        <v>7.3912752213845329E-2</v>
      </c>
      <c r="AK13" s="13">
        <v>7.0101032342514885E-2</v>
      </c>
      <c r="AL13" s="13">
        <v>0.1197592271683413</v>
      </c>
      <c r="AN13" s="13">
        <v>7.5698300492223827E-2</v>
      </c>
      <c r="AO13" s="13">
        <v>6.6942007588136856E-2</v>
      </c>
      <c r="AP13" s="13">
        <v>9.1149562164216033E-2</v>
      </c>
      <c r="AQ13" s="13">
        <v>0.13221313046846939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2.5005783453881169E-2</v>
      </c>
      <c r="D9" s="13">
        <v>3.0004842360154681E-2</v>
      </c>
      <c r="E9" s="13">
        <v>4.9419444587018892E-2</v>
      </c>
      <c r="F9" s="13">
        <v>2.8952270955687909E-2</v>
      </c>
      <c r="G9" s="13">
        <v>1.9006404104854629E-2</v>
      </c>
      <c r="H9" s="13">
        <v>1.0806623541169499E-2</v>
      </c>
      <c r="I9" s="13">
        <v>1.3087825424037171E-2</v>
      </c>
      <c r="K9" s="13">
        <v>2.5505176545799198E-2</v>
      </c>
      <c r="L9" s="13">
        <v>2.4516857644897711E-2</v>
      </c>
      <c r="N9" s="13">
        <v>1.024334241981806E-2</v>
      </c>
      <c r="O9" s="13">
        <v>1.9752601214504551E-2</v>
      </c>
      <c r="P9" s="13">
        <v>3.028440165331342E-2</v>
      </c>
      <c r="Q9" s="13">
        <v>3.4849825997254877E-2</v>
      </c>
      <c r="R9" s="13">
        <v>3.7196522439433777E-2</v>
      </c>
      <c r="S9" s="13">
        <v>1.9611969729162189E-2</v>
      </c>
      <c r="T9" s="13">
        <v>1.840375872515379E-2</v>
      </c>
      <c r="U9" s="13">
        <v>2.4274296876114428E-2</v>
      </c>
      <c r="V9" s="13">
        <v>2.6476719393557339E-2</v>
      </c>
      <c r="W9" s="13">
        <v>2.8331689936250071E-2</v>
      </c>
      <c r="X9" s="13">
        <v>6.2120028753549304E-3</v>
      </c>
      <c r="Y9" s="13">
        <v>4.0003699473883547E-2</v>
      </c>
      <c r="AA9" s="13">
        <v>2.01435441672442E-2</v>
      </c>
      <c r="AB9" s="13">
        <v>2.5476393868181998E-2</v>
      </c>
      <c r="AC9" s="13">
        <v>3.5035448505754019E-2</v>
      </c>
      <c r="AD9" s="13">
        <v>4.1699649338005407E-2</v>
      </c>
      <c r="AE9" s="13">
        <v>2.0923625058570129E-2</v>
      </c>
      <c r="AF9" s="13">
        <v>2.357202354983879E-2</v>
      </c>
      <c r="AH9" s="13">
        <v>3.062726460634967E-2</v>
      </c>
      <c r="AI9" s="13">
        <v>3.4262231783108513E-2</v>
      </c>
      <c r="AJ9" s="13">
        <v>1.7340089603282791E-2</v>
      </c>
      <c r="AK9" s="13">
        <v>2.951321823719159E-2</v>
      </c>
      <c r="AL9" s="13">
        <v>2.002053380695544E-2</v>
      </c>
      <c r="AN9" s="13">
        <v>1.774294832144728E-2</v>
      </c>
      <c r="AO9" s="13">
        <v>1.9218372744744239E-2</v>
      </c>
      <c r="AP9" s="13">
        <v>3.114710611947364E-2</v>
      </c>
      <c r="AQ9" s="13">
        <v>3.3607945584062542E-2</v>
      </c>
    </row>
    <row r="10" spans="2:45" ht="32.15" customHeight="1" x14ac:dyDescent="0.35">
      <c r="B10" s="12" t="s">
        <v>241</v>
      </c>
      <c r="C10" s="13">
        <v>5.2296269054762319E-2</v>
      </c>
      <c r="D10" s="13">
        <v>7.5480108545372127E-2</v>
      </c>
      <c r="E10" s="13">
        <v>8.7657084658627288E-2</v>
      </c>
      <c r="F10" s="13">
        <v>7.5882906507493256E-2</v>
      </c>
      <c r="G10" s="13">
        <v>3.5459765964845617E-2</v>
      </c>
      <c r="H10" s="13">
        <v>2.5621004208685301E-2</v>
      </c>
      <c r="I10" s="13">
        <v>2.0725246305921739E-2</v>
      </c>
      <c r="K10" s="13">
        <v>6.4561234903168632E-2</v>
      </c>
      <c r="L10" s="13">
        <v>4.0288376982096558E-2</v>
      </c>
      <c r="N10" s="13">
        <v>2.8501679003789068E-2</v>
      </c>
      <c r="O10" s="13">
        <v>3.5690018723767411E-2</v>
      </c>
      <c r="P10" s="13">
        <v>3.7306620895498611E-2</v>
      </c>
      <c r="Q10" s="13">
        <v>5.8366923931192222E-2</v>
      </c>
      <c r="R10" s="13">
        <v>5.7594788191098277E-2</v>
      </c>
      <c r="S10" s="13">
        <v>4.5675452058337777E-2</v>
      </c>
      <c r="T10" s="13">
        <v>3.725950554744132E-2</v>
      </c>
      <c r="U10" s="13">
        <v>6.5779052085667367E-2</v>
      </c>
      <c r="V10" s="13">
        <v>0.10065177558069829</v>
      </c>
      <c r="W10" s="13">
        <v>2.150027400761622E-2</v>
      </c>
      <c r="X10" s="13">
        <v>5.8394827018330771E-2</v>
      </c>
      <c r="Y10" s="13">
        <v>4.8897240716317548E-2</v>
      </c>
      <c r="AA10" s="13">
        <v>5.825077936980947E-2</v>
      </c>
      <c r="AB10" s="13">
        <v>5.461122614615712E-2</v>
      </c>
      <c r="AC10" s="13">
        <v>7.1404273390500927E-2</v>
      </c>
      <c r="AD10" s="13">
        <v>6.8818422490424969E-2</v>
      </c>
      <c r="AE10" s="13">
        <v>4.1352492702792877E-2</v>
      </c>
      <c r="AF10" s="13">
        <v>3.8896955826623829E-2</v>
      </c>
      <c r="AH10" s="13">
        <v>5.7402242785144733E-2</v>
      </c>
      <c r="AI10" s="13">
        <v>1.6509571416197171E-2</v>
      </c>
      <c r="AJ10" s="13">
        <v>7.504058645328826E-2</v>
      </c>
      <c r="AK10" s="13">
        <v>6.4974571879725621E-2</v>
      </c>
      <c r="AL10" s="13">
        <v>4.1206129566921192E-2</v>
      </c>
      <c r="AN10" s="13">
        <v>4.4616551893919783E-2</v>
      </c>
      <c r="AO10" s="13">
        <v>4.1358641149638713E-2</v>
      </c>
      <c r="AP10" s="13">
        <v>7.8338871532945817E-2</v>
      </c>
      <c r="AQ10" s="13">
        <v>4.8281518687879381E-2</v>
      </c>
    </row>
    <row r="11" spans="2:45" ht="19" customHeight="1" x14ac:dyDescent="0.35">
      <c r="B11" s="12" t="s">
        <v>242</v>
      </c>
      <c r="C11" s="13">
        <v>0.15575863788695041</v>
      </c>
      <c r="D11" s="13">
        <v>0.21287170624340859</v>
      </c>
      <c r="E11" s="13">
        <v>0.18893797691125069</v>
      </c>
      <c r="F11" s="13">
        <v>0.1550987673976823</v>
      </c>
      <c r="G11" s="13">
        <v>0.155875232653373</v>
      </c>
      <c r="H11" s="13">
        <v>0.1318316968708495</v>
      </c>
      <c r="I11" s="13">
        <v>0.1077294837642466</v>
      </c>
      <c r="K11" s="13">
        <v>0.1425446037213613</v>
      </c>
      <c r="L11" s="13">
        <v>0.16869570579778601</v>
      </c>
      <c r="N11" s="13">
        <v>0.1579648725326756</v>
      </c>
      <c r="O11" s="13">
        <v>0.15152267790207621</v>
      </c>
      <c r="P11" s="13">
        <v>0.16918451705193299</v>
      </c>
      <c r="Q11" s="13">
        <v>0.16550232896508971</v>
      </c>
      <c r="R11" s="13">
        <v>0.12804593025952771</v>
      </c>
      <c r="S11" s="13">
        <v>0.15239082379897451</v>
      </c>
      <c r="T11" s="13">
        <v>0.17714366024084249</v>
      </c>
      <c r="U11" s="13">
        <v>0.23925118632438519</v>
      </c>
      <c r="V11" s="13">
        <v>0.19932844106070799</v>
      </c>
      <c r="W11" s="13">
        <v>0.13609246843534639</v>
      </c>
      <c r="X11" s="13">
        <v>6.1831193419044868E-2</v>
      </c>
      <c r="Y11" s="13">
        <v>0.1238358009972054</v>
      </c>
      <c r="AA11" s="13">
        <v>0.149618808802186</v>
      </c>
      <c r="AB11" s="13">
        <v>0.13748499915869861</v>
      </c>
      <c r="AC11" s="13">
        <v>0.1716769827909172</v>
      </c>
      <c r="AD11" s="13">
        <v>0.1932652493380938</v>
      </c>
      <c r="AE11" s="13">
        <v>0.154653492964269</v>
      </c>
      <c r="AF11" s="13">
        <v>0.14693875176868909</v>
      </c>
      <c r="AH11" s="13">
        <v>0.17448585773261849</v>
      </c>
      <c r="AI11" s="13">
        <v>0.1103023888548644</v>
      </c>
      <c r="AJ11" s="13">
        <v>0.14586164276638719</v>
      </c>
      <c r="AK11" s="13">
        <v>0.15677936854718019</v>
      </c>
      <c r="AL11" s="13">
        <v>0.1611879634311911</v>
      </c>
      <c r="AN11" s="13">
        <v>0.13797890254351031</v>
      </c>
      <c r="AO11" s="13">
        <v>0.1588562512968795</v>
      </c>
      <c r="AP11" s="13">
        <v>0.1833059962802738</v>
      </c>
      <c r="AQ11" s="13">
        <v>0.1475105730737786</v>
      </c>
    </row>
    <row r="12" spans="2:45" ht="19" customHeight="1" x14ac:dyDescent="0.35">
      <c r="B12" s="12" t="s">
        <v>243</v>
      </c>
      <c r="C12" s="13">
        <v>0.65715007427892536</v>
      </c>
      <c r="D12" s="13">
        <v>0.51614335791120725</v>
      </c>
      <c r="E12" s="13">
        <v>0.57438485054500554</v>
      </c>
      <c r="F12" s="13">
        <v>0.60232125027249073</v>
      </c>
      <c r="G12" s="13">
        <v>0.69157358331934016</v>
      </c>
      <c r="H12" s="13">
        <v>0.71989402576821326</v>
      </c>
      <c r="I12" s="13">
        <v>0.79170098239563569</v>
      </c>
      <c r="K12" s="13">
        <v>0.71637967647765732</v>
      </c>
      <c r="L12" s="13">
        <v>0.59916192498442788</v>
      </c>
      <c r="N12" s="13">
        <v>0.7446374272796964</v>
      </c>
      <c r="O12" s="13">
        <v>0.58323212690423365</v>
      </c>
      <c r="P12" s="13">
        <v>0.63796392950147141</v>
      </c>
      <c r="Q12" s="13">
        <v>0.63441034112038064</v>
      </c>
      <c r="R12" s="13">
        <v>0.6650064072204388</v>
      </c>
      <c r="S12" s="13">
        <v>0.70089902177361751</v>
      </c>
      <c r="T12" s="13">
        <v>0.67384328443302421</v>
      </c>
      <c r="U12" s="13">
        <v>0.52498665017752455</v>
      </c>
      <c r="V12" s="13">
        <v>0.55988435304292938</v>
      </c>
      <c r="W12" s="13">
        <v>0.71523922544632346</v>
      </c>
      <c r="X12" s="13">
        <v>0.73371095020592625</v>
      </c>
      <c r="Y12" s="13">
        <v>0.68511761379024838</v>
      </c>
      <c r="AA12" s="13">
        <v>0.68934672046058509</v>
      </c>
      <c r="AB12" s="13">
        <v>0.70290774948381696</v>
      </c>
      <c r="AC12" s="13">
        <v>0.63066651841922017</v>
      </c>
      <c r="AD12" s="13">
        <v>0.64868806092637066</v>
      </c>
      <c r="AE12" s="13">
        <v>0.53701588124779187</v>
      </c>
      <c r="AF12" s="13">
        <v>0.71062956614652928</v>
      </c>
      <c r="AH12" s="13">
        <v>0.65368765159402009</v>
      </c>
      <c r="AI12" s="13">
        <v>0.76403651069907363</v>
      </c>
      <c r="AJ12" s="13">
        <v>0.63491250300211333</v>
      </c>
      <c r="AK12" s="13">
        <v>0.67933135582223558</v>
      </c>
      <c r="AL12" s="13">
        <v>0.62643714437281695</v>
      </c>
      <c r="AN12" s="13">
        <v>0.71349897191913003</v>
      </c>
      <c r="AO12" s="13">
        <v>0.68779716992494311</v>
      </c>
      <c r="AP12" s="13">
        <v>0.60591373978988916</v>
      </c>
      <c r="AQ12" s="13">
        <v>0.60942124548413534</v>
      </c>
    </row>
    <row r="13" spans="2:45" ht="19" customHeight="1" x14ac:dyDescent="0.35">
      <c r="B13" s="12" t="s">
        <v>81</v>
      </c>
      <c r="C13" s="13">
        <v>0.1097892353254807</v>
      </c>
      <c r="D13" s="13">
        <v>0.1654999849398574</v>
      </c>
      <c r="E13" s="13">
        <v>9.9600643298097605E-2</v>
      </c>
      <c r="F13" s="13">
        <v>0.13774480486664589</v>
      </c>
      <c r="G13" s="13">
        <v>9.8085013957586495E-2</v>
      </c>
      <c r="H13" s="13">
        <v>0.1118466496110823</v>
      </c>
      <c r="I13" s="13">
        <v>6.6756462110158815E-2</v>
      </c>
      <c r="K13" s="13">
        <v>5.1009308352013498E-2</v>
      </c>
      <c r="L13" s="13">
        <v>0.1673371345907918</v>
      </c>
      <c r="N13" s="13">
        <v>5.8652678764020957E-2</v>
      </c>
      <c r="O13" s="13">
        <v>0.20980257525541821</v>
      </c>
      <c r="P13" s="13">
        <v>0.1252605308977835</v>
      </c>
      <c r="Q13" s="13">
        <v>0.10687057998608281</v>
      </c>
      <c r="R13" s="13">
        <v>0.1121563518895014</v>
      </c>
      <c r="S13" s="13">
        <v>8.1422732639907958E-2</v>
      </c>
      <c r="T13" s="13">
        <v>9.3349791053538245E-2</v>
      </c>
      <c r="U13" s="13">
        <v>0.14570881453630821</v>
      </c>
      <c r="V13" s="13">
        <v>0.1136587109221069</v>
      </c>
      <c r="W13" s="13">
        <v>9.8836342174463729E-2</v>
      </c>
      <c r="X13" s="13">
        <v>0.13985102648134301</v>
      </c>
      <c r="Y13" s="13">
        <v>0.10214564502234499</v>
      </c>
      <c r="AA13" s="13">
        <v>8.2640147200175193E-2</v>
      </c>
      <c r="AB13" s="13">
        <v>7.9519631343145394E-2</v>
      </c>
      <c r="AC13" s="13">
        <v>9.1216776893607701E-2</v>
      </c>
      <c r="AD13" s="13">
        <v>4.7528617907105282E-2</v>
      </c>
      <c r="AE13" s="13">
        <v>0.24605450802657619</v>
      </c>
      <c r="AF13" s="13">
        <v>7.9962702708318997E-2</v>
      </c>
      <c r="AH13" s="13">
        <v>8.3796983281866966E-2</v>
      </c>
      <c r="AI13" s="13">
        <v>7.4889297246756151E-2</v>
      </c>
      <c r="AJ13" s="13">
        <v>0.12684517817492841</v>
      </c>
      <c r="AK13" s="13">
        <v>6.9401485513666983E-2</v>
      </c>
      <c r="AL13" s="13">
        <v>0.15114822882211551</v>
      </c>
      <c r="AN13" s="13">
        <v>8.6162625321992842E-2</v>
      </c>
      <c r="AO13" s="13">
        <v>9.2769564883794328E-2</v>
      </c>
      <c r="AP13" s="13">
        <v>0.1012942862774177</v>
      </c>
      <c r="AQ13" s="13">
        <v>0.16117871717014409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249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3.2693658093237821E-2</v>
      </c>
      <c r="D9" s="13">
        <v>4.2235168540347513E-2</v>
      </c>
      <c r="E9" s="13">
        <v>5.7276141215990263E-2</v>
      </c>
      <c r="F9" s="13">
        <v>4.5495831059919917E-2</v>
      </c>
      <c r="G9" s="13">
        <v>2.4987353046186319E-2</v>
      </c>
      <c r="H9" s="13">
        <v>1.217939970270911E-2</v>
      </c>
      <c r="I9" s="13">
        <v>1.6084708132590379E-2</v>
      </c>
      <c r="K9" s="13">
        <v>2.7722518484412512E-2</v>
      </c>
      <c r="L9" s="13">
        <v>3.75606025787526E-2</v>
      </c>
      <c r="N9" s="13">
        <v>2.5848275235634951E-3</v>
      </c>
      <c r="O9" s="13">
        <v>3.518992353431441E-2</v>
      </c>
      <c r="P9" s="13">
        <v>4.9366278020175597E-2</v>
      </c>
      <c r="Q9" s="13">
        <v>2.4758887368729249E-2</v>
      </c>
      <c r="R9" s="13">
        <v>4.9109449742892212E-2</v>
      </c>
      <c r="S9" s="13">
        <v>3.3371936880757458E-2</v>
      </c>
      <c r="T9" s="13">
        <v>5.0366620542831149E-2</v>
      </c>
      <c r="U9" s="13">
        <v>3.6828334253085168E-2</v>
      </c>
      <c r="V9" s="13">
        <v>4.0103893392708832E-2</v>
      </c>
      <c r="W9" s="13">
        <v>3.5452494581379307E-2</v>
      </c>
      <c r="X9" s="13">
        <v>2.106821533595522E-2</v>
      </c>
      <c r="Y9" s="13">
        <v>1.2159417433405619E-2</v>
      </c>
      <c r="AA9" s="13">
        <v>2.9515151257064581E-2</v>
      </c>
      <c r="AB9" s="13">
        <v>3.0638272832823471E-2</v>
      </c>
      <c r="AC9" s="13">
        <v>3.6907559399709251E-2</v>
      </c>
      <c r="AD9" s="13">
        <v>3.9445715965584813E-2</v>
      </c>
      <c r="AE9" s="13">
        <v>3.8222913988662913E-2</v>
      </c>
      <c r="AF9" s="13">
        <v>2.840529566157465E-2</v>
      </c>
      <c r="AH9" s="13">
        <v>3.4846376758245999E-2</v>
      </c>
      <c r="AI9" s="13">
        <v>1.4446944947929939E-2</v>
      </c>
      <c r="AJ9" s="13">
        <v>3.5758149672457752E-2</v>
      </c>
      <c r="AK9" s="13">
        <v>4.5941691117786558E-2</v>
      </c>
      <c r="AL9" s="13">
        <v>2.6251801114716949E-2</v>
      </c>
      <c r="AN9" s="13">
        <v>2.4854094492020279E-2</v>
      </c>
      <c r="AO9" s="13">
        <v>2.7898362810386931E-2</v>
      </c>
      <c r="AP9" s="13">
        <v>2.730443175207806E-2</v>
      </c>
      <c r="AQ9" s="13">
        <v>5.0168201529580209E-2</v>
      </c>
    </row>
    <row r="10" spans="2:45" ht="32.15" customHeight="1" x14ac:dyDescent="0.35">
      <c r="B10" s="12" t="s">
        <v>241</v>
      </c>
      <c r="C10" s="13">
        <v>6.0510308717465711E-2</v>
      </c>
      <c r="D10" s="13">
        <v>0.10403234520607341</v>
      </c>
      <c r="E10" s="13">
        <v>0.11077016984438839</v>
      </c>
      <c r="F10" s="13">
        <v>8.1021350730034886E-2</v>
      </c>
      <c r="G10" s="13">
        <v>3.113337249494456E-2</v>
      </c>
      <c r="H10" s="13">
        <v>3.084800769815026E-2</v>
      </c>
      <c r="I10" s="13">
        <v>1.8106519815227009E-2</v>
      </c>
      <c r="K10" s="13">
        <v>6.580274405641208E-2</v>
      </c>
      <c r="L10" s="13">
        <v>5.5328802862731681E-2</v>
      </c>
      <c r="N10" s="13">
        <v>4.1596187106315338E-2</v>
      </c>
      <c r="O10" s="13">
        <v>5.0472702129387002E-2</v>
      </c>
      <c r="P10" s="13">
        <v>4.9480077120770988E-2</v>
      </c>
      <c r="Q10" s="13">
        <v>5.5033213291967017E-2</v>
      </c>
      <c r="R10" s="13">
        <v>8.5207037704525632E-2</v>
      </c>
      <c r="S10" s="13">
        <v>6.0116652246580603E-2</v>
      </c>
      <c r="T10" s="13">
        <v>5.4568506985819949E-2</v>
      </c>
      <c r="U10" s="13">
        <v>8.9928646999137232E-2</v>
      </c>
      <c r="V10" s="13">
        <v>9.1078967056791665E-2</v>
      </c>
      <c r="W10" s="13">
        <v>3.0249750496856052E-2</v>
      </c>
      <c r="X10" s="13">
        <v>5.0773126347996383E-2</v>
      </c>
      <c r="Y10" s="13">
        <v>4.1486517423252198E-2</v>
      </c>
      <c r="AA10" s="13">
        <v>8.2193629267617363E-2</v>
      </c>
      <c r="AB10" s="13">
        <v>4.5628615334551113E-2</v>
      </c>
      <c r="AC10" s="13">
        <v>3.4543216584169228E-2</v>
      </c>
      <c r="AD10" s="13">
        <v>4.5179903481934083E-2</v>
      </c>
      <c r="AE10" s="13">
        <v>5.2209073828224449E-2</v>
      </c>
      <c r="AF10" s="13">
        <v>5.7003379766287138E-2</v>
      </c>
      <c r="AH10" s="13">
        <v>0.1055382189513049</v>
      </c>
      <c r="AI10" s="13">
        <v>3.786082360899317E-2</v>
      </c>
      <c r="AJ10" s="13">
        <v>3.6397320629138391E-2</v>
      </c>
      <c r="AK10" s="13">
        <v>4.49333917420821E-2</v>
      </c>
      <c r="AL10" s="13">
        <v>6.3795688528839975E-2</v>
      </c>
      <c r="AN10" s="13">
        <v>4.0971720503802128E-2</v>
      </c>
      <c r="AO10" s="13">
        <v>4.3157142817814603E-2</v>
      </c>
      <c r="AP10" s="13">
        <v>0.1042574178034489</v>
      </c>
      <c r="AQ10" s="13">
        <v>6.0402279756534782E-2</v>
      </c>
    </row>
    <row r="11" spans="2:45" ht="19" customHeight="1" x14ac:dyDescent="0.35">
      <c r="B11" s="12" t="s">
        <v>242</v>
      </c>
      <c r="C11" s="13">
        <v>0.14795401794292781</v>
      </c>
      <c r="D11" s="13">
        <v>0.23227910191145271</v>
      </c>
      <c r="E11" s="13">
        <v>0.17194568380138919</v>
      </c>
      <c r="F11" s="13">
        <v>0.16182508219408401</v>
      </c>
      <c r="G11" s="13">
        <v>0.15459914318409801</v>
      </c>
      <c r="H11" s="13">
        <v>0.123098902065153</v>
      </c>
      <c r="I11" s="13">
        <v>7.299628639352207E-2</v>
      </c>
      <c r="K11" s="13">
        <v>0.13992832909330899</v>
      </c>
      <c r="L11" s="13">
        <v>0.15581148829434691</v>
      </c>
      <c r="N11" s="13">
        <v>0.18128364892469359</v>
      </c>
      <c r="O11" s="13">
        <v>9.4368755834573437E-2</v>
      </c>
      <c r="P11" s="13">
        <v>0.14386883661151639</v>
      </c>
      <c r="Q11" s="13">
        <v>0.15070074620154031</v>
      </c>
      <c r="R11" s="13">
        <v>9.9398676816834855E-2</v>
      </c>
      <c r="S11" s="13">
        <v>0.14969962890831781</v>
      </c>
      <c r="T11" s="13">
        <v>0.1709996893111754</v>
      </c>
      <c r="U11" s="13">
        <v>0.15808958112477831</v>
      </c>
      <c r="V11" s="13">
        <v>0.18259997433196459</v>
      </c>
      <c r="W11" s="13">
        <v>0.1179970063473125</v>
      </c>
      <c r="X11" s="13">
        <v>0.13783179494056691</v>
      </c>
      <c r="Y11" s="13">
        <v>0.16201027194525661</v>
      </c>
      <c r="AA11" s="13">
        <v>0.1372336181093855</v>
      </c>
      <c r="AB11" s="13">
        <v>0.12094298655513901</v>
      </c>
      <c r="AC11" s="13">
        <v>0.2234620094818785</v>
      </c>
      <c r="AD11" s="13">
        <v>0.21196126472589299</v>
      </c>
      <c r="AE11" s="13">
        <v>0.1568759431942762</v>
      </c>
      <c r="AF11" s="13">
        <v>0.1105864721958869</v>
      </c>
      <c r="AH11" s="13">
        <v>0.13366294654489219</v>
      </c>
      <c r="AI11" s="13">
        <v>0.1205049779244792</v>
      </c>
      <c r="AJ11" s="13">
        <v>0.17311268955109979</v>
      </c>
      <c r="AK11" s="13">
        <v>0.17001508276167751</v>
      </c>
      <c r="AL11" s="13">
        <v>0.13727132663956809</v>
      </c>
      <c r="AN11" s="13">
        <v>0.1410388626048413</v>
      </c>
      <c r="AO11" s="13">
        <v>0.14116679517018679</v>
      </c>
      <c r="AP11" s="13">
        <v>0.17791414447506479</v>
      </c>
      <c r="AQ11" s="13">
        <v>0.1360491391400655</v>
      </c>
    </row>
    <row r="12" spans="2:45" ht="19" customHeight="1" x14ac:dyDescent="0.35">
      <c r="B12" s="12" t="s">
        <v>243</v>
      </c>
      <c r="C12" s="13">
        <v>0.63436829580734033</v>
      </c>
      <c r="D12" s="13">
        <v>0.43945852107546879</v>
      </c>
      <c r="E12" s="13">
        <v>0.56003517821949611</v>
      </c>
      <c r="F12" s="13">
        <v>0.5566724963922155</v>
      </c>
      <c r="G12" s="13">
        <v>0.68146885338142582</v>
      </c>
      <c r="H12" s="13">
        <v>0.70623695873570536</v>
      </c>
      <c r="I12" s="13">
        <v>0.79973953798493425</v>
      </c>
      <c r="K12" s="13">
        <v>0.71812942653411371</v>
      </c>
      <c r="L12" s="13">
        <v>0.55236279900587659</v>
      </c>
      <c r="N12" s="13">
        <v>0.68850710171659057</v>
      </c>
      <c r="O12" s="13">
        <v>0.62307940535219541</v>
      </c>
      <c r="P12" s="13">
        <v>0.63095045181704645</v>
      </c>
      <c r="Q12" s="13">
        <v>0.60863248392431279</v>
      </c>
      <c r="R12" s="13">
        <v>0.62804486849926056</v>
      </c>
      <c r="S12" s="13">
        <v>0.65454158835642173</v>
      </c>
      <c r="T12" s="13">
        <v>0.63680134314631021</v>
      </c>
      <c r="U12" s="13">
        <v>0.55378996603596198</v>
      </c>
      <c r="V12" s="13">
        <v>0.57212271159150607</v>
      </c>
      <c r="W12" s="13">
        <v>0.70949862718739887</v>
      </c>
      <c r="X12" s="13">
        <v>0.62750615638617169</v>
      </c>
      <c r="Y12" s="13">
        <v>0.66029645326718189</v>
      </c>
      <c r="AA12" s="13">
        <v>0.64515049060244456</v>
      </c>
      <c r="AB12" s="13">
        <v>0.69668161225268699</v>
      </c>
      <c r="AC12" s="13">
        <v>0.56826112304693277</v>
      </c>
      <c r="AD12" s="13">
        <v>0.64361114076384307</v>
      </c>
      <c r="AE12" s="13">
        <v>0.50734286414138396</v>
      </c>
      <c r="AF12" s="13">
        <v>0.7185515050046507</v>
      </c>
      <c r="AH12" s="13">
        <v>0.61133322463265061</v>
      </c>
      <c r="AI12" s="13">
        <v>0.72281086712047349</v>
      </c>
      <c r="AJ12" s="13">
        <v>0.58157617858557431</v>
      </c>
      <c r="AK12" s="13">
        <v>0.6674525338225068</v>
      </c>
      <c r="AL12" s="13">
        <v>0.62320709280756204</v>
      </c>
      <c r="AN12" s="13">
        <v>0.68811662484141345</v>
      </c>
      <c r="AO12" s="13">
        <v>0.68086847206979073</v>
      </c>
      <c r="AP12" s="13">
        <v>0.57958847230862842</v>
      </c>
      <c r="AQ12" s="13">
        <v>0.57690527803603175</v>
      </c>
    </row>
    <row r="13" spans="2:45" ht="19" customHeight="1" x14ac:dyDescent="0.35">
      <c r="B13" s="12" t="s">
        <v>81</v>
      </c>
      <c r="C13" s="13">
        <v>0.12447371943902839</v>
      </c>
      <c r="D13" s="13">
        <v>0.18199486326665781</v>
      </c>
      <c r="E13" s="13">
        <v>9.9972826918735949E-2</v>
      </c>
      <c r="F13" s="13">
        <v>0.15498523962374569</v>
      </c>
      <c r="G13" s="13">
        <v>0.1078112778933453</v>
      </c>
      <c r="H13" s="13">
        <v>0.12763673179828219</v>
      </c>
      <c r="I13" s="13">
        <v>9.3072947673726369E-2</v>
      </c>
      <c r="K13" s="13">
        <v>4.8416981831752602E-2</v>
      </c>
      <c r="L13" s="13">
        <v>0.1989363072582922</v>
      </c>
      <c r="N13" s="13">
        <v>8.6028234728836958E-2</v>
      </c>
      <c r="O13" s="13">
        <v>0.1968892131495297</v>
      </c>
      <c r="P13" s="13">
        <v>0.12633435643049071</v>
      </c>
      <c r="Q13" s="13">
        <v>0.16087466921345059</v>
      </c>
      <c r="R13" s="13">
        <v>0.13823996723648679</v>
      </c>
      <c r="S13" s="13">
        <v>0.1022701936079224</v>
      </c>
      <c r="T13" s="13">
        <v>8.7263840013863295E-2</v>
      </c>
      <c r="U13" s="13">
        <v>0.1613634715870372</v>
      </c>
      <c r="V13" s="13">
        <v>0.1140944536270288</v>
      </c>
      <c r="W13" s="13">
        <v>0.1068021213870531</v>
      </c>
      <c r="X13" s="13">
        <v>0.16282070698930959</v>
      </c>
      <c r="Y13" s="13">
        <v>0.1240473399309036</v>
      </c>
      <c r="AA13" s="13">
        <v>0.1059071107634881</v>
      </c>
      <c r="AB13" s="13">
        <v>0.1061085130247995</v>
      </c>
      <c r="AC13" s="13">
        <v>0.1368260914873102</v>
      </c>
      <c r="AD13" s="13">
        <v>5.9801975062745018E-2</v>
      </c>
      <c r="AE13" s="13">
        <v>0.2453492048474526</v>
      </c>
      <c r="AF13" s="13">
        <v>8.5453347371600583E-2</v>
      </c>
      <c r="AH13" s="13">
        <v>0.1146192331129062</v>
      </c>
      <c r="AI13" s="13">
        <v>0.1043763863981241</v>
      </c>
      <c r="AJ13" s="13">
        <v>0.17315566156172979</v>
      </c>
      <c r="AK13" s="13">
        <v>7.1657300555946976E-2</v>
      </c>
      <c r="AL13" s="13">
        <v>0.14947409090931299</v>
      </c>
      <c r="AN13" s="13">
        <v>0.10501869755792299</v>
      </c>
      <c r="AO13" s="13">
        <v>0.1069092271318209</v>
      </c>
      <c r="AP13" s="13">
        <v>0.11093553366077991</v>
      </c>
      <c r="AQ13" s="13">
        <v>0.17647510153778781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109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5.3762724151051322E-2</v>
      </c>
      <c r="D9" s="13">
        <v>7.5132228071782603E-2</v>
      </c>
      <c r="E9" s="13">
        <v>7.8777848880869916E-2</v>
      </c>
      <c r="F9" s="13">
        <v>4.2114450996507263E-2</v>
      </c>
      <c r="G9" s="13">
        <v>4.5252593931796092E-2</v>
      </c>
      <c r="H9" s="13">
        <v>3.8507073295853483E-2</v>
      </c>
      <c r="I9" s="13">
        <v>4.5989481518050962E-2</v>
      </c>
      <c r="K9" s="13">
        <v>7.1361176320939732E-2</v>
      </c>
      <c r="L9" s="13">
        <v>3.653313567001621E-2</v>
      </c>
      <c r="N9" s="13">
        <v>4.7264121948215131E-2</v>
      </c>
      <c r="O9" s="13">
        <v>7.9294018172017838E-2</v>
      </c>
      <c r="P9" s="13">
        <v>4.5390764692709848E-2</v>
      </c>
      <c r="Q9" s="13">
        <v>7.9227636421462438E-2</v>
      </c>
      <c r="R9" s="13">
        <v>5.4341437362399603E-2</v>
      </c>
      <c r="S9" s="13">
        <v>7.9570267404842548E-2</v>
      </c>
      <c r="T9" s="13">
        <v>3.2234858978935028E-2</v>
      </c>
      <c r="U9" s="13">
        <v>3.2068141021820741E-2</v>
      </c>
      <c r="V9" s="13">
        <v>7.6794193366156699E-2</v>
      </c>
      <c r="W9" s="13">
        <v>3.9038583358474897E-2</v>
      </c>
      <c r="X9" s="13">
        <v>5.5533981278336683E-2</v>
      </c>
      <c r="Y9" s="13">
        <v>4.3489505505601531E-2</v>
      </c>
      <c r="AA9" s="13">
        <v>6.2080630181441852E-2</v>
      </c>
      <c r="AB9" s="13">
        <v>6.1491649345759167E-2</v>
      </c>
      <c r="AC9" s="13">
        <v>3.4024347228991308E-2</v>
      </c>
      <c r="AD9" s="13">
        <v>6.2334544081089183E-2</v>
      </c>
      <c r="AE9" s="13">
        <v>2.512247524170819E-2</v>
      </c>
      <c r="AF9" s="13">
        <v>6.4359271998555484E-2</v>
      </c>
      <c r="AH9" s="13">
        <v>6.5391759745544287E-2</v>
      </c>
      <c r="AI9" s="13">
        <v>6.695754618665109E-2</v>
      </c>
      <c r="AJ9" s="13">
        <v>2.9385609531748791E-2</v>
      </c>
      <c r="AK9" s="13">
        <v>4.8610966530198967E-2</v>
      </c>
      <c r="AL9" s="13">
        <v>5.7911124018329582E-2</v>
      </c>
      <c r="AN9" s="13">
        <v>5.0804137494238732E-2</v>
      </c>
      <c r="AO9" s="13">
        <v>5.7724033453251333E-2</v>
      </c>
      <c r="AP9" s="13">
        <v>5.4364351447014729E-2</v>
      </c>
      <c r="AQ9" s="13">
        <v>5.2706156651636943E-2</v>
      </c>
    </row>
    <row r="10" spans="2:45" ht="19" customHeight="1" x14ac:dyDescent="0.35">
      <c r="B10" s="12" t="s">
        <v>102</v>
      </c>
      <c r="C10" s="13">
        <v>0.21680351682978119</v>
      </c>
      <c r="D10" s="13">
        <v>0.24363640163962469</v>
      </c>
      <c r="E10" s="13">
        <v>0.30342513600427251</v>
      </c>
      <c r="F10" s="13">
        <v>0.22821790554371879</v>
      </c>
      <c r="G10" s="13">
        <v>0.21012998122161849</v>
      </c>
      <c r="H10" s="13">
        <v>0.17022477206503539</v>
      </c>
      <c r="I10" s="13">
        <v>0.15623346837483951</v>
      </c>
      <c r="K10" s="13">
        <v>0.25126560895150318</v>
      </c>
      <c r="L10" s="13">
        <v>0.18306375041619</v>
      </c>
      <c r="N10" s="13">
        <v>0.2075658112396547</v>
      </c>
      <c r="O10" s="13">
        <v>0.26709140959552108</v>
      </c>
      <c r="P10" s="13">
        <v>0.1686227274368147</v>
      </c>
      <c r="Q10" s="13">
        <v>0.18075139268639631</v>
      </c>
      <c r="R10" s="13">
        <v>0.2296099350800539</v>
      </c>
      <c r="S10" s="13">
        <v>0.21211801831000399</v>
      </c>
      <c r="T10" s="13">
        <v>0.22294127930887939</v>
      </c>
      <c r="U10" s="13">
        <v>0.2175620767188241</v>
      </c>
      <c r="V10" s="13">
        <v>0.25105106046907072</v>
      </c>
      <c r="W10" s="13">
        <v>0.18715722381188871</v>
      </c>
      <c r="X10" s="13">
        <v>0.22576529687314059</v>
      </c>
      <c r="Y10" s="13">
        <v>0.21655268231273581</v>
      </c>
      <c r="AA10" s="13">
        <v>0.29269335823895082</v>
      </c>
      <c r="AB10" s="13">
        <v>0.25347975119298788</v>
      </c>
      <c r="AC10" s="13">
        <v>0.18251705408045299</v>
      </c>
      <c r="AD10" s="13">
        <v>0.21215685838904561</v>
      </c>
      <c r="AE10" s="13">
        <v>0.14700320258632421</v>
      </c>
      <c r="AF10" s="13">
        <v>0.17012792754687789</v>
      </c>
      <c r="AH10" s="13">
        <v>0.38605520992063219</v>
      </c>
      <c r="AI10" s="13">
        <v>0.21288779479790579</v>
      </c>
      <c r="AJ10" s="13">
        <v>0.19233066671295679</v>
      </c>
      <c r="AK10" s="13">
        <v>0.18566771602158089</v>
      </c>
      <c r="AL10" s="13">
        <v>0.16397205447433591</v>
      </c>
      <c r="AN10" s="13">
        <v>0.26707005447590809</v>
      </c>
      <c r="AO10" s="13">
        <v>0.1849021830526015</v>
      </c>
      <c r="AP10" s="13">
        <v>0.23605499015708301</v>
      </c>
      <c r="AQ10" s="13">
        <v>0.17912184599657141</v>
      </c>
    </row>
    <row r="11" spans="2:45" ht="32.15" customHeight="1" x14ac:dyDescent="0.35">
      <c r="B11" s="12" t="s">
        <v>103</v>
      </c>
      <c r="C11" s="13">
        <v>0.22448000702861659</v>
      </c>
      <c r="D11" s="13">
        <v>0.183172853361739</v>
      </c>
      <c r="E11" s="13">
        <v>0.17546377412018191</v>
      </c>
      <c r="F11" s="13">
        <v>0.24222174247051259</v>
      </c>
      <c r="G11" s="13">
        <v>0.25136073928608549</v>
      </c>
      <c r="H11" s="13">
        <v>0.25812425058469263</v>
      </c>
      <c r="I11" s="13">
        <v>0.23267620497843211</v>
      </c>
      <c r="K11" s="13">
        <v>0.23009489983865861</v>
      </c>
      <c r="L11" s="13">
        <v>0.2189828024137884</v>
      </c>
      <c r="N11" s="13">
        <v>0.25637008439578879</v>
      </c>
      <c r="O11" s="13">
        <v>0.2188345139450138</v>
      </c>
      <c r="P11" s="13">
        <v>0.1749111581777196</v>
      </c>
      <c r="Q11" s="13">
        <v>0.29742082476532028</v>
      </c>
      <c r="R11" s="13">
        <v>0.16114205793104119</v>
      </c>
      <c r="S11" s="13">
        <v>0.22980325569254359</v>
      </c>
      <c r="T11" s="13">
        <v>0.24618029214309661</v>
      </c>
      <c r="U11" s="13">
        <v>0.1888116185071142</v>
      </c>
      <c r="V11" s="13">
        <v>0.22420262582117931</v>
      </c>
      <c r="W11" s="13">
        <v>0.24374361360362701</v>
      </c>
      <c r="X11" s="13">
        <v>0.2258820945543363</v>
      </c>
      <c r="Y11" s="13">
        <v>0.25260989491617841</v>
      </c>
      <c r="AA11" s="13">
        <v>0.2205505986761879</v>
      </c>
      <c r="AB11" s="13">
        <v>0.23603999079546201</v>
      </c>
      <c r="AC11" s="13">
        <v>0.18667733172561271</v>
      </c>
      <c r="AD11" s="13">
        <v>0.17139780616917211</v>
      </c>
      <c r="AE11" s="13">
        <v>0.26028972250431093</v>
      </c>
      <c r="AF11" s="13">
        <v>0.2339297339001121</v>
      </c>
      <c r="AH11" s="13">
        <v>0.20213874184329619</v>
      </c>
      <c r="AI11" s="13">
        <v>0.24322596733567989</v>
      </c>
      <c r="AJ11" s="13">
        <v>0.2213748358591473</v>
      </c>
      <c r="AK11" s="13">
        <v>0.20522822155517551</v>
      </c>
      <c r="AL11" s="13">
        <v>0.24480398435546591</v>
      </c>
      <c r="AN11" s="13">
        <v>0.23327025197823739</v>
      </c>
      <c r="AO11" s="13">
        <v>0.19355285416092449</v>
      </c>
      <c r="AP11" s="13">
        <v>0.23305506153490749</v>
      </c>
      <c r="AQ11" s="13">
        <v>0.2402337245830766</v>
      </c>
    </row>
    <row r="12" spans="2:45" ht="19" customHeight="1" x14ac:dyDescent="0.35">
      <c r="B12" s="12" t="s">
        <v>104</v>
      </c>
      <c r="C12" s="13">
        <v>0.21691886219336021</v>
      </c>
      <c r="D12" s="13">
        <v>0.25835652057574671</v>
      </c>
      <c r="E12" s="13">
        <v>0.19191407222635951</v>
      </c>
      <c r="F12" s="13">
        <v>0.2459570037673631</v>
      </c>
      <c r="G12" s="13">
        <v>0.20216711732852449</v>
      </c>
      <c r="H12" s="13">
        <v>0.20127999828870871</v>
      </c>
      <c r="I12" s="13">
        <v>0.2088251653431728</v>
      </c>
      <c r="K12" s="13">
        <v>0.2076381938740573</v>
      </c>
      <c r="L12" s="13">
        <v>0.22600500763541029</v>
      </c>
      <c r="N12" s="13">
        <v>0.26311311115889813</v>
      </c>
      <c r="O12" s="13">
        <v>0.17697978531878711</v>
      </c>
      <c r="P12" s="13">
        <v>0.25875056544976011</v>
      </c>
      <c r="Q12" s="13">
        <v>0.17685916520248521</v>
      </c>
      <c r="R12" s="13">
        <v>0.2557535415280654</v>
      </c>
      <c r="S12" s="13">
        <v>0.2068884627768024</v>
      </c>
      <c r="T12" s="13">
        <v>0.22501294219808379</v>
      </c>
      <c r="U12" s="13">
        <v>0.1997438870578617</v>
      </c>
      <c r="V12" s="13">
        <v>0.20460841800959001</v>
      </c>
      <c r="W12" s="13">
        <v>0.19873869317092779</v>
      </c>
      <c r="X12" s="13">
        <v>0.1923797514484073</v>
      </c>
      <c r="Y12" s="13">
        <v>0.21863009032139261</v>
      </c>
      <c r="AA12" s="13">
        <v>0.18015235776294711</v>
      </c>
      <c r="AB12" s="13">
        <v>0.22370943602705529</v>
      </c>
      <c r="AC12" s="13">
        <v>0.26170382534275949</v>
      </c>
      <c r="AD12" s="13">
        <v>0.21302363175939759</v>
      </c>
      <c r="AE12" s="13">
        <v>0.219565746111618</v>
      </c>
      <c r="AF12" s="13">
        <v>0.25419702529292842</v>
      </c>
      <c r="AH12" s="13">
        <v>0.1816463310267796</v>
      </c>
      <c r="AI12" s="13">
        <v>0.1922804504899942</v>
      </c>
      <c r="AJ12" s="13">
        <v>0.25230890994282551</v>
      </c>
      <c r="AK12" s="13">
        <v>0.2324744301904427</v>
      </c>
      <c r="AL12" s="13">
        <v>0.2161084855064255</v>
      </c>
      <c r="AN12" s="13">
        <v>0.21458794510376131</v>
      </c>
      <c r="AO12" s="13">
        <v>0.24177712263743389</v>
      </c>
      <c r="AP12" s="13">
        <v>0.20410820558259171</v>
      </c>
      <c r="AQ12" s="13">
        <v>0.2033166235069496</v>
      </c>
    </row>
    <row r="13" spans="2:45" ht="19" customHeight="1" x14ac:dyDescent="0.35">
      <c r="B13" s="12" t="s">
        <v>105</v>
      </c>
      <c r="C13" s="13">
        <v>0.1432731661619496</v>
      </c>
      <c r="D13" s="13">
        <v>0.1059068300010141</v>
      </c>
      <c r="E13" s="13">
        <v>0.12749632644785361</v>
      </c>
      <c r="F13" s="13">
        <v>0.15119394816235529</v>
      </c>
      <c r="G13" s="13">
        <v>0.15300579486148991</v>
      </c>
      <c r="H13" s="13">
        <v>0.16443715078443291</v>
      </c>
      <c r="I13" s="13">
        <v>0.1521381552830823</v>
      </c>
      <c r="K13" s="13">
        <v>0.14691309950343209</v>
      </c>
      <c r="L13" s="13">
        <v>0.13970952585047661</v>
      </c>
      <c r="N13" s="13">
        <v>0.1132800151173603</v>
      </c>
      <c r="O13" s="13">
        <v>0.1074385179667625</v>
      </c>
      <c r="P13" s="13">
        <v>0.15693647980127909</v>
      </c>
      <c r="Q13" s="13">
        <v>5.7627379318011603E-2</v>
      </c>
      <c r="R13" s="13">
        <v>0.15386668424990449</v>
      </c>
      <c r="S13" s="13">
        <v>0.13943291152953541</v>
      </c>
      <c r="T13" s="13">
        <v>0.14146350032303079</v>
      </c>
      <c r="U13" s="13">
        <v>0.209571354111282</v>
      </c>
      <c r="V13" s="13">
        <v>0.14272212891794969</v>
      </c>
      <c r="W13" s="13">
        <v>0.14695319808328369</v>
      </c>
      <c r="X13" s="13">
        <v>0.17096988427601789</v>
      </c>
      <c r="Y13" s="13">
        <v>0.111640840912514</v>
      </c>
      <c r="AA13" s="13">
        <v>0.1107062818210475</v>
      </c>
      <c r="AB13" s="13">
        <v>7.9030828694098804E-2</v>
      </c>
      <c r="AC13" s="13">
        <v>0.1972428596353378</v>
      </c>
      <c r="AD13" s="13">
        <v>0.2416440049927073</v>
      </c>
      <c r="AE13" s="13">
        <v>0.13833177714593681</v>
      </c>
      <c r="AF13" s="13">
        <v>0.14677581291384009</v>
      </c>
      <c r="AH13" s="13">
        <v>5.8794623171796297E-2</v>
      </c>
      <c r="AI13" s="13">
        <v>9.7025571523172469E-2</v>
      </c>
      <c r="AJ13" s="13">
        <v>0.14976014129494269</v>
      </c>
      <c r="AK13" s="13">
        <v>0.22285582321403971</v>
      </c>
      <c r="AL13" s="13">
        <v>0.14194106690476829</v>
      </c>
      <c r="AN13" s="13">
        <v>0.1239139903961211</v>
      </c>
      <c r="AO13" s="13">
        <v>0.15800598456384229</v>
      </c>
      <c r="AP13" s="13">
        <v>0.15282157348867259</v>
      </c>
      <c r="AQ13" s="13">
        <v>0.14151012413692679</v>
      </c>
    </row>
    <row r="14" spans="2:45" ht="19" customHeight="1" x14ac:dyDescent="0.35">
      <c r="B14" s="12" t="s">
        <v>81</v>
      </c>
      <c r="C14" s="13">
        <v>0.1447617236352412</v>
      </c>
      <c r="D14" s="13">
        <v>0.13379516635009309</v>
      </c>
      <c r="E14" s="13">
        <v>0.1229228423204627</v>
      </c>
      <c r="F14" s="13">
        <v>9.029494905954305E-2</v>
      </c>
      <c r="G14" s="13">
        <v>0.13808377337048541</v>
      </c>
      <c r="H14" s="13">
        <v>0.16742675498127679</v>
      </c>
      <c r="I14" s="13">
        <v>0.2041375245024224</v>
      </c>
      <c r="K14" s="13">
        <v>9.272702151140913E-2</v>
      </c>
      <c r="L14" s="13">
        <v>0.19570577801411859</v>
      </c>
      <c r="N14" s="13">
        <v>0.1124068561400831</v>
      </c>
      <c r="O14" s="13">
        <v>0.15036175500189761</v>
      </c>
      <c r="P14" s="13">
        <v>0.19538830444171679</v>
      </c>
      <c r="Q14" s="13">
        <v>0.20811360160632431</v>
      </c>
      <c r="R14" s="13">
        <v>0.14528634384853539</v>
      </c>
      <c r="S14" s="13">
        <v>0.1321870842862721</v>
      </c>
      <c r="T14" s="13">
        <v>0.13216712704797459</v>
      </c>
      <c r="U14" s="13">
        <v>0.1522429225830971</v>
      </c>
      <c r="V14" s="13">
        <v>0.1006215734160535</v>
      </c>
      <c r="W14" s="13">
        <v>0.1843686879717977</v>
      </c>
      <c r="X14" s="13">
        <v>0.12946899156976099</v>
      </c>
      <c r="Y14" s="13">
        <v>0.15707698603157769</v>
      </c>
      <c r="AA14" s="13">
        <v>0.13381677331942479</v>
      </c>
      <c r="AB14" s="13">
        <v>0.1462483439446369</v>
      </c>
      <c r="AC14" s="13">
        <v>0.13783458198684559</v>
      </c>
      <c r="AD14" s="13">
        <v>9.9443154608588311E-2</v>
      </c>
      <c r="AE14" s="13">
        <v>0.20968707641010201</v>
      </c>
      <c r="AF14" s="13">
        <v>0.13061022834768601</v>
      </c>
      <c r="AH14" s="13">
        <v>0.1059733342919513</v>
      </c>
      <c r="AI14" s="13">
        <v>0.18762266966659649</v>
      </c>
      <c r="AJ14" s="13">
        <v>0.15483983665837889</v>
      </c>
      <c r="AK14" s="13">
        <v>0.1051628424885622</v>
      </c>
      <c r="AL14" s="13">
        <v>0.17526328474067479</v>
      </c>
      <c r="AN14" s="13">
        <v>0.11035362055173351</v>
      </c>
      <c r="AO14" s="13">
        <v>0.16403782213194651</v>
      </c>
      <c r="AP14" s="13">
        <v>0.1195958177897308</v>
      </c>
      <c r="AQ14" s="13">
        <v>0.18311152512483869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3.5895845607421838E-2</v>
      </c>
      <c r="D9" s="13">
        <v>2.8160862337631029E-2</v>
      </c>
      <c r="E9" s="13">
        <v>3.3420499522067E-2</v>
      </c>
      <c r="F9" s="13">
        <v>5.4017213378805107E-2</v>
      </c>
      <c r="G9" s="13">
        <v>3.7916733249668683E-2</v>
      </c>
      <c r="H9" s="13">
        <v>2.6922044327014422E-2</v>
      </c>
      <c r="I9" s="13">
        <v>3.2680999668520769E-2</v>
      </c>
      <c r="K9" s="13">
        <v>2.902377476016018E-2</v>
      </c>
      <c r="L9" s="13">
        <v>4.2623877798424872E-2</v>
      </c>
      <c r="N9" s="13">
        <v>5.1640703316891204E-3</v>
      </c>
      <c r="O9" s="13">
        <v>1.9752601214504551E-2</v>
      </c>
      <c r="P9" s="13">
        <v>3.6190544049867823E-2</v>
      </c>
      <c r="Q9" s="13">
        <v>3.3472929131619013E-2</v>
      </c>
      <c r="R9" s="13">
        <v>4.1466244897711599E-2</v>
      </c>
      <c r="S9" s="13">
        <v>3.4713172716860197E-2</v>
      </c>
      <c r="T9" s="13">
        <v>4.0010319166759907E-2</v>
      </c>
      <c r="U9" s="13">
        <v>5.0957201636670398E-2</v>
      </c>
      <c r="V9" s="13">
        <v>3.8825865947686028E-2</v>
      </c>
      <c r="W9" s="13">
        <v>4.6945919295325739E-2</v>
      </c>
      <c r="X9" s="13">
        <v>2.5599769404953131E-2</v>
      </c>
      <c r="Y9" s="13">
        <v>3.7618900029715872E-2</v>
      </c>
      <c r="AA9" s="13">
        <v>2.3032305534261849E-2</v>
      </c>
      <c r="AB9" s="13">
        <v>1.861195396658032E-2</v>
      </c>
      <c r="AC9" s="13">
        <v>6.2860265128352133E-2</v>
      </c>
      <c r="AD9" s="13">
        <v>6.1663497942120761E-2</v>
      </c>
      <c r="AE9" s="13">
        <v>4.524373607311015E-2</v>
      </c>
      <c r="AF9" s="13">
        <v>3.0734923582891649E-2</v>
      </c>
      <c r="AH9" s="13">
        <v>2.5851771022529751E-2</v>
      </c>
      <c r="AI9" s="13">
        <v>3.3006652045660258E-2</v>
      </c>
      <c r="AJ9" s="13">
        <v>3.5008593629208412E-2</v>
      </c>
      <c r="AK9" s="13">
        <v>5.487874417030926E-2</v>
      </c>
      <c r="AL9" s="13">
        <v>2.9490845294319921E-2</v>
      </c>
      <c r="AN9" s="13">
        <v>2.1342205597637599E-2</v>
      </c>
      <c r="AO9" s="13">
        <v>4.1498449483431232E-2</v>
      </c>
      <c r="AP9" s="13">
        <v>4.2690139950001052E-2</v>
      </c>
      <c r="AQ9" s="13">
        <v>4.0063003996817857E-2</v>
      </c>
    </row>
    <row r="10" spans="2:45" ht="32.15" customHeight="1" x14ac:dyDescent="0.35">
      <c r="B10" s="12" t="s">
        <v>241</v>
      </c>
      <c r="C10" s="13">
        <v>9.9118909989143592E-2</v>
      </c>
      <c r="D10" s="13">
        <v>8.0256605038834972E-2</v>
      </c>
      <c r="E10" s="13">
        <v>0.10825407721029261</v>
      </c>
      <c r="F10" s="13">
        <v>0.1157696801314308</v>
      </c>
      <c r="G10" s="13">
        <v>8.7249279148055692E-2</v>
      </c>
      <c r="H10" s="13">
        <v>0.1055424241480683</v>
      </c>
      <c r="I10" s="13">
        <v>9.5883548004363162E-2</v>
      </c>
      <c r="K10" s="13">
        <v>9.9362013197763943E-2</v>
      </c>
      <c r="L10" s="13">
        <v>9.888090222559065E-2</v>
      </c>
      <c r="N10" s="13">
        <v>0.12803303217402809</v>
      </c>
      <c r="O10" s="13">
        <v>0.1032279788195164</v>
      </c>
      <c r="P10" s="13">
        <v>0.11460475607932499</v>
      </c>
      <c r="Q10" s="13">
        <v>9.9655592913572441E-2</v>
      </c>
      <c r="R10" s="13">
        <v>9.2822645215579383E-2</v>
      </c>
      <c r="S10" s="13">
        <v>0.1083886096288367</v>
      </c>
      <c r="T10" s="13">
        <v>6.8223609381746389E-2</v>
      </c>
      <c r="U10" s="13">
        <v>0.10511968534620381</v>
      </c>
      <c r="V10" s="13">
        <v>0.11202042678057279</v>
      </c>
      <c r="W10" s="13">
        <v>7.1602071858887312E-2</v>
      </c>
      <c r="X10" s="13">
        <v>0.1006775995646086</v>
      </c>
      <c r="Y10" s="13">
        <v>9.5842302246709796E-2</v>
      </c>
      <c r="AA10" s="13">
        <v>9.1543170236719665E-2</v>
      </c>
      <c r="AB10" s="13">
        <v>8.0187726965870024E-2</v>
      </c>
      <c r="AC10" s="13">
        <v>0.1001841429649187</v>
      </c>
      <c r="AD10" s="13">
        <v>0.1329262204305576</v>
      </c>
      <c r="AE10" s="13">
        <v>7.8573577360975366E-2</v>
      </c>
      <c r="AF10" s="13">
        <v>0.11463613494316539</v>
      </c>
      <c r="AH10" s="13">
        <v>9.1741785817073665E-2</v>
      </c>
      <c r="AI10" s="13">
        <v>8.0370487928607057E-2</v>
      </c>
      <c r="AJ10" s="13">
        <v>8.3463295591362549E-2</v>
      </c>
      <c r="AK10" s="13">
        <v>0.1172058674238687</v>
      </c>
      <c r="AL10" s="13">
        <v>0.1019308423232123</v>
      </c>
      <c r="AN10" s="13">
        <v>0.1116879329847565</v>
      </c>
      <c r="AO10" s="13">
        <v>9.1809902160185392E-2</v>
      </c>
      <c r="AP10" s="13">
        <v>0.1104651484075086</v>
      </c>
      <c r="AQ10" s="13">
        <v>8.1722018388295251E-2</v>
      </c>
    </row>
    <row r="11" spans="2:45" ht="19" customHeight="1" x14ac:dyDescent="0.35">
      <c r="B11" s="12" t="s">
        <v>242</v>
      </c>
      <c r="C11" s="13">
        <v>0.28897552695679929</v>
      </c>
      <c r="D11" s="13">
        <v>0.29119723583186452</v>
      </c>
      <c r="E11" s="13">
        <v>0.28450338778690021</v>
      </c>
      <c r="F11" s="13">
        <v>0.26805988557722821</v>
      </c>
      <c r="G11" s="13">
        <v>0.31604010273707961</v>
      </c>
      <c r="H11" s="13">
        <v>0.29620161805187523</v>
      </c>
      <c r="I11" s="13">
        <v>0.28135121884312703</v>
      </c>
      <c r="K11" s="13">
        <v>0.31375253458373048</v>
      </c>
      <c r="L11" s="13">
        <v>0.26471784559468903</v>
      </c>
      <c r="N11" s="13">
        <v>0.31464699777054922</v>
      </c>
      <c r="O11" s="13">
        <v>0.25708116975058409</v>
      </c>
      <c r="P11" s="13">
        <v>0.28548727572107052</v>
      </c>
      <c r="Q11" s="13">
        <v>0.2287965669215189</v>
      </c>
      <c r="R11" s="13">
        <v>0.28113869309219891</v>
      </c>
      <c r="S11" s="13">
        <v>0.29626292519312902</v>
      </c>
      <c r="T11" s="13">
        <v>0.40088611422726428</v>
      </c>
      <c r="U11" s="13">
        <v>0.27116016220067501</v>
      </c>
      <c r="V11" s="13">
        <v>0.30547032937484908</v>
      </c>
      <c r="W11" s="13">
        <v>0.26935816965425052</v>
      </c>
      <c r="X11" s="13">
        <v>0.24231957339432461</v>
      </c>
      <c r="Y11" s="13">
        <v>0.28046180838729462</v>
      </c>
      <c r="AA11" s="13">
        <v>0.29491049979224038</v>
      </c>
      <c r="AB11" s="13">
        <v>0.29081067488444851</v>
      </c>
      <c r="AC11" s="13">
        <v>0.27791430569999531</v>
      </c>
      <c r="AD11" s="13">
        <v>0.34885313773093768</v>
      </c>
      <c r="AE11" s="13">
        <v>0.19889488165569369</v>
      </c>
      <c r="AF11" s="13">
        <v>0.3269908879680114</v>
      </c>
      <c r="AH11" s="13">
        <v>0.30062601862184751</v>
      </c>
      <c r="AI11" s="13">
        <v>0.30687540195324092</v>
      </c>
      <c r="AJ11" s="13">
        <v>0.25108211701196531</v>
      </c>
      <c r="AK11" s="13">
        <v>0.32022400803929191</v>
      </c>
      <c r="AL11" s="13">
        <v>0.27345648513241272</v>
      </c>
      <c r="AN11" s="13">
        <v>0.29758795802551952</v>
      </c>
      <c r="AO11" s="13">
        <v>0.33964066660638098</v>
      </c>
      <c r="AP11" s="13">
        <v>0.26186412770218948</v>
      </c>
      <c r="AQ11" s="13">
        <v>0.24988842907239389</v>
      </c>
    </row>
    <row r="12" spans="2:45" ht="19" customHeight="1" x14ac:dyDescent="0.35">
      <c r="B12" s="12" t="s">
        <v>243</v>
      </c>
      <c r="C12" s="13">
        <v>0.4182637126624672</v>
      </c>
      <c r="D12" s="13">
        <v>0.38107671582833419</v>
      </c>
      <c r="E12" s="13">
        <v>0.4031786770636932</v>
      </c>
      <c r="F12" s="13">
        <v>0.4083042237715781</v>
      </c>
      <c r="G12" s="13">
        <v>0.4317182882371674</v>
      </c>
      <c r="H12" s="13">
        <v>0.40238282702882278</v>
      </c>
      <c r="I12" s="13">
        <v>0.46289495841056849</v>
      </c>
      <c r="K12" s="13">
        <v>0.47313880473010728</v>
      </c>
      <c r="L12" s="13">
        <v>0.36453880293420721</v>
      </c>
      <c r="N12" s="13">
        <v>0.43648170442376522</v>
      </c>
      <c r="O12" s="13">
        <v>0.33546297542552572</v>
      </c>
      <c r="P12" s="13">
        <v>0.4334541147066493</v>
      </c>
      <c r="Q12" s="13">
        <v>0.49107305286007819</v>
      </c>
      <c r="R12" s="13">
        <v>0.44905706176318849</v>
      </c>
      <c r="S12" s="13">
        <v>0.40173768697884471</v>
      </c>
      <c r="T12" s="13">
        <v>0.35882406636782482</v>
      </c>
      <c r="U12" s="13">
        <v>0.37541015384993892</v>
      </c>
      <c r="V12" s="13">
        <v>0.40750032428102217</v>
      </c>
      <c r="W12" s="13">
        <v>0.44818746278081539</v>
      </c>
      <c r="X12" s="13">
        <v>0.41738569089761313</v>
      </c>
      <c r="Y12" s="13">
        <v>0.42801173485848892</v>
      </c>
      <c r="AA12" s="13">
        <v>0.44532810097178871</v>
      </c>
      <c r="AB12" s="13">
        <v>0.48291338861875122</v>
      </c>
      <c r="AC12" s="13">
        <v>0.42283901634155369</v>
      </c>
      <c r="AD12" s="13">
        <v>0.37444997604227559</v>
      </c>
      <c r="AE12" s="13">
        <v>0.38101347832692939</v>
      </c>
      <c r="AF12" s="13">
        <v>0.41391704760245551</v>
      </c>
      <c r="AH12" s="13">
        <v>0.44009311547657032</v>
      </c>
      <c r="AI12" s="13">
        <v>0.46965909751327622</v>
      </c>
      <c r="AJ12" s="13">
        <v>0.40648568976116101</v>
      </c>
      <c r="AK12" s="13">
        <v>0.39944238151981692</v>
      </c>
      <c r="AL12" s="13">
        <v>0.41164210428434539</v>
      </c>
      <c r="AN12" s="13">
        <v>0.43802497760529868</v>
      </c>
      <c r="AO12" s="13">
        <v>0.37101278273386629</v>
      </c>
      <c r="AP12" s="13">
        <v>0.44976736838323039</v>
      </c>
      <c r="AQ12" s="13">
        <v>0.42030135761871829</v>
      </c>
    </row>
    <row r="13" spans="2:45" ht="19" customHeight="1" x14ac:dyDescent="0.35">
      <c r="B13" s="12" t="s">
        <v>81</v>
      </c>
      <c r="C13" s="13">
        <v>0.15774600478416809</v>
      </c>
      <c r="D13" s="13">
        <v>0.21930858096333539</v>
      </c>
      <c r="E13" s="13">
        <v>0.17064335841704709</v>
      </c>
      <c r="F13" s="13">
        <v>0.1538489971409579</v>
      </c>
      <c r="G13" s="13">
        <v>0.1270755966280285</v>
      </c>
      <c r="H13" s="13">
        <v>0.1689510864442193</v>
      </c>
      <c r="I13" s="13">
        <v>0.12718927507342059</v>
      </c>
      <c r="K13" s="13">
        <v>8.4722872728237933E-2</v>
      </c>
      <c r="L13" s="13">
        <v>0.2292385714470884</v>
      </c>
      <c r="N13" s="13">
        <v>0.1156741952999684</v>
      </c>
      <c r="O13" s="13">
        <v>0.28447527478986911</v>
      </c>
      <c r="P13" s="13">
        <v>0.13026330944308739</v>
      </c>
      <c r="Q13" s="13">
        <v>0.14700185817321151</v>
      </c>
      <c r="R13" s="13">
        <v>0.13551535503132159</v>
      </c>
      <c r="S13" s="13">
        <v>0.15889760548232931</v>
      </c>
      <c r="T13" s="13">
        <v>0.13205589085640451</v>
      </c>
      <c r="U13" s="13">
        <v>0.19735279696651181</v>
      </c>
      <c r="V13" s="13">
        <v>0.13618305361586969</v>
      </c>
      <c r="W13" s="13">
        <v>0.16390637641072101</v>
      </c>
      <c r="X13" s="13">
        <v>0.21401736673850039</v>
      </c>
      <c r="Y13" s="13">
        <v>0.1580652544777908</v>
      </c>
      <c r="AA13" s="13">
        <v>0.1451859234649894</v>
      </c>
      <c r="AB13" s="13">
        <v>0.12747625556435019</v>
      </c>
      <c r="AC13" s="13">
        <v>0.13620226986518019</v>
      </c>
      <c r="AD13" s="13">
        <v>8.2107167854108348E-2</v>
      </c>
      <c r="AE13" s="13">
        <v>0.29627432658329128</v>
      </c>
      <c r="AF13" s="13">
        <v>0.1137210059034762</v>
      </c>
      <c r="AH13" s="13">
        <v>0.14168730906197871</v>
      </c>
      <c r="AI13" s="13">
        <v>0.1100883605592155</v>
      </c>
      <c r="AJ13" s="13">
        <v>0.22396030400630279</v>
      </c>
      <c r="AK13" s="13">
        <v>0.1082489988467131</v>
      </c>
      <c r="AL13" s="13">
        <v>0.1834797229657098</v>
      </c>
      <c r="AN13" s="13">
        <v>0.13135692578678779</v>
      </c>
      <c r="AO13" s="13">
        <v>0.15603819901613611</v>
      </c>
      <c r="AP13" s="13">
        <v>0.13521321555707061</v>
      </c>
      <c r="AQ13" s="13">
        <v>0.20802519092377461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6.3422110683894348E-2</v>
      </c>
      <c r="D9" s="13">
        <v>7.0407419383530928E-2</v>
      </c>
      <c r="E9" s="13">
        <v>7.2398518586904992E-2</v>
      </c>
      <c r="F9" s="13">
        <v>6.9482183976439585E-2</v>
      </c>
      <c r="G9" s="13">
        <v>7.7055658669991117E-2</v>
      </c>
      <c r="H9" s="13">
        <v>5.1237499632993351E-2</v>
      </c>
      <c r="I9" s="13">
        <v>4.3760860102406117E-2</v>
      </c>
      <c r="K9" s="13">
        <v>4.8725500040853083E-2</v>
      </c>
      <c r="L9" s="13">
        <v>7.7810680258147261E-2</v>
      </c>
      <c r="N9" s="13">
        <v>5.0567351382167183E-2</v>
      </c>
      <c r="O9" s="13">
        <v>7.9839058322541179E-2</v>
      </c>
      <c r="P9" s="13">
        <v>3.6541256359505538E-2</v>
      </c>
      <c r="Q9" s="13">
        <v>4.2786534428549988E-2</v>
      </c>
      <c r="R9" s="13">
        <v>6.1018614402593672E-2</v>
      </c>
      <c r="S9" s="13">
        <v>6.1662970451426047E-2</v>
      </c>
      <c r="T9" s="13">
        <v>5.3395333126914343E-2</v>
      </c>
      <c r="U9" s="13">
        <v>8.6683570620134265E-2</v>
      </c>
      <c r="V9" s="13">
        <v>6.4527781620080618E-2</v>
      </c>
      <c r="W9" s="13">
        <v>7.1042647237510151E-2</v>
      </c>
      <c r="X9" s="13">
        <v>6.6979256552682914E-2</v>
      </c>
      <c r="Y9" s="13">
        <v>6.8055655783012703E-2</v>
      </c>
      <c r="AA9" s="13">
        <v>3.7791372224792147E-2</v>
      </c>
      <c r="AB9" s="13">
        <v>3.6031028400168828E-2</v>
      </c>
      <c r="AC9" s="13">
        <v>7.2358803502123883E-2</v>
      </c>
      <c r="AD9" s="13">
        <v>0.1118220042928271</v>
      </c>
      <c r="AE9" s="13">
        <v>7.7922238172742991E-2</v>
      </c>
      <c r="AF9" s="13">
        <v>6.7247237361293177E-2</v>
      </c>
      <c r="AH9" s="13">
        <v>3.1673015180599173E-2</v>
      </c>
      <c r="AI9" s="13">
        <v>5.2218816338698917E-2</v>
      </c>
      <c r="AJ9" s="13">
        <v>5.0450175059029573E-2</v>
      </c>
      <c r="AK9" s="13">
        <v>8.8946697048219558E-2</v>
      </c>
      <c r="AL9" s="13">
        <v>7.0485574735843104E-2</v>
      </c>
      <c r="AN9" s="13">
        <v>3.993755776543028E-2</v>
      </c>
      <c r="AO9" s="13">
        <v>5.4865785695065457E-2</v>
      </c>
      <c r="AP9" s="13">
        <v>7.6439862557744931E-2</v>
      </c>
      <c r="AQ9" s="13">
        <v>8.5679852333883297E-2</v>
      </c>
    </row>
    <row r="10" spans="2:45" ht="32.15" customHeight="1" x14ac:dyDescent="0.35">
      <c r="B10" s="12" t="s">
        <v>241</v>
      </c>
      <c r="C10" s="13">
        <v>0.1683174702854108</v>
      </c>
      <c r="D10" s="13">
        <v>0.19932929479283551</v>
      </c>
      <c r="E10" s="13">
        <v>0.17864509199053721</v>
      </c>
      <c r="F10" s="13">
        <v>0.18966478980206461</v>
      </c>
      <c r="G10" s="13">
        <v>0.16410653903881861</v>
      </c>
      <c r="H10" s="13">
        <v>0.1619138058825722</v>
      </c>
      <c r="I10" s="13">
        <v>0.12987716465461399</v>
      </c>
      <c r="K10" s="13">
        <v>0.14163965475915699</v>
      </c>
      <c r="L10" s="13">
        <v>0.19443611859908441</v>
      </c>
      <c r="N10" s="13">
        <v>0.22171579709402481</v>
      </c>
      <c r="O10" s="13">
        <v>0.20038251681210109</v>
      </c>
      <c r="P10" s="13">
        <v>0.17380660894210029</v>
      </c>
      <c r="Q10" s="13">
        <v>0.11094392052764709</v>
      </c>
      <c r="R10" s="13">
        <v>0.19727931220072251</v>
      </c>
      <c r="S10" s="13">
        <v>0.15145974882144619</v>
      </c>
      <c r="T10" s="13">
        <v>0.20061678211694711</v>
      </c>
      <c r="U10" s="13">
        <v>0.13281567112389259</v>
      </c>
      <c r="V10" s="13">
        <v>0.18306653230746411</v>
      </c>
      <c r="W10" s="13">
        <v>0.12697939695589369</v>
      </c>
      <c r="X10" s="13">
        <v>0.15917204385935169</v>
      </c>
      <c r="Y10" s="13">
        <v>0.16155966106956679</v>
      </c>
      <c r="AA10" s="13">
        <v>0.18394718983028541</v>
      </c>
      <c r="AB10" s="13">
        <v>0.15735140585915411</v>
      </c>
      <c r="AC10" s="13">
        <v>0.2349621182392492</v>
      </c>
      <c r="AD10" s="13">
        <v>0.14857795447402061</v>
      </c>
      <c r="AE10" s="13">
        <v>0.16061699757891509</v>
      </c>
      <c r="AF10" s="13">
        <v>0.15043072630330251</v>
      </c>
      <c r="AH10" s="13">
        <v>0.18755360910724411</v>
      </c>
      <c r="AI10" s="13">
        <v>0.1348495271401384</v>
      </c>
      <c r="AJ10" s="13">
        <v>0.22702314650931951</v>
      </c>
      <c r="AK10" s="13">
        <v>0.14548885334558689</v>
      </c>
      <c r="AL10" s="13">
        <v>0.15842782125898</v>
      </c>
      <c r="AN10" s="13">
        <v>0.14372901674343411</v>
      </c>
      <c r="AO10" s="13">
        <v>0.17490945497233309</v>
      </c>
      <c r="AP10" s="13">
        <v>0.18011867459321981</v>
      </c>
      <c r="AQ10" s="13">
        <v>0.17667504365992981</v>
      </c>
    </row>
    <row r="11" spans="2:45" ht="19" customHeight="1" x14ac:dyDescent="0.35">
      <c r="B11" s="12" t="s">
        <v>242</v>
      </c>
      <c r="C11" s="13">
        <v>0.2700804122520381</v>
      </c>
      <c r="D11" s="13">
        <v>0.25779455324178918</v>
      </c>
      <c r="E11" s="13">
        <v>0.27879842522492893</v>
      </c>
      <c r="F11" s="13">
        <v>0.28875169113856147</v>
      </c>
      <c r="G11" s="13">
        <v>0.27017261560788253</v>
      </c>
      <c r="H11" s="13">
        <v>0.26767856337346158</v>
      </c>
      <c r="I11" s="13">
        <v>0.25746067208977302</v>
      </c>
      <c r="K11" s="13">
        <v>0.29115132178728748</v>
      </c>
      <c r="L11" s="13">
        <v>0.24945114913794189</v>
      </c>
      <c r="N11" s="13">
        <v>0.26703339166938073</v>
      </c>
      <c r="O11" s="13">
        <v>0.26384107274733132</v>
      </c>
      <c r="P11" s="13">
        <v>0.30239618732950052</v>
      </c>
      <c r="Q11" s="13">
        <v>0.27422749225737092</v>
      </c>
      <c r="R11" s="13">
        <v>0.2965701967450769</v>
      </c>
      <c r="S11" s="13">
        <v>0.26726556178659089</v>
      </c>
      <c r="T11" s="13">
        <v>0.33544147494212651</v>
      </c>
      <c r="U11" s="13">
        <v>0.25728639542634463</v>
      </c>
      <c r="V11" s="13">
        <v>0.23311407454992281</v>
      </c>
      <c r="W11" s="13">
        <v>0.27206072078782328</v>
      </c>
      <c r="X11" s="13">
        <v>0.23651013547525651</v>
      </c>
      <c r="Y11" s="13">
        <v>0.27208617067436691</v>
      </c>
      <c r="AA11" s="13">
        <v>0.26977974843815011</v>
      </c>
      <c r="AB11" s="13">
        <v>0.32362246050090271</v>
      </c>
      <c r="AC11" s="13">
        <v>0.26678762447620252</v>
      </c>
      <c r="AD11" s="13">
        <v>0.31144780115262871</v>
      </c>
      <c r="AE11" s="13">
        <v>0.20885778086757961</v>
      </c>
      <c r="AF11" s="13">
        <v>0.28381185075976928</v>
      </c>
      <c r="AH11" s="13">
        <v>0.2903816427623413</v>
      </c>
      <c r="AI11" s="13">
        <v>0.31531006366036718</v>
      </c>
      <c r="AJ11" s="13">
        <v>0.23196351918580671</v>
      </c>
      <c r="AK11" s="13">
        <v>0.27367148001327068</v>
      </c>
      <c r="AL11" s="13">
        <v>0.2616770864989908</v>
      </c>
      <c r="AN11" s="13">
        <v>0.31795567171496059</v>
      </c>
      <c r="AO11" s="13">
        <v>0.25688914462522028</v>
      </c>
      <c r="AP11" s="13">
        <v>0.26745822903754302</v>
      </c>
      <c r="AQ11" s="13">
        <v>0.23225159623786051</v>
      </c>
    </row>
    <row r="12" spans="2:45" ht="19" customHeight="1" x14ac:dyDescent="0.35">
      <c r="B12" s="12" t="s">
        <v>243</v>
      </c>
      <c r="C12" s="13">
        <v>0.33590658722625488</v>
      </c>
      <c r="D12" s="13">
        <v>0.28979275063370508</v>
      </c>
      <c r="E12" s="13">
        <v>0.3074631618227221</v>
      </c>
      <c r="F12" s="13">
        <v>0.29300116583481328</v>
      </c>
      <c r="G12" s="13">
        <v>0.34297823571373182</v>
      </c>
      <c r="H12" s="13">
        <v>0.33101339678499109</v>
      </c>
      <c r="I12" s="13">
        <v>0.42181486927421108</v>
      </c>
      <c r="K12" s="13">
        <v>0.44203401762883932</v>
      </c>
      <c r="L12" s="13">
        <v>0.23200358855715</v>
      </c>
      <c r="N12" s="13">
        <v>0.36043338675393533</v>
      </c>
      <c r="O12" s="13">
        <v>0.17659314740380619</v>
      </c>
      <c r="P12" s="13">
        <v>0.28873595526548929</v>
      </c>
      <c r="Q12" s="13">
        <v>0.34440755786138572</v>
      </c>
      <c r="R12" s="13">
        <v>0.30704084778718482</v>
      </c>
      <c r="S12" s="13">
        <v>0.37478645823063522</v>
      </c>
      <c r="T12" s="13">
        <v>0.249825922985454</v>
      </c>
      <c r="U12" s="13">
        <v>0.35288071315199709</v>
      </c>
      <c r="V12" s="13">
        <v>0.38497024133010183</v>
      </c>
      <c r="W12" s="13">
        <v>0.36656339018985179</v>
      </c>
      <c r="X12" s="13">
        <v>0.32920894849337479</v>
      </c>
      <c r="Y12" s="13">
        <v>0.32320649900185661</v>
      </c>
      <c r="AA12" s="13">
        <v>0.35764279451893938</v>
      </c>
      <c r="AB12" s="13">
        <v>0.37398942788795431</v>
      </c>
      <c r="AC12" s="13">
        <v>0.27400866683170683</v>
      </c>
      <c r="AD12" s="13">
        <v>0.33680882599899059</v>
      </c>
      <c r="AE12" s="13">
        <v>0.2617530783940733</v>
      </c>
      <c r="AF12" s="13">
        <v>0.37141423728858342</v>
      </c>
      <c r="AH12" s="13">
        <v>0.35308161446774261</v>
      </c>
      <c r="AI12" s="13">
        <v>0.35804997413291478</v>
      </c>
      <c r="AJ12" s="13">
        <v>0.28444834756293103</v>
      </c>
      <c r="AK12" s="13">
        <v>0.37745867593462318</v>
      </c>
      <c r="AL12" s="13">
        <v>0.31528250472695329</v>
      </c>
      <c r="AN12" s="13">
        <v>0.38050500934294301</v>
      </c>
      <c r="AO12" s="13">
        <v>0.35011370095305477</v>
      </c>
      <c r="AP12" s="13">
        <v>0.31923444426740821</v>
      </c>
      <c r="AQ12" s="13">
        <v>0.29018032758889262</v>
      </c>
    </row>
    <row r="13" spans="2:45" ht="19" customHeight="1" x14ac:dyDescent="0.35">
      <c r="B13" s="12" t="s">
        <v>81</v>
      </c>
      <c r="C13" s="13">
        <v>0.1622734195524019</v>
      </c>
      <c r="D13" s="13">
        <v>0.1826759819481395</v>
      </c>
      <c r="E13" s="13">
        <v>0.16269480237490691</v>
      </c>
      <c r="F13" s="13">
        <v>0.1591001692481212</v>
      </c>
      <c r="G13" s="13">
        <v>0.1456869509695761</v>
      </c>
      <c r="H13" s="13">
        <v>0.18815673432598171</v>
      </c>
      <c r="I13" s="13">
        <v>0.14708643387899589</v>
      </c>
      <c r="K13" s="13">
        <v>7.6449505783863184E-2</v>
      </c>
      <c r="L13" s="13">
        <v>0.24629846344767639</v>
      </c>
      <c r="N13" s="13">
        <v>0.1002500731004921</v>
      </c>
      <c r="O13" s="13">
        <v>0.27934420471422022</v>
      </c>
      <c r="P13" s="13">
        <v>0.19851999210340429</v>
      </c>
      <c r="Q13" s="13">
        <v>0.2276344949250465</v>
      </c>
      <c r="R13" s="13">
        <v>0.13809102886442209</v>
      </c>
      <c r="S13" s="13">
        <v>0.1448252607099014</v>
      </c>
      <c r="T13" s="13">
        <v>0.16072048682855819</v>
      </c>
      <c r="U13" s="13">
        <v>0.1703336496776312</v>
      </c>
      <c r="V13" s="13">
        <v>0.13432137019243059</v>
      </c>
      <c r="W13" s="13">
        <v>0.1633538448289209</v>
      </c>
      <c r="X13" s="13">
        <v>0.20812961561933391</v>
      </c>
      <c r="Y13" s="13">
        <v>0.1750920134711971</v>
      </c>
      <c r="AA13" s="13">
        <v>0.15083889498783301</v>
      </c>
      <c r="AB13" s="13">
        <v>0.10900567735182019</v>
      </c>
      <c r="AC13" s="13">
        <v>0.15188278695071761</v>
      </c>
      <c r="AD13" s="13">
        <v>9.1343414081533028E-2</v>
      </c>
      <c r="AE13" s="13">
        <v>0.29084990498668928</v>
      </c>
      <c r="AF13" s="13">
        <v>0.1270959482870517</v>
      </c>
      <c r="AH13" s="13">
        <v>0.13731011848207281</v>
      </c>
      <c r="AI13" s="13">
        <v>0.13957161872788071</v>
      </c>
      <c r="AJ13" s="13">
        <v>0.20611481168291321</v>
      </c>
      <c r="AK13" s="13">
        <v>0.1144342936582995</v>
      </c>
      <c r="AL13" s="13">
        <v>0.1941270127792328</v>
      </c>
      <c r="AN13" s="13">
        <v>0.1178727444332322</v>
      </c>
      <c r="AO13" s="13">
        <v>0.16322191375432629</v>
      </c>
      <c r="AP13" s="13">
        <v>0.15674878954408419</v>
      </c>
      <c r="AQ13" s="13">
        <v>0.21521318017943381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4.2575176049464807E-2</v>
      </c>
      <c r="D9" s="13">
        <v>5.7775451094884099E-2</v>
      </c>
      <c r="E9" s="13">
        <v>7.3353041595600146E-2</v>
      </c>
      <c r="F9" s="13">
        <v>4.233465678603384E-2</v>
      </c>
      <c r="G9" s="13">
        <v>3.4736563551918398E-2</v>
      </c>
      <c r="H9" s="13">
        <v>2.616945246438555E-2</v>
      </c>
      <c r="I9" s="13">
        <v>2.5144397498260581E-2</v>
      </c>
      <c r="K9" s="13">
        <v>4.0566853293493507E-2</v>
      </c>
      <c r="L9" s="13">
        <v>4.4541404345478833E-2</v>
      </c>
      <c r="N9" s="13">
        <v>5.5214683487349089E-3</v>
      </c>
      <c r="O9" s="13">
        <v>4.8821693693125091E-2</v>
      </c>
      <c r="P9" s="13">
        <v>2.1607625582165599E-2</v>
      </c>
      <c r="Q9" s="13">
        <v>4.4747617937437797E-2</v>
      </c>
      <c r="R9" s="13">
        <v>4.8489204538808853E-2</v>
      </c>
      <c r="S9" s="13">
        <v>4.5638958358112637E-2</v>
      </c>
      <c r="T9" s="13">
        <v>7.5436338062849218E-2</v>
      </c>
      <c r="U9" s="13">
        <v>5.9112951521323877E-2</v>
      </c>
      <c r="V9" s="13">
        <v>4.3850104645036317E-2</v>
      </c>
      <c r="W9" s="13">
        <v>4.503019191120021E-2</v>
      </c>
      <c r="X9" s="13">
        <v>3.3664032311571737E-2</v>
      </c>
      <c r="Y9" s="13">
        <v>3.8421480883495472E-2</v>
      </c>
      <c r="AA9" s="13">
        <v>2.9188035799841409E-2</v>
      </c>
      <c r="AB9" s="13">
        <v>1.9773251272383319E-2</v>
      </c>
      <c r="AC9" s="13">
        <v>7.4335521419477607E-2</v>
      </c>
      <c r="AD9" s="13">
        <v>6.8869071030663059E-2</v>
      </c>
      <c r="AE9" s="13">
        <v>4.9579492140405391E-2</v>
      </c>
      <c r="AF9" s="13">
        <v>4.0386473275485953E-2</v>
      </c>
      <c r="AH9" s="13">
        <v>3.4457471167794851E-2</v>
      </c>
      <c r="AI9" s="13">
        <v>2.961327531509652E-2</v>
      </c>
      <c r="AJ9" s="13">
        <v>4.3380736575171462E-2</v>
      </c>
      <c r="AK9" s="13">
        <v>6.6047072116335495E-2</v>
      </c>
      <c r="AL9" s="13">
        <v>3.4104121365906057E-2</v>
      </c>
      <c r="AN9" s="13">
        <v>3.3079569327132588E-2</v>
      </c>
      <c r="AO9" s="13">
        <v>2.6117231942508531E-2</v>
      </c>
      <c r="AP9" s="13">
        <v>5.3851807099619432E-2</v>
      </c>
      <c r="AQ9" s="13">
        <v>6.0246340232371777E-2</v>
      </c>
    </row>
    <row r="10" spans="2:45" ht="32.15" customHeight="1" x14ac:dyDescent="0.35">
      <c r="B10" s="12" t="s">
        <v>241</v>
      </c>
      <c r="C10" s="13">
        <v>0.10621967622293189</v>
      </c>
      <c r="D10" s="13">
        <v>8.5143129207668311E-2</v>
      </c>
      <c r="E10" s="13">
        <v>9.4587347860626711E-2</v>
      </c>
      <c r="F10" s="13">
        <v>0.1169044736652229</v>
      </c>
      <c r="G10" s="13">
        <v>9.8309597805296814E-2</v>
      </c>
      <c r="H10" s="13">
        <v>0.1183646822396113</v>
      </c>
      <c r="I10" s="13">
        <v>0.11910493689357229</v>
      </c>
      <c r="K10" s="13">
        <v>0.10590994224427271</v>
      </c>
      <c r="L10" s="13">
        <v>0.1065229181750863</v>
      </c>
      <c r="N10" s="13">
        <v>0.13533376945189499</v>
      </c>
      <c r="O10" s="13">
        <v>5.9614338784865349E-2</v>
      </c>
      <c r="P10" s="13">
        <v>9.245620122905962E-2</v>
      </c>
      <c r="Q10" s="13">
        <v>0.12223508070145191</v>
      </c>
      <c r="R10" s="13">
        <v>9.7702813534991675E-2</v>
      </c>
      <c r="S10" s="13">
        <v>7.2774254026045662E-2</v>
      </c>
      <c r="T10" s="13">
        <v>0.1100963471171421</v>
      </c>
      <c r="U10" s="13">
        <v>0.10708172976555649</v>
      </c>
      <c r="V10" s="13">
        <v>0.11217026083001549</v>
      </c>
      <c r="W10" s="13">
        <v>0.1022902676851062</v>
      </c>
      <c r="X10" s="13">
        <v>0.1232096332087862</v>
      </c>
      <c r="Y10" s="13">
        <v>0.111068662148248</v>
      </c>
      <c r="AA10" s="13">
        <v>9.0265814284592669E-2</v>
      </c>
      <c r="AB10" s="13">
        <v>7.2002611225703339E-2</v>
      </c>
      <c r="AC10" s="13">
        <v>9.3318374954184186E-2</v>
      </c>
      <c r="AD10" s="13">
        <v>0.16493741241652249</v>
      </c>
      <c r="AE10" s="13">
        <v>8.1721879711222925E-2</v>
      </c>
      <c r="AF10" s="13">
        <v>0.13174354825133119</v>
      </c>
      <c r="AH10" s="13">
        <v>0.1035859798712114</v>
      </c>
      <c r="AI10" s="13">
        <v>5.9274475162173927E-2</v>
      </c>
      <c r="AJ10" s="13">
        <v>8.0266771996201497E-2</v>
      </c>
      <c r="AK10" s="13">
        <v>0.12954130679722919</v>
      </c>
      <c r="AL10" s="13">
        <v>0.1144733069609313</v>
      </c>
      <c r="AN10" s="13">
        <v>8.8342570625833172E-2</v>
      </c>
      <c r="AO10" s="13">
        <v>0.1182755478848891</v>
      </c>
      <c r="AP10" s="13">
        <v>0.13199049790191369</v>
      </c>
      <c r="AQ10" s="13">
        <v>8.88787824402308E-2</v>
      </c>
    </row>
    <row r="11" spans="2:45" ht="19" customHeight="1" x14ac:dyDescent="0.35">
      <c r="B11" s="12" t="s">
        <v>242</v>
      </c>
      <c r="C11" s="13">
        <v>0.2686376089468398</v>
      </c>
      <c r="D11" s="13">
        <v>0.24371903915416529</v>
      </c>
      <c r="E11" s="13">
        <v>0.27492043025052471</v>
      </c>
      <c r="F11" s="13">
        <v>0.23420834006485591</v>
      </c>
      <c r="G11" s="13">
        <v>0.27079594258417389</v>
      </c>
      <c r="H11" s="13">
        <v>0.29420961256408529</v>
      </c>
      <c r="I11" s="13">
        <v>0.28895891057423562</v>
      </c>
      <c r="K11" s="13">
        <v>0.28311706871806691</v>
      </c>
      <c r="L11" s="13">
        <v>0.25446163876050681</v>
      </c>
      <c r="N11" s="13">
        <v>0.25199657321555702</v>
      </c>
      <c r="O11" s="13">
        <v>0.2255726535525944</v>
      </c>
      <c r="P11" s="13">
        <v>0.2493432916233646</v>
      </c>
      <c r="Q11" s="13">
        <v>0.2483370729830488</v>
      </c>
      <c r="R11" s="13">
        <v>0.29702234768597019</v>
      </c>
      <c r="S11" s="13">
        <v>0.34754767480469317</v>
      </c>
      <c r="T11" s="13">
        <v>0.33343550952712481</v>
      </c>
      <c r="U11" s="13">
        <v>0.2257284980730358</v>
      </c>
      <c r="V11" s="13">
        <v>0.28381970274490081</v>
      </c>
      <c r="W11" s="13">
        <v>0.25117478443275382</v>
      </c>
      <c r="X11" s="13">
        <v>0.20206896439531929</v>
      </c>
      <c r="Y11" s="13">
        <v>0.26787489640106782</v>
      </c>
      <c r="AA11" s="13">
        <v>0.27199322503373269</v>
      </c>
      <c r="AB11" s="13">
        <v>0.29977866749149912</v>
      </c>
      <c r="AC11" s="13">
        <v>0.30307695416475799</v>
      </c>
      <c r="AD11" s="13">
        <v>0.33175196689918041</v>
      </c>
      <c r="AE11" s="13">
        <v>0.1922660406729676</v>
      </c>
      <c r="AF11" s="13">
        <v>0.2760916788596996</v>
      </c>
      <c r="AH11" s="13">
        <v>0.23394278187073109</v>
      </c>
      <c r="AI11" s="13">
        <v>0.28283086498516452</v>
      </c>
      <c r="AJ11" s="13">
        <v>0.27559345661153178</v>
      </c>
      <c r="AK11" s="13">
        <v>0.31952059079594503</v>
      </c>
      <c r="AL11" s="13">
        <v>0.2460522380911993</v>
      </c>
      <c r="AN11" s="13">
        <v>0.28207572288749438</v>
      </c>
      <c r="AO11" s="13">
        <v>0.28183475062152491</v>
      </c>
      <c r="AP11" s="13">
        <v>0.26372037415780603</v>
      </c>
      <c r="AQ11" s="13">
        <v>0.24567068741830361</v>
      </c>
    </row>
    <row r="12" spans="2:45" ht="19" customHeight="1" x14ac:dyDescent="0.35">
      <c r="B12" s="12" t="s">
        <v>243</v>
      </c>
      <c r="C12" s="13">
        <v>0.42728609366326081</v>
      </c>
      <c r="D12" s="13">
        <v>0.42253486658368572</v>
      </c>
      <c r="E12" s="13">
        <v>0.42422330112123008</v>
      </c>
      <c r="F12" s="13">
        <v>0.43738379108734549</v>
      </c>
      <c r="G12" s="13">
        <v>0.4552392416338919</v>
      </c>
      <c r="H12" s="13">
        <v>0.38112907642669053</v>
      </c>
      <c r="I12" s="13">
        <v>0.43312198347498598</v>
      </c>
      <c r="K12" s="13">
        <v>0.49721351184870072</v>
      </c>
      <c r="L12" s="13">
        <v>0.35882435468499568</v>
      </c>
      <c r="N12" s="13">
        <v>0.46848715236290128</v>
      </c>
      <c r="O12" s="13">
        <v>0.38543761844446278</v>
      </c>
      <c r="P12" s="13">
        <v>0.45532541834889911</v>
      </c>
      <c r="Q12" s="13">
        <v>0.43274002721099081</v>
      </c>
      <c r="R12" s="13">
        <v>0.42299047158361441</v>
      </c>
      <c r="S12" s="13">
        <v>0.3964827056883255</v>
      </c>
      <c r="T12" s="13">
        <v>0.36466532249460099</v>
      </c>
      <c r="U12" s="13">
        <v>0.42804182960610743</v>
      </c>
      <c r="V12" s="13">
        <v>0.43238896619666922</v>
      </c>
      <c r="W12" s="13">
        <v>0.44127435561515771</v>
      </c>
      <c r="X12" s="13">
        <v>0.47125848023214839</v>
      </c>
      <c r="Y12" s="13">
        <v>0.39503605010942711</v>
      </c>
      <c r="AA12" s="13">
        <v>0.46993298931809729</v>
      </c>
      <c r="AB12" s="13">
        <v>0.48253477459988758</v>
      </c>
      <c r="AC12" s="13">
        <v>0.43020196481208112</v>
      </c>
      <c r="AD12" s="13">
        <v>0.35330188141291891</v>
      </c>
      <c r="AE12" s="13">
        <v>0.39176292183684253</v>
      </c>
      <c r="AF12" s="13">
        <v>0.4194691360897172</v>
      </c>
      <c r="AH12" s="13">
        <v>0.49715700008316288</v>
      </c>
      <c r="AI12" s="13">
        <v>0.49502731339334799</v>
      </c>
      <c r="AJ12" s="13">
        <v>0.42819010560569692</v>
      </c>
      <c r="AK12" s="13">
        <v>0.37505695450594001</v>
      </c>
      <c r="AL12" s="13">
        <v>0.40950770752174748</v>
      </c>
      <c r="AN12" s="13">
        <v>0.48098654842016741</v>
      </c>
      <c r="AO12" s="13">
        <v>0.43305547301171038</v>
      </c>
      <c r="AP12" s="13">
        <v>0.40937979167374478</v>
      </c>
      <c r="AQ12" s="13">
        <v>0.37922836201403759</v>
      </c>
    </row>
    <row r="13" spans="2:45" ht="19" customHeight="1" x14ac:dyDescent="0.35">
      <c r="B13" s="12" t="s">
        <v>81</v>
      </c>
      <c r="C13" s="13">
        <v>0.15528144511750269</v>
      </c>
      <c r="D13" s="13">
        <v>0.19082751395959671</v>
      </c>
      <c r="E13" s="13">
        <v>0.13291587917201839</v>
      </c>
      <c r="F13" s="13">
        <v>0.1691687383965419</v>
      </c>
      <c r="G13" s="13">
        <v>0.1409186544247189</v>
      </c>
      <c r="H13" s="13">
        <v>0.1801271763052274</v>
      </c>
      <c r="I13" s="13">
        <v>0.13366977155894549</v>
      </c>
      <c r="K13" s="13">
        <v>7.3192623895466116E-2</v>
      </c>
      <c r="L13" s="13">
        <v>0.2356496840339323</v>
      </c>
      <c r="N13" s="13">
        <v>0.138661036620912</v>
      </c>
      <c r="O13" s="13">
        <v>0.28055369552495218</v>
      </c>
      <c r="P13" s="13">
        <v>0.1812674632165111</v>
      </c>
      <c r="Q13" s="13">
        <v>0.15194020116707091</v>
      </c>
      <c r="R13" s="13">
        <v>0.13379516265661481</v>
      </c>
      <c r="S13" s="13">
        <v>0.13755640712282291</v>
      </c>
      <c r="T13" s="13">
        <v>0.116366482798283</v>
      </c>
      <c r="U13" s="13">
        <v>0.18003499103397619</v>
      </c>
      <c r="V13" s="13">
        <v>0.12777096558337811</v>
      </c>
      <c r="W13" s="13">
        <v>0.16023040035578209</v>
      </c>
      <c r="X13" s="13">
        <v>0.16979888985217431</v>
      </c>
      <c r="Y13" s="13">
        <v>0.18759891045776181</v>
      </c>
      <c r="AA13" s="13">
        <v>0.13861993556373581</v>
      </c>
      <c r="AB13" s="13">
        <v>0.1259106954105268</v>
      </c>
      <c r="AC13" s="13">
        <v>9.9067184649499082E-2</v>
      </c>
      <c r="AD13" s="13">
        <v>8.1139668240715321E-2</v>
      </c>
      <c r="AE13" s="13">
        <v>0.28466966563856161</v>
      </c>
      <c r="AF13" s="13">
        <v>0.13230916352376601</v>
      </c>
      <c r="AH13" s="13">
        <v>0.13085676700709961</v>
      </c>
      <c r="AI13" s="13">
        <v>0.133254071144217</v>
      </c>
      <c r="AJ13" s="13">
        <v>0.17256892921139819</v>
      </c>
      <c r="AK13" s="13">
        <v>0.1098340757845504</v>
      </c>
      <c r="AL13" s="13">
        <v>0.19586262606021601</v>
      </c>
      <c r="AN13" s="13">
        <v>0.1155155887393727</v>
      </c>
      <c r="AO13" s="13">
        <v>0.14071699653936701</v>
      </c>
      <c r="AP13" s="13">
        <v>0.14105752916691619</v>
      </c>
      <c r="AQ13" s="13">
        <v>0.22597582789505621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0.20098436397074379</v>
      </c>
      <c r="D9" s="13">
        <v>0.27341054313541141</v>
      </c>
      <c r="E9" s="13">
        <v>0.26717631966753852</v>
      </c>
      <c r="F9" s="13">
        <v>0.22438802247479719</v>
      </c>
      <c r="G9" s="13">
        <v>0.18967962393299781</v>
      </c>
      <c r="H9" s="13">
        <v>0.14242834759116141</v>
      </c>
      <c r="I9" s="13">
        <v>0.12905535226639961</v>
      </c>
      <c r="K9" s="13">
        <v>0.18872596042937459</v>
      </c>
      <c r="L9" s="13">
        <v>0.2129858312823768</v>
      </c>
      <c r="N9" s="13">
        <v>0.2194688693164959</v>
      </c>
      <c r="O9" s="13">
        <v>0.20910088533854179</v>
      </c>
      <c r="P9" s="13">
        <v>0.29979458728535052</v>
      </c>
      <c r="Q9" s="13">
        <v>0.1222054181337625</v>
      </c>
      <c r="R9" s="13">
        <v>0.26902565655849908</v>
      </c>
      <c r="S9" s="13">
        <v>0.20202542309794291</v>
      </c>
      <c r="T9" s="13">
        <v>0.21049702626510411</v>
      </c>
      <c r="U9" s="13">
        <v>0.17350822757301371</v>
      </c>
      <c r="V9" s="13">
        <v>0.20805459088007761</v>
      </c>
      <c r="W9" s="13">
        <v>0.20295158275212211</v>
      </c>
      <c r="X9" s="13">
        <v>0.13358765735640041</v>
      </c>
      <c r="Y9" s="13">
        <v>0.1412760513957452</v>
      </c>
      <c r="AA9" s="13">
        <v>0.19131473505210431</v>
      </c>
      <c r="AB9" s="13">
        <v>0.20025167200642499</v>
      </c>
      <c r="AC9" s="13">
        <v>0.38898730238897672</v>
      </c>
      <c r="AD9" s="13">
        <v>0.19635514106038501</v>
      </c>
      <c r="AE9" s="13">
        <v>0.2113771872938584</v>
      </c>
      <c r="AF9" s="13">
        <v>0.16087952634150021</v>
      </c>
      <c r="AH9" s="13">
        <v>0.18936900348453389</v>
      </c>
      <c r="AI9" s="13">
        <v>0.17950100627520721</v>
      </c>
      <c r="AJ9" s="13">
        <v>0.33235076824142168</v>
      </c>
      <c r="AK9" s="13">
        <v>0.1674425160967746</v>
      </c>
      <c r="AL9" s="13">
        <v>0.1810951892939604</v>
      </c>
      <c r="AN9" s="13">
        <v>0.18670076330173799</v>
      </c>
      <c r="AO9" s="13">
        <v>0.20841771563704969</v>
      </c>
      <c r="AP9" s="13">
        <v>0.23205443814102861</v>
      </c>
      <c r="AQ9" s="13">
        <v>0.18184230551021521</v>
      </c>
    </row>
    <row r="10" spans="2:45" ht="32.15" customHeight="1" x14ac:dyDescent="0.35">
      <c r="B10" s="12" t="s">
        <v>241</v>
      </c>
      <c r="C10" s="13">
        <v>0.2028620841788655</v>
      </c>
      <c r="D10" s="13">
        <v>0.25144198000395879</v>
      </c>
      <c r="E10" s="13">
        <v>0.224210913293346</v>
      </c>
      <c r="F10" s="13">
        <v>0.23165803118544559</v>
      </c>
      <c r="G10" s="13">
        <v>0.1983186626165081</v>
      </c>
      <c r="H10" s="13">
        <v>0.15976865242960661</v>
      </c>
      <c r="I10" s="13">
        <v>0.16280816256967789</v>
      </c>
      <c r="K10" s="13">
        <v>0.17025515789275519</v>
      </c>
      <c r="L10" s="13">
        <v>0.23478556904660819</v>
      </c>
      <c r="N10" s="13">
        <v>0.1932284082005935</v>
      </c>
      <c r="O10" s="13">
        <v>0.15990571903653339</v>
      </c>
      <c r="P10" s="13">
        <v>0.15746765374595181</v>
      </c>
      <c r="Q10" s="13">
        <v>0.17603631290113009</v>
      </c>
      <c r="R10" s="13">
        <v>0.1869297820833335</v>
      </c>
      <c r="S10" s="13">
        <v>0.2042485267952866</v>
      </c>
      <c r="T10" s="13">
        <v>0.26659604430694278</v>
      </c>
      <c r="U10" s="13">
        <v>0.17034008971065709</v>
      </c>
      <c r="V10" s="13">
        <v>0.21505110976321859</v>
      </c>
      <c r="W10" s="13">
        <v>0.20983198479595999</v>
      </c>
      <c r="X10" s="13">
        <v>0.19028135892137449</v>
      </c>
      <c r="Y10" s="13">
        <v>0.24798206846838031</v>
      </c>
      <c r="AA10" s="13">
        <v>0.24314500335087161</v>
      </c>
      <c r="AB10" s="13">
        <v>0.2408527187324993</v>
      </c>
      <c r="AC10" s="13">
        <v>0.2686293126839675</v>
      </c>
      <c r="AD10" s="13">
        <v>0.1246909061557122</v>
      </c>
      <c r="AE10" s="13">
        <v>0.19366997223127411</v>
      </c>
      <c r="AF10" s="13">
        <v>0.16797499728013521</v>
      </c>
      <c r="AH10" s="13">
        <v>0.23754894951749761</v>
      </c>
      <c r="AI10" s="13">
        <v>0.25806980341375751</v>
      </c>
      <c r="AJ10" s="13">
        <v>0.26799879799334958</v>
      </c>
      <c r="AK10" s="13">
        <v>0.13884122389162731</v>
      </c>
      <c r="AL10" s="13">
        <v>0.1875131512797765</v>
      </c>
      <c r="AN10" s="13">
        <v>0.20416410502907351</v>
      </c>
      <c r="AO10" s="13">
        <v>0.20429895790881181</v>
      </c>
      <c r="AP10" s="13">
        <v>0.19723135147298171</v>
      </c>
      <c r="AQ10" s="13">
        <v>0.20313680676886711</v>
      </c>
    </row>
    <row r="11" spans="2:45" ht="19" customHeight="1" x14ac:dyDescent="0.35">
      <c r="B11" s="12" t="s">
        <v>242</v>
      </c>
      <c r="C11" s="13">
        <v>0.20435093038135421</v>
      </c>
      <c r="D11" s="13">
        <v>0.18344982639134169</v>
      </c>
      <c r="E11" s="13">
        <v>0.24387157428853609</v>
      </c>
      <c r="F11" s="13">
        <v>0.19754845725138229</v>
      </c>
      <c r="G11" s="13">
        <v>0.21753941297191981</v>
      </c>
      <c r="H11" s="13">
        <v>0.2249013479393546</v>
      </c>
      <c r="I11" s="13">
        <v>0.1670183246838689</v>
      </c>
      <c r="K11" s="13">
        <v>0.21680912516805179</v>
      </c>
      <c r="L11" s="13">
        <v>0.19215385945038629</v>
      </c>
      <c r="N11" s="13">
        <v>0.24534153141605591</v>
      </c>
      <c r="O11" s="13">
        <v>0.22060213892364339</v>
      </c>
      <c r="P11" s="13">
        <v>0.2144278020879353</v>
      </c>
      <c r="Q11" s="13">
        <v>0.2216009418603879</v>
      </c>
      <c r="R11" s="13">
        <v>0.20089182973149899</v>
      </c>
      <c r="S11" s="13">
        <v>0.2282937319533678</v>
      </c>
      <c r="T11" s="13">
        <v>0.1586538183399375</v>
      </c>
      <c r="U11" s="13">
        <v>0.20729066816225719</v>
      </c>
      <c r="V11" s="13">
        <v>0.18309525866873211</v>
      </c>
      <c r="W11" s="13">
        <v>0.20334854203956931</v>
      </c>
      <c r="X11" s="13">
        <v>0.1927274674162735</v>
      </c>
      <c r="Y11" s="13">
        <v>0.20513700860086931</v>
      </c>
      <c r="AA11" s="13">
        <v>0.2216092011144026</v>
      </c>
      <c r="AB11" s="13">
        <v>0.27994843717814888</v>
      </c>
      <c r="AC11" s="13">
        <v>0.1541067762411516</v>
      </c>
      <c r="AD11" s="13">
        <v>0.21540022827347691</v>
      </c>
      <c r="AE11" s="13">
        <v>0.176274959098804</v>
      </c>
      <c r="AF11" s="13">
        <v>0.1868185352580175</v>
      </c>
      <c r="AH11" s="13">
        <v>0.23623324261334061</v>
      </c>
      <c r="AI11" s="13">
        <v>0.2643261405393848</v>
      </c>
      <c r="AJ11" s="13">
        <v>0.15025122206306049</v>
      </c>
      <c r="AK11" s="13">
        <v>0.1984089409130135</v>
      </c>
      <c r="AL11" s="13">
        <v>0.19921762256683739</v>
      </c>
      <c r="AN11" s="13">
        <v>0.2099492624674261</v>
      </c>
      <c r="AO11" s="13">
        <v>0.1985635841813794</v>
      </c>
      <c r="AP11" s="13">
        <v>0.18763231946182579</v>
      </c>
      <c r="AQ11" s="13">
        <v>0.2194248679294474</v>
      </c>
    </row>
    <row r="12" spans="2:45" ht="19" customHeight="1" x14ac:dyDescent="0.35">
      <c r="B12" s="12" t="s">
        <v>243</v>
      </c>
      <c r="C12" s="13">
        <v>0.27191139535181091</v>
      </c>
      <c r="D12" s="13">
        <v>0.17551795315375329</v>
      </c>
      <c r="E12" s="13">
        <v>0.16032142400087979</v>
      </c>
      <c r="F12" s="13">
        <v>0.2248535081228418</v>
      </c>
      <c r="G12" s="13">
        <v>0.26691687233480771</v>
      </c>
      <c r="H12" s="13">
        <v>0.32840738862138968</v>
      </c>
      <c r="I12" s="13">
        <v>0.4303214907264889</v>
      </c>
      <c r="K12" s="13">
        <v>0.37301769443314797</v>
      </c>
      <c r="L12" s="13">
        <v>0.17292428505397711</v>
      </c>
      <c r="N12" s="13">
        <v>0.28762341067222558</v>
      </c>
      <c r="O12" s="13">
        <v>0.27545658539746909</v>
      </c>
      <c r="P12" s="13">
        <v>0.22483999624729001</v>
      </c>
      <c r="Q12" s="13">
        <v>0.31241888203107848</v>
      </c>
      <c r="R12" s="13">
        <v>0.23554578881941921</v>
      </c>
      <c r="S12" s="13">
        <v>0.25543724397609302</v>
      </c>
      <c r="T12" s="13">
        <v>0.2376307081771441</v>
      </c>
      <c r="U12" s="13">
        <v>0.29007372609972559</v>
      </c>
      <c r="V12" s="13">
        <v>0.29682488651473998</v>
      </c>
      <c r="W12" s="13">
        <v>0.25202900396000061</v>
      </c>
      <c r="X12" s="13">
        <v>0.31960316581481119</v>
      </c>
      <c r="Y12" s="13">
        <v>0.27840887125085678</v>
      </c>
      <c r="AA12" s="13">
        <v>0.23324796908771531</v>
      </c>
      <c r="AB12" s="13">
        <v>0.1931910957175971</v>
      </c>
      <c r="AC12" s="13">
        <v>9.4898441419268356E-2</v>
      </c>
      <c r="AD12" s="13">
        <v>0.40799188198118919</v>
      </c>
      <c r="AE12" s="13">
        <v>0.20177456606059019</v>
      </c>
      <c r="AF12" s="13">
        <v>0.38161066729470161</v>
      </c>
      <c r="AH12" s="13">
        <v>0.2412382658270798</v>
      </c>
      <c r="AI12" s="13">
        <v>0.2206876349672971</v>
      </c>
      <c r="AJ12" s="13">
        <v>0.11451459923720581</v>
      </c>
      <c r="AK12" s="13">
        <v>0.40083370585184619</v>
      </c>
      <c r="AL12" s="13">
        <v>0.27888499832230779</v>
      </c>
      <c r="AN12" s="13">
        <v>0.31650369126963529</v>
      </c>
      <c r="AO12" s="13">
        <v>0.2925211325740793</v>
      </c>
      <c r="AP12" s="13">
        <v>0.25412949798786533</v>
      </c>
      <c r="AQ12" s="13">
        <v>0.21813859063953581</v>
      </c>
    </row>
    <row r="13" spans="2:45" ht="19" customHeight="1" x14ac:dyDescent="0.35">
      <c r="B13" s="12" t="s">
        <v>81</v>
      </c>
      <c r="C13" s="13">
        <v>0.1198912261172257</v>
      </c>
      <c r="D13" s="13">
        <v>0.1161796973155349</v>
      </c>
      <c r="E13" s="13">
        <v>0.1044197687496996</v>
      </c>
      <c r="F13" s="13">
        <v>0.1215519809655333</v>
      </c>
      <c r="G13" s="13">
        <v>0.12754542814376671</v>
      </c>
      <c r="H13" s="13">
        <v>0.1444942634184877</v>
      </c>
      <c r="I13" s="13">
        <v>0.1107966697535647</v>
      </c>
      <c r="K13" s="13">
        <v>5.1192062076670437E-2</v>
      </c>
      <c r="L13" s="13">
        <v>0.18715045516665171</v>
      </c>
      <c r="N13" s="13">
        <v>5.4337780394629262E-2</v>
      </c>
      <c r="O13" s="13">
        <v>0.13493467130381209</v>
      </c>
      <c r="P13" s="13">
        <v>0.1034699606334725</v>
      </c>
      <c r="Q13" s="13">
        <v>0.16773844507364119</v>
      </c>
      <c r="R13" s="13">
        <v>0.1076069428072491</v>
      </c>
      <c r="S13" s="13">
        <v>0.1099950741773096</v>
      </c>
      <c r="T13" s="13">
        <v>0.12662240291087171</v>
      </c>
      <c r="U13" s="13">
        <v>0.15878728845434639</v>
      </c>
      <c r="V13" s="13">
        <v>9.6974154173231589E-2</v>
      </c>
      <c r="W13" s="13">
        <v>0.13183888645234801</v>
      </c>
      <c r="X13" s="13">
        <v>0.1638003504911402</v>
      </c>
      <c r="Y13" s="13">
        <v>0.1271960002841484</v>
      </c>
      <c r="AA13" s="13">
        <v>0.1106830913949063</v>
      </c>
      <c r="AB13" s="13">
        <v>8.575607636532967E-2</v>
      </c>
      <c r="AC13" s="13">
        <v>9.3378167266635892E-2</v>
      </c>
      <c r="AD13" s="13">
        <v>5.5561842529236717E-2</v>
      </c>
      <c r="AE13" s="13">
        <v>0.21690331531547341</v>
      </c>
      <c r="AF13" s="13">
        <v>0.1027162738256457</v>
      </c>
      <c r="AH13" s="13">
        <v>9.5610538557548017E-2</v>
      </c>
      <c r="AI13" s="13">
        <v>7.7415414804353475E-2</v>
      </c>
      <c r="AJ13" s="13">
        <v>0.13488461246496219</v>
      </c>
      <c r="AK13" s="13">
        <v>9.4473613246738433E-2</v>
      </c>
      <c r="AL13" s="13">
        <v>0.15328903853711781</v>
      </c>
      <c r="AN13" s="13">
        <v>8.2682177932127246E-2</v>
      </c>
      <c r="AO13" s="13">
        <v>9.6198609698679716E-2</v>
      </c>
      <c r="AP13" s="13">
        <v>0.12895239293629859</v>
      </c>
      <c r="AQ13" s="13">
        <v>0.17745742915193449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240</v>
      </c>
      <c r="C9" s="13">
        <v>9.6619080767371246E-2</v>
      </c>
      <c r="D9" s="13">
        <v>7.6634551083312893E-2</v>
      </c>
      <c r="E9" s="13">
        <v>0.12819653132433001</v>
      </c>
      <c r="F9" s="13">
        <v>8.4307606109347955E-2</v>
      </c>
      <c r="G9" s="13">
        <v>7.8791343613118819E-2</v>
      </c>
      <c r="H9" s="13">
        <v>0.13842728046134409</v>
      </c>
      <c r="I9" s="13">
        <v>8.0430616946950612E-2</v>
      </c>
      <c r="K9" s="13">
        <v>0.1031388654125938</v>
      </c>
      <c r="L9" s="13">
        <v>9.0235950856982744E-2</v>
      </c>
      <c r="N9" s="13">
        <v>6.1835805358329061E-2</v>
      </c>
      <c r="O9" s="13">
        <v>7.6570345750990698E-2</v>
      </c>
      <c r="P9" s="13">
        <v>7.8320379361433823E-2</v>
      </c>
      <c r="Q9" s="13">
        <v>8.6332899390031637E-2</v>
      </c>
      <c r="R9" s="13">
        <v>0.1226703006102509</v>
      </c>
      <c r="S9" s="13">
        <v>8.0111254341462906E-2</v>
      </c>
      <c r="T9" s="13">
        <v>0.1223292385916217</v>
      </c>
      <c r="U9" s="13">
        <v>0.10468279401830489</v>
      </c>
      <c r="V9" s="13">
        <v>0.11838891831635789</v>
      </c>
      <c r="W9" s="13">
        <v>9.1095184458227771E-2</v>
      </c>
      <c r="X9" s="13">
        <v>9.6968361072077888E-2</v>
      </c>
      <c r="Y9" s="13">
        <v>8.1291961108097804E-2</v>
      </c>
      <c r="AA9" s="13">
        <v>7.7574516952810965E-2</v>
      </c>
      <c r="AB9" s="13">
        <v>1.8682967206604711E-2</v>
      </c>
      <c r="AC9" s="13">
        <v>9.7376911464786914E-2</v>
      </c>
      <c r="AD9" s="13">
        <v>0.19086160328647259</v>
      </c>
      <c r="AE9" s="13">
        <v>9.360129718696511E-2</v>
      </c>
      <c r="AF9" s="13">
        <v>9.9779109536482988E-2</v>
      </c>
      <c r="AH9" s="13">
        <v>8.0466769057900428E-2</v>
      </c>
      <c r="AI9" s="13">
        <v>3.1329831299238539E-2</v>
      </c>
      <c r="AJ9" s="13">
        <v>5.8554829434871461E-2</v>
      </c>
      <c r="AK9" s="13">
        <v>0.17412601525381699</v>
      </c>
      <c r="AL9" s="13">
        <v>8.5462226331726052E-2</v>
      </c>
      <c r="AN9" s="13">
        <v>7.1865229130366984E-2</v>
      </c>
      <c r="AO9" s="13">
        <v>9.6002058863843942E-2</v>
      </c>
      <c r="AP9" s="13">
        <v>0.135051369780053</v>
      </c>
      <c r="AQ9" s="13">
        <v>8.6640893078363049E-2</v>
      </c>
    </row>
    <row r="10" spans="2:45" ht="32.15" customHeight="1" x14ac:dyDescent="0.35">
      <c r="B10" s="12" t="s">
        <v>241</v>
      </c>
      <c r="C10" s="13">
        <v>0.1905445464722077</v>
      </c>
      <c r="D10" s="13">
        <v>0.18540285350257291</v>
      </c>
      <c r="E10" s="13">
        <v>0.17714560042873931</v>
      </c>
      <c r="F10" s="13">
        <v>0.21936073369071429</v>
      </c>
      <c r="G10" s="13">
        <v>0.16538378365822021</v>
      </c>
      <c r="H10" s="13">
        <v>0.17468482083133119</v>
      </c>
      <c r="I10" s="13">
        <v>0.21246184740515911</v>
      </c>
      <c r="K10" s="13">
        <v>0.1920372700380836</v>
      </c>
      <c r="L10" s="13">
        <v>0.18908311040341569</v>
      </c>
      <c r="N10" s="13">
        <v>0.2052203467481479</v>
      </c>
      <c r="O10" s="13">
        <v>0.16966865175608661</v>
      </c>
      <c r="P10" s="13">
        <v>0.2131182822371035</v>
      </c>
      <c r="Q10" s="13">
        <v>0.20472536231379559</v>
      </c>
      <c r="R10" s="13">
        <v>0.1907748345276678</v>
      </c>
      <c r="S10" s="13">
        <v>0.19363530128823089</v>
      </c>
      <c r="T10" s="13">
        <v>0.16705001373754511</v>
      </c>
      <c r="U10" s="13">
        <v>0.16858963247193559</v>
      </c>
      <c r="V10" s="13">
        <v>0.2271392069656937</v>
      </c>
      <c r="W10" s="13">
        <v>0.14796373587620171</v>
      </c>
      <c r="X10" s="13">
        <v>0.20212728863119081</v>
      </c>
      <c r="Y10" s="13">
        <v>0.19580663478915261</v>
      </c>
      <c r="AA10" s="13">
        <v>0.18512022517928239</v>
      </c>
      <c r="AB10" s="13">
        <v>0.165859767480346</v>
      </c>
      <c r="AC10" s="13">
        <v>0.1119847728352867</v>
      </c>
      <c r="AD10" s="13">
        <v>0.25051125944079389</v>
      </c>
      <c r="AE10" s="13">
        <v>0.14437123924901379</v>
      </c>
      <c r="AF10" s="13">
        <v>0.23264891589216219</v>
      </c>
      <c r="AH10" s="13">
        <v>0.18195253434285549</v>
      </c>
      <c r="AI10" s="13">
        <v>0.14375725379275811</v>
      </c>
      <c r="AJ10" s="13">
        <v>0.13121935543725249</v>
      </c>
      <c r="AK10" s="13">
        <v>0.24259156272588081</v>
      </c>
      <c r="AL10" s="13">
        <v>0.1963243061860343</v>
      </c>
      <c r="AN10" s="13">
        <v>0.1981438312440551</v>
      </c>
      <c r="AO10" s="13">
        <v>0.1969712307914035</v>
      </c>
      <c r="AP10" s="13">
        <v>0.19625561233365879</v>
      </c>
      <c r="AQ10" s="13">
        <v>0.1709562999995233</v>
      </c>
    </row>
    <row r="11" spans="2:45" ht="19" customHeight="1" x14ac:dyDescent="0.35">
      <c r="B11" s="12" t="s">
        <v>242</v>
      </c>
      <c r="C11" s="13">
        <v>0.30207868580815628</v>
      </c>
      <c r="D11" s="13">
        <v>0.29371932569576181</v>
      </c>
      <c r="E11" s="13">
        <v>0.24162017135189831</v>
      </c>
      <c r="F11" s="13">
        <v>0.29167503618742519</v>
      </c>
      <c r="G11" s="13">
        <v>0.35092064024346509</v>
      </c>
      <c r="H11" s="13">
        <v>0.31523091156412297</v>
      </c>
      <c r="I11" s="13">
        <v>0.31674073963644372</v>
      </c>
      <c r="K11" s="13">
        <v>0.32045814180017729</v>
      </c>
      <c r="L11" s="13">
        <v>0.28408446335093068</v>
      </c>
      <c r="N11" s="13">
        <v>0.34055276011222679</v>
      </c>
      <c r="O11" s="13">
        <v>0.29736956381472318</v>
      </c>
      <c r="P11" s="13">
        <v>0.24489866958833911</v>
      </c>
      <c r="Q11" s="13">
        <v>0.25785397474432797</v>
      </c>
      <c r="R11" s="13">
        <v>0.33794132438335511</v>
      </c>
      <c r="S11" s="13">
        <v>0.30306205045631168</v>
      </c>
      <c r="T11" s="13">
        <v>0.3200853184767054</v>
      </c>
      <c r="U11" s="13">
        <v>0.27267969133456782</v>
      </c>
      <c r="V11" s="13">
        <v>0.26747465544935811</v>
      </c>
      <c r="W11" s="13">
        <v>0.32540418588364761</v>
      </c>
      <c r="X11" s="13">
        <v>0.28715955193391679</v>
      </c>
      <c r="Y11" s="13">
        <v>0.32106289132011229</v>
      </c>
      <c r="AA11" s="13">
        <v>0.3309892518583763</v>
      </c>
      <c r="AB11" s="13">
        <v>0.3804578175869443</v>
      </c>
      <c r="AC11" s="13">
        <v>0.32972594931971422</v>
      </c>
      <c r="AD11" s="13">
        <v>0.28597959381326271</v>
      </c>
      <c r="AE11" s="13">
        <v>0.22936973158721119</v>
      </c>
      <c r="AF11" s="13">
        <v>0.30009002192995832</v>
      </c>
      <c r="AH11" s="13">
        <v>0.33624918425576172</v>
      </c>
      <c r="AI11" s="13">
        <v>0.3982249076056063</v>
      </c>
      <c r="AJ11" s="13">
        <v>0.33147374196429441</v>
      </c>
      <c r="AK11" s="13">
        <v>0.27375568703154651</v>
      </c>
      <c r="AL11" s="13">
        <v>0.26768132277874279</v>
      </c>
      <c r="AN11" s="13">
        <v>0.32760078709427171</v>
      </c>
      <c r="AO11" s="13">
        <v>0.31974269164519598</v>
      </c>
      <c r="AP11" s="13">
        <v>0.28682070868790621</v>
      </c>
      <c r="AQ11" s="13">
        <v>0.2707800076274483</v>
      </c>
    </row>
    <row r="12" spans="2:45" ht="19" customHeight="1" x14ac:dyDescent="0.35">
      <c r="B12" s="12" t="s">
        <v>243</v>
      </c>
      <c r="C12" s="13">
        <v>0.25349392951905297</v>
      </c>
      <c r="D12" s="13">
        <v>0.25484219256168561</v>
      </c>
      <c r="E12" s="13">
        <v>0.30991539475905361</v>
      </c>
      <c r="F12" s="13">
        <v>0.2282198197173867</v>
      </c>
      <c r="G12" s="13">
        <v>0.28086101347090131</v>
      </c>
      <c r="H12" s="13">
        <v>0.1975525321886929</v>
      </c>
      <c r="I12" s="13">
        <v>0.24278175461807619</v>
      </c>
      <c r="K12" s="13">
        <v>0.30610677473675968</v>
      </c>
      <c r="L12" s="13">
        <v>0.2019838499298644</v>
      </c>
      <c r="N12" s="13">
        <v>0.29688564229117748</v>
      </c>
      <c r="O12" s="13">
        <v>0.1750460985155817</v>
      </c>
      <c r="P12" s="13">
        <v>0.28120456189961679</v>
      </c>
      <c r="Q12" s="13">
        <v>0.28713554084829163</v>
      </c>
      <c r="R12" s="13">
        <v>0.19741432368727749</v>
      </c>
      <c r="S12" s="13">
        <v>0.29044114223033263</v>
      </c>
      <c r="T12" s="13">
        <v>0.2553513832495477</v>
      </c>
      <c r="U12" s="13">
        <v>0.27803569387705962</v>
      </c>
      <c r="V12" s="13">
        <v>0.26522621104745359</v>
      </c>
      <c r="W12" s="13">
        <v>0.25942618316798438</v>
      </c>
      <c r="X12" s="13">
        <v>0.20306809589134461</v>
      </c>
      <c r="Y12" s="13">
        <v>0.23342506117407741</v>
      </c>
      <c r="AA12" s="13">
        <v>0.27262742433018777</v>
      </c>
      <c r="AB12" s="13">
        <v>0.28388239219858408</v>
      </c>
      <c r="AC12" s="13">
        <v>0.30861702432856181</v>
      </c>
      <c r="AD12" s="13">
        <v>0.20735784688496689</v>
      </c>
      <c r="AE12" s="13">
        <v>0.2464275304814878</v>
      </c>
      <c r="AF12" s="13">
        <v>0.2340592472182163</v>
      </c>
      <c r="AH12" s="13">
        <v>0.26375380731634901</v>
      </c>
      <c r="AI12" s="13">
        <v>0.32603400572925462</v>
      </c>
      <c r="AJ12" s="13">
        <v>0.28422679363568509</v>
      </c>
      <c r="AK12" s="13">
        <v>0.20553745635478629</v>
      </c>
      <c r="AL12" s="13">
        <v>0.24928996824422631</v>
      </c>
      <c r="AN12" s="13">
        <v>0.2656148872239934</v>
      </c>
      <c r="AO12" s="13">
        <v>0.24018913512516851</v>
      </c>
      <c r="AP12" s="13">
        <v>0.26147271691649088</v>
      </c>
      <c r="AQ12" s="13">
        <v>0.24812903402562389</v>
      </c>
    </row>
    <row r="13" spans="2:45" ht="19" customHeight="1" x14ac:dyDescent="0.35">
      <c r="B13" s="12" t="s">
        <v>81</v>
      </c>
      <c r="C13" s="13">
        <v>0.15726375743321169</v>
      </c>
      <c r="D13" s="13">
        <v>0.18940107715666701</v>
      </c>
      <c r="E13" s="13">
        <v>0.1431223021359789</v>
      </c>
      <c r="F13" s="13">
        <v>0.1764368042951259</v>
      </c>
      <c r="G13" s="13">
        <v>0.1240432190142946</v>
      </c>
      <c r="H13" s="13">
        <v>0.17410445495450891</v>
      </c>
      <c r="I13" s="13">
        <v>0.14758504139337039</v>
      </c>
      <c r="K13" s="13">
        <v>7.8258948012385476E-2</v>
      </c>
      <c r="L13" s="13">
        <v>0.23461262545880651</v>
      </c>
      <c r="N13" s="13">
        <v>9.5505445490118704E-2</v>
      </c>
      <c r="O13" s="13">
        <v>0.28134534016261759</v>
      </c>
      <c r="P13" s="13">
        <v>0.18245810691350681</v>
      </c>
      <c r="Q13" s="13">
        <v>0.16395222270355331</v>
      </c>
      <c r="R13" s="13">
        <v>0.15119921679144871</v>
      </c>
      <c r="S13" s="13">
        <v>0.13275025168366189</v>
      </c>
      <c r="T13" s="13">
        <v>0.13518404594458</v>
      </c>
      <c r="U13" s="13">
        <v>0.17601218829813189</v>
      </c>
      <c r="V13" s="13">
        <v>0.1217710082211368</v>
      </c>
      <c r="W13" s="13">
        <v>0.1761107106139384</v>
      </c>
      <c r="X13" s="13">
        <v>0.2106767024714698</v>
      </c>
      <c r="Y13" s="13">
        <v>0.16841345160855989</v>
      </c>
      <c r="AA13" s="13">
        <v>0.13368858167934269</v>
      </c>
      <c r="AB13" s="13">
        <v>0.151117055527521</v>
      </c>
      <c r="AC13" s="13">
        <v>0.15229534205165041</v>
      </c>
      <c r="AD13" s="13">
        <v>6.5289696574503966E-2</v>
      </c>
      <c r="AE13" s="13">
        <v>0.28623020149532219</v>
      </c>
      <c r="AF13" s="13">
        <v>0.13342270542318019</v>
      </c>
      <c r="AH13" s="13">
        <v>0.13757770502713329</v>
      </c>
      <c r="AI13" s="13">
        <v>0.1006540015731424</v>
      </c>
      <c r="AJ13" s="13">
        <v>0.19452527952789661</v>
      </c>
      <c r="AK13" s="13">
        <v>0.10398927863396951</v>
      </c>
      <c r="AL13" s="13">
        <v>0.20124217645927059</v>
      </c>
      <c r="AN13" s="13">
        <v>0.13677526530731299</v>
      </c>
      <c r="AO13" s="13">
        <v>0.14709488357438791</v>
      </c>
      <c r="AP13" s="13">
        <v>0.1203995922818912</v>
      </c>
      <c r="AQ13" s="13">
        <v>0.2234937652690413</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B2:L18"/>
  <sheetViews>
    <sheetView showGridLines="0" topLeftCell="C1" workbookViewId="0"/>
  </sheetViews>
  <sheetFormatPr defaultColWidth="8.81640625" defaultRowHeight="14.5" x14ac:dyDescent="0.35"/>
  <cols>
    <col min="1" max="1" width="5" customWidth="1"/>
    <col min="2" max="2" width="25" customWidth="1"/>
    <col min="3" max="12" width="20" customWidth="1"/>
  </cols>
  <sheetData>
    <row r="2" spans="2:12" ht="40" customHeight="1" x14ac:dyDescent="0.35">
      <c r="D2" s="14" t="s">
        <v>461</v>
      </c>
    </row>
    <row r="6" spans="2:12" ht="88" customHeight="1" x14ac:dyDescent="0.35">
      <c r="C6" s="15" t="s">
        <v>462</v>
      </c>
      <c r="D6" s="15" t="s">
        <v>463</v>
      </c>
      <c r="E6" s="15" t="s">
        <v>464</v>
      </c>
      <c r="F6" s="15" t="s">
        <v>465</v>
      </c>
      <c r="G6" s="15" t="s">
        <v>466</v>
      </c>
      <c r="H6" s="15" t="s">
        <v>467</v>
      </c>
      <c r="I6" s="15" t="s">
        <v>468</v>
      </c>
      <c r="J6" s="15" t="s">
        <v>469</v>
      </c>
      <c r="K6" s="15" t="s">
        <v>470</v>
      </c>
      <c r="L6" s="15" t="s">
        <v>471</v>
      </c>
    </row>
    <row r="7" spans="2:12" x14ac:dyDescent="0.35">
      <c r="B7" s="12" t="s">
        <v>256</v>
      </c>
      <c r="C7" s="13">
        <v>0.24878167099222559</v>
      </c>
      <c r="D7" s="13">
        <v>0.5119050300659671</v>
      </c>
      <c r="E7" s="13">
        <v>0.42118429924521089</v>
      </c>
      <c r="F7" s="13">
        <v>0.28310350765833869</v>
      </c>
      <c r="G7" s="13">
        <v>0.32709927035408459</v>
      </c>
      <c r="H7" s="13">
        <v>0.29699764289502179</v>
      </c>
      <c r="I7" s="13">
        <v>0.49568105458399619</v>
      </c>
      <c r="J7" s="13">
        <v>0.44491196551175838</v>
      </c>
      <c r="K7" s="13">
        <v>0.35810982066150121</v>
      </c>
      <c r="L7" s="13">
        <v>0.52794917185806844</v>
      </c>
    </row>
    <row r="8" spans="2:12" x14ac:dyDescent="0.35">
      <c r="B8" s="12" t="s">
        <v>257</v>
      </c>
      <c r="C8" s="13">
        <v>0.44854726125145039</v>
      </c>
      <c r="D8" s="13">
        <v>0.27985835073682308</v>
      </c>
      <c r="E8" s="13">
        <v>0.39709719692587447</v>
      </c>
      <c r="F8" s="13">
        <v>0.37914805837470372</v>
      </c>
      <c r="G8" s="13">
        <v>0.40039261779393848</v>
      </c>
      <c r="H8" s="13">
        <v>0.40322540533201168</v>
      </c>
      <c r="I8" s="13">
        <v>0.3124390362437266</v>
      </c>
      <c r="J8" s="13">
        <v>0.3849931954290004</v>
      </c>
      <c r="K8" s="13">
        <v>0.42654232398862207</v>
      </c>
      <c r="L8" s="13">
        <v>0.2910929126938045</v>
      </c>
    </row>
    <row r="9" spans="2:12" x14ac:dyDescent="0.35">
      <c r="B9" s="12" t="s">
        <v>258</v>
      </c>
      <c r="C9" s="13">
        <v>0.1799881304416413</v>
      </c>
      <c r="D9" s="13">
        <v>0.1069175953677117</v>
      </c>
      <c r="E9" s="13">
        <v>9.4000456834710616E-2</v>
      </c>
      <c r="F9" s="13">
        <v>0.2008127464216537</v>
      </c>
      <c r="G9" s="13">
        <v>0.14692814779564489</v>
      </c>
      <c r="H9" s="13">
        <v>0.17086281500417039</v>
      </c>
      <c r="I9" s="13">
        <v>9.499543423245467E-2</v>
      </c>
      <c r="J9" s="13">
        <v>8.1386697092760543E-2</v>
      </c>
      <c r="K9" s="13">
        <v>0.1299616063413169</v>
      </c>
      <c r="L9" s="13">
        <v>0.1043025336596007</v>
      </c>
    </row>
    <row r="10" spans="2:12" x14ac:dyDescent="0.35">
      <c r="B10" s="12" t="s">
        <v>259</v>
      </c>
      <c r="C10" s="13">
        <v>3.5668630809603419E-2</v>
      </c>
      <c r="D10" s="13">
        <v>3.075469583729638E-2</v>
      </c>
      <c r="E10" s="13">
        <v>2.2390025604906709E-2</v>
      </c>
      <c r="F10" s="13">
        <v>5.7404980802352221E-2</v>
      </c>
      <c r="G10" s="13">
        <v>3.3246985054324323E-2</v>
      </c>
      <c r="H10" s="13">
        <v>5.0052700795505327E-2</v>
      </c>
      <c r="I10" s="13">
        <v>1.9664784490925589E-2</v>
      </c>
      <c r="J10" s="13">
        <v>2.4198385800042618E-2</v>
      </c>
      <c r="K10" s="13">
        <v>2.124851801380008E-2</v>
      </c>
      <c r="L10" s="13">
        <v>2.0785940997973869E-2</v>
      </c>
    </row>
    <row r="11" spans="2:12" x14ac:dyDescent="0.35">
      <c r="B11" s="12" t="s">
        <v>81</v>
      </c>
      <c r="C11" s="13">
        <v>8.7014306505079284E-2</v>
      </c>
      <c r="D11" s="13">
        <v>7.0564327992201831E-2</v>
      </c>
      <c r="E11" s="13">
        <v>6.5328021389297261E-2</v>
      </c>
      <c r="F11" s="13">
        <v>7.9530706742951679E-2</v>
      </c>
      <c r="G11" s="13">
        <v>9.2332979002007751E-2</v>
      </c>
      <c r="H11" s="13">
        <v>7.8861435973290858E-2</v>
      </c>
      <c r="I11" s="13">
        <v>7.7219690448897094E-2</v>
      </c>
      <c r="J11" s="13">
        <v>6.4509756166438142E-2</v>
      </c>
      <c r="K11" s="13">
        <v>6.4137730994759695E-2</v>
      </c>
      <c r="L11" s="13">
        <v>5.5869440790552533E-2</v>
      </c>
    </row>
    <row r="14" spans="2:12" x14ac:dyDescent="0.35">
      <c r="B14" t="s">
        <v>344</v>
      </c>
    </row>
    <row r="15" spans="2:12"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255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0.5119050300659671</v>
      </c>
      <c r="D9" s="13">
        <v>0.43225909509094412</v>
      </c>
      <c r="E9" s="13">
        <v>0.49556764641399659</v>
      </c>
      <c r="F9" s="13">
        <v>0.53364665174962767</v>
      </c>
      <c r="G9" s="13">
        <v>0.56494951649931413</v>
      </c>
      <c r="H9" s="13">
        <v>0.47304619138415432</v>
      </c>
      <c r="I9" s="13">
        <v>0.54315650313755037</v>
      </c>
      <c r="K9" s="13">
        <v>0.47980439346398762</v>
      </c>
      <c r="L9" s="13">
        <v>0.5433328370851378</v>
      </c>
      <c r="N9" s="13">
        <v>0.49427600573950492</v>
      </c>
      <c r="O9" s="13">
        <v>0.47517225051678902</v>
      </c>
      <c r="P9" s="13">
        <v>0.49020965286963769</v>
      </c>
      <c r="Q9" s="13">
        <v>0.49918295401682677</v>
      </c>
      <c r="R9" s="13">
        <v>0.56675263497252115</v>
      </c>
      <c r="S9" s="13">
        <v>0.5009612913424546</v>
      </c>
      <c r="T9" s="13">
        <v>0.55736252268897624</v>
      </c>
      <c r="U9" s="13">
        <v>0.53968563646875234</v>
      </c>
      <c r="V9" s="13">
        <v>0.4939889271308826</v>
      </c>
      <c r="W9" s="13">
        <v>0.46283062799357688</v>
      </c>
      <c r="X9" s="13">
        <v>0.51467817183696762</v>
      </c>
      <c r="Y9" s="13">
        <v>0.53620458970454388</v>
      </c>
      <c r="AA9" s="13">
        <v>0.50569675910333101</v>
      </c>
      <c r="AB9" s="13">
        <v>0.49836897743066572</v>
      </c>
      <c r="AC9" s="13">
        <v>0.50492890378257604</v>
      </c>
      <c r="AD9" s="13">
        <v>0.55421928597345127</v>
      </c>
      <c r="AE9" s="13">
        <v>0.49019949886567399</v>
      </c>
      <c r="AF9" s="13">
        <v>0.52226573144933641</v>
      </c>
      <c r="AH9" s="13">
        <v>0.48837185518290371</v>
      </c>
      <c r="AI9" s="13">
        <v>0.49250635979698199</v>
      </c>
      <c r="AJ9" s="13">
        <v>0.51364990262906096</v>
      </c>
      <c r="AK9" s="13">
        <v>0.51316925265505109</v>
      </c>
      <c r="AL9" s="13">
        <v>0.52694478806328948</v>
      </c>
      <c r="AN9" s="13">
        <v>0.54307712750861448</v>
      </c>
      <c r="AO9" s="13">
        <v>0.51642043073399047</v>
      </c>
      <c r="AP9" s="13">
        <v>0.49167695416437052</v>
      </c>
      <c r="AQ9" s="13">
        <v>0.49297697503979809</v>
      </c>
    </row>
    <row r="10" spans="2:45" ht="19" customHeight="1" x14ac:dyDescent="0.35">
      <c r="B10" s="12" t="s">
        <v>257</v>
      </c>
      <c r="C10" s="13">
        <v>0.27985835073682308</v>
      </c>
      <c r="D10" s="13">
        <v>0.32698079802815933</v>
      </c>
      <c r="E10" s="13">
        <v>0.28073207647906823</v>
      </c>
      <c r="F10" s="13">
        <v>0.29856739842093011</v>
      </c>
      <c r="G10" s="13">
        <v>0.2535163943546121</v>
      </c>
      <c r="H10" s="13">
        <v>0.31283437957921661</v>
      </c>
      <c r="I10" s="13">
        <v>0.232054431621669</v>
      </c>
      <c r="K10" s="13">
        <v>0.29532789542180399</v>
      </c>
      <c r="L10" s="13">
        <v>0.26471304782391952</v>
      </c>
      <c r="N10" s="13">
        <v>0.30655433725777859</v>
      </c>
      <c r="O10" s="13">
        <v>0.31506415959907241</v>
      </c>
      <c r="P10" s="13">
        <v>0.2771036640980955</v>
      </c>
      <c r="Q10" s="13">
        <v>0.31975545167718711</v>
      </c>
      <c r="R10" s="13">
        <v>0.26259573814946652</v>
      </c>
      <c r="S10" s="13">
        <v>0.28256227912200571</v>
      </c>
      <c r="T10" s="13">
        <v>0.2789159702242513</v>
      </c>
      <c r="U10" s="13">
        <v>0.27935836396894731</v>
      </c>
      <c r="V10" s="13">
        <v>0.25737023547344751</v>
      </c>
      <c r="W10" s="13">
        <v>0.27677973036620368</v>
      </c>
      <c r="X10" s="13">
        <v>0.29556508249822711</v>
      </c>
      <c r="Y10" s="13">
        <v>0.27026920450772202</v>
      </c>
      <c r="AA10" s="13">
        <v>0.31342236481530422</v>
      </c>
      <c r="AB10" s="13">
        <v>0.24520362799341161</v>
      </c>
      <c r="AC10" s="13">
        <v>0.26780197164730929</v>
      </c>
      <c r="AD10" s="13">
        <v>0.29033926645441749</v>
      </c>
      <c r="AE10" s="13">
        <v>0.24370399554600961</v>
      </c>
      <c r="AF10" s="13">
        <v>0.27241294676281302</v>
      </c>
      <c r="AH10" s="13">
        <v>0.29005161030783239</v>
      </c>
      <c r="AI10" s="13">
        <v>0.28578064159682248</v>
      </c>
      <c r="AJ10" s="13">
        <v>0.29026953558086988</v>
      </c>
      <c r="AK10" s="13">
        <v>0.29861516934677301</v>
      </c>
      <c r="AL10" s="13">
        <v>0.25675410836722001</v>
      </c>
      <c r="AN10" s="13">
        <v>0.26788053925268301</v>
      </c>
      <c r="AO10" s="13">
        <v>0.26911364653336323</v>
      </c>
      <c r="AP10" s="13">
        <v>0.29636121101052582</v>
      </c>
      <c r="AQ10" s="13">
        <v>0.28850840668735461</v>
      </c>
    </row>
    <row r="11" spans="2:45" ht="19" customHeight="1" x14ac:dyDescent="0.35">
      <c r="B11" s="12" t="s">
        <v>258</v>
      </c>
      <c r="C11" s="13">
        <v>0.1069175953677117</v>
      </c>
      <c r="D11" s="13">
        <v>0.14973762148409481</v>
      </c>
      <c r="E11" s="13">
        <v>0.1081557876277103</v>
      </c>
      <c r="F11" s="13">
        <v>8.9116776833978756E-2</v>
      </c>
      <c r="G11" s="13">
        <v>9.2449729932294639E-2</v>
      </c>
      <c r="H11" s="13">
        <v>9.7310029230077727E-2</v>
      </c>
      <c r="I11" s="13">
        <v>0.11035829273971461</v>
      </c>
      <c r="K11" s="13">
        <v>0.13785633974138459</v>
      </c>
      <c r="L11" s="13">
        <v>7.6627327307068671E-2</v>
      </c>
      <c r="N11" s="13">
        <v>0.12993319123757641</v>
      </c>
      <c r="O11" s="13">
        <v>9.8419892330046568E-2</v>
      </c>
      <c r="P11" s="13">
        <v>0.11370064366698621</v>
      </c>
      <c r="Q11" s="13">
        <v>0.10822948541594959</v>
      </c>
      <c r="R11" s="13">
        <v>9.7923132445028246E-2</v>
      </c>
      <c r="S11" s="13">
        <v>0.1228936970781089</v>
      </c>
      <c r="T11" s="13">
        <v>9.1894518094305488E-2</v>
      </c>
      <c r="U11" s="13">
        <v>5.7745257172552772E-2</v>
      </c>
      <c r="V11" s="13">
        <v>0.15045699416074071</v>
      </c>
      <c r="W11" s="13">
        <v>0.12128350067775059</v>
      </c>
      <c r="X11" s="13">
        <v>7.5809687612216195E-2</v>
      </c>
      <c r="Y11" s="13">
        <v>7.8722402699291205E-2</v>
      </c>
      <c r="AA11" s="13">
        <v>0.1011645431438397</v>
      </c>
      <c r="AB11" s="13">
        <v>0.13274153818988599</v>
      </c>
      <c r="AC11" s="13">
        <v>0.12696883877373269</v>
      </c>
      <c r="AD11" s="13">
        <v>9.8288979646410826E-2</v>
      </c>
      <c r="AE11" s="13">
        <v>9.147324473306527E-2</v>
      </c>
      <c r="AF11" s="13">
        <v>0.1192424684146747</v>
      </c>
      <c r="AH11" s="13">
        <v>0.13327535661077031</v>
      </c>
      <c r="AI11" s="13">
        <v>0.1159140701189426</v>
      </c>
      <c r="AJ11" s="13">
        <v>8.1151112029403144E-2</v>
      </c>
      <c r="AK11" s="13">
        <v>0.1133935137199525</v>
      </c>
      <c r="AL11" s="13">
        <v>9.7707870364745389E-2</v>
      </c>
      <c r="AN11" s="13">
        <v>0.1110192717963029</v>
      </c>
      <c r="AO11" s="13">
        <v>0.10847101532002</v>
      </c>
      <c r="AP11" s="13">
        <v>0.1108288379466059</v>
      </c>
      <c r="AQ11" s="13">
        <v>9.7082029035477441E-2</v>
      </c>
    </row>
    <row r="12" spans="2:45" ht="19" customHeight="1" x14ac:dyDescent="0.35">
      <c r="B12" s="12" t="s">
        <v>259</v>
      </c>
      <c r="C12" s="13">
        <v>3.075469583729638E-2</v>
      </c>
      <c r="D12" s="13">
        <v>1.752380332352093E-2</v>
      </c>
      <c r="E12" s="13">
        <v>6.3166089168208067E-2</v>
      </c>
      <c r="F12" s="13">
        <v>1.337612505808838E-2</v>
      </c>
      <c r="G12" s="13">
        <v>3.4295817121363217E-2</v>
      </c>
      <c r="H12" s="13">
        <v>2.4814152592627099E-2</v>
      </c>
      <c r="I12" s="13">
        <v>2.8385005291284592E-2</v>
      </c>
      <c r="K12" s="13">
        <v>4.2196885540089997E-2</v>
      </c>
      <c r="L12" s="13">
        <v>1.9552334516089249E-2</v>
      </c>
      <c r="N12" s="13">
        <v>2.53585161037592E-2</v>
      </c>
      <c r="O12" s="13">
        <v>0</v>
      </c>
      <c r="P12" s="13">
        <v>3.8143283280785471E-2</v>
      </c>
      <c r="Q12" s="13">
        <v>1.407856327146759E-2</v>
      </c>
      <c r="R12" s="13">
        <v>2.9765047614518429E-2</v>
      </c>
      <c r="S12" s="13">
        <v>3.6600340846114701E-2</v>
      </c>
      <c r="T12" s="13">
        <v>1.8442953480343138E-2</v>
      </c>
      <c r="U12" s="13">
        <v>5.169771771934268E-2</v>
      </c>
      <c r="V12" s="13">
        <v>3.9428748434759152E-2</v>
      </c>
      <c r="W12" s="13">
        <v>3.5629183587910243E-2</v>
      </c>
      <c r="X12" s="13">
        <v>3.0512718967767999E-2</v>
      </c>
      <c r="Y12" s="13">
        <v>1.382942160205955E-2</v>
      </c>
      <c r="AA12" s="13">
        <v>2.9141452813097161E-2</v>
      </c>
      <c r="AB12" s="13">
        <v>4.5173046522001048E-2</v>
      </c>
      <c r="AC12" s="13">
        <v>3.4229478236288691E-2</v>
      </c>
      <c r="AD12" s="13">
        <v>1.6576902009527109E-2</v>
      </c>
      <c r="AE12" s="13">
        <v>3.8126484361048062E-2</v>
      </c>
      <c r="AF12" s="13">
        <v>2.8872790873705E-2</v>
      </c>
      <c r="AH12" s="13">
        <v>3.6299146387485208E-2</v>
      </c>
      <c r="AI12" s="13">
        <v>2.5748415155428261E-2</v>
      </c>
      <c r="AJ12" s="13">
        <v>2.9814178416378349E-2</v>
      </c>
      <c r="AK12" s="13">
        <v>2.7052608218607901E-2</v>
      </c>
      <c r="AL12" s="13">
        <v>3.2069073649504932E-2</v>
      </c>
      <c r="AN12" s="13">
        <v>3.2577591961966038E-2</v>
      </c>
      <c r="AO12" s="13">
        <v>2.422329405683743E-2</v>
      </c>
      <c r="AP12" s="13">
        <v>4.0445228623216707E-2</v>
      </c>
      <c r="AQ12" s="13">
        <v>2.7243857559745711E-2</v>
      </c>
    </row>
    <row r="13" spans="2:45" ht="19" customHeight="1" x14ac:dyDescent="0.35">
      <c r="B13" s="12" t="s">
        <v>81</v>
      </c>
      <c r="C13" s="13">
        <v>7.0564327992201831E-2</v>
      </c>
      <c r="D13" s="13">
        <v>7.3498682073280933E-2</v>
      </c>
      <c r="E13" s="13">
        <v>5.2378400311016739E-2</v>
      </c>
      <c r="F13" s="13">
        <v>6.5293047937375143E-2</v>
      </c>
      <c r="G13" s="13">
        <v>5.4788542092415821E-2</v>
      </c>
      <c r="H13" s="13">
        <v>9.1995247213924214E-2</v>
      </c>
      <c r="I13" s="13">
        <v>8.6045767209781465E-2</v>
      </c>
      <c r="K13" s="13">
        <v>4.4814485832733737E-2</v>
      </c>
      <c r="L13" s="13">
        <v>9.5774453267784859E-2</v>
      </c>
      <c r="N13" s="13">
        <v>4.3877949661381033E-2</v>
      </c>
      <c r="O13" s="13">
        <v>0.11134369755409181</v>
      </c>
      <c r="P13" s="13">
        <v>8.0842756084495246E-2</v>
      </c>
      <c r="Q13" s="13">
        <v>5.8753545618569047E-2</v>
      </c>
      <c r="R13" s="13">
        <v>4.2963446818465673E-2</v>
      </c>
      <c r="S13" s="13">
        <v>5.698239161131613E-2</v>
      </c>
      <c r="T13" s="13">
        <v>5.3384035512123847E-2</v>
      </c>
      <c r="U13" s="13">
        <v>7.1513024670404726E-2</v>
      </c>
      <c r="V13" s="13">
        <v>5.8755094800169903E-2</v>
      </c>
      <c r="W13" s="13">
        <v>0.10347695737455841</v>
      </c>
      <c r="X13" s="13">
        <v>8.3434339084820938E-2</v>
      </c>
      <c r="Y13" s="13">
        <v>0.1009743814863833</v>
      </c>
      <c r="AA13" s="13">
        <v>5.0574880124427957E-2</v>
      </c>
      <c r="AB13" s="13">
        <v>7.8512809864035735E-2</v>
      </c>
      <c r="AC13" s="13">
        <v>6.6070807560093162E-2</v>
      </c>
      <c r="AD13" s="13">
        <v>4.0575565916193247E-2</v>
      </c>
      <c r="AE13" s="13">
        <v>0.13649677649420311</v>
      </c>
      <c r="AF13" s="13">
        <v>5.7206062499470779E-2</v>
      </c>
      <c r="AH13" s="13">
        <v>5.2002031511008233E-2</v>
      </c>
      <c r="AI13" s="13">
        <v>8.005051333182471E-2</v>
      </c>
      <c r="AJ13" s="13">
        <v>8.5115271344287591E-2</v>
      </c>
      <c r="AK13" s="13">
        <v>4.7769456059615488E-2</v>
      </c>
      <c r="AL13" s="13">
        <v>8.6524159555240274E-2</v>
      </c>
      <c r="AN13" s="13">
        <v>4.5445469480433792E-2</v>
      </c>
      <c r="AO13" s="13">
        <v>8.1771613355788919E-2</v>
      </c>
      <c r="AP13" s="13">
        <v>6.0687768255281042E-2</v>
      </c>
      <c r="AQ13" s="13">
        <v>9.4188731677624205E-2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0.24878167099222559</v>
      </c>
      <c r="D9" s="13">
        <v>0.22124817157986049</v>
      </c>
      <c r="E9" s="13">
        <v>0.28607309255384489</v>
      </c>
      <c r="F9" s="13">
        <v>0.26781645054440578</v>
      </c>
      <c r="G9" s="13">
        <v>0.26860689909396429</v>
      </c>
      <c r="H9" s="13">
        <v>0.21347124302337669</v>
      </c>
      <c r="I9" s="13">
        <v>0.22885798731805401</v>
      </c>
      <c r="K9" s="13">
        <v>0.23424788667054261</v>
      </c>
      <c r="L9" s="13">
        <v>0.26301082708603157</v>
      </c>
      <c r="N9" s="13">
        <v>0.2201490742790593</v>
      </c>
      <c r="O9" s="13">
        <v>0.25615310715706419</v>
      </c>
      <c r="P9" s="13">
        <v>0.28709296554786568</v>
      </c>
      <c r="Q9" s="13">
        <v>0.2298992536261136</v>
      </c>
      <c r="R9" s="13">
        <v>0.31929663980378648</v>
      </c>
      <c r="S9" s="13">
        <v>0.20116011741823919</v>
      </c>
      <c r="T9" s="13">
        <v>0.24768154435231179</v>
      </c>
      <c r="U9" s="13">
        <v>0.22851798450600899</v>
      </c>
      <c r="V9" s="13">
        <v>0.26485780225761613</v>
      </c>
      <c r="W9" s="13">
        <v>0.21774617391528639</v>
      </c>
      <c r="X9" s="13">
        <v>0.2466917573594215</v>
      </c>
      <c r="Y9" s="13">
        <v>0.26172890850361458</v>
      </c>
      <c r="AA9" s="13">
        <v>0.25131219956770912</v>
      </c>
      <c r="AB9" s="13">
        <v>0.25603048846233989</v>
      </c>
      <c r="AC9" s="13">
        <v>0.22768298841624829</v>
      </c>
      <c r="AD9" s="13">
        <v>0.26450892605707499</v>
      </c>
      <c r="AE9" s="13">
        <v>0.2383713625505334</v>
      </c>
      <c r="AF9" s="13">
        <v>0.248665330287307</v>
      </c>
      <c r="AH9" s="13">
        <v>0.21478623869534791</v>
      </c>
      <c r="AI9" s="13">
        <v>0.2079968891242403</v>
      </c>
      <c r="AJ9" s="13">
        <v>0.27714451322298822</v>
      </c>
      <c r="AK9" s="13">
        <v>0.26598449427383197</v>
      </c>
      <c r="AL9" s="13">
        <v>0.2531485678760626</v>
      </c>
      <c r="AN9" s="13">
        <v>0.26418764421842272</v>
      </c>
      <c r="AO9" s="13">
        <v>0.2231057947902976</v>
      </c>
      <c r="AP9" s="13">
        <v>0.2468712188624636</v>
      </c>
      <c r="AQ9" s="13">
        <v>0.26009058262087942</v>
      </c>
    </row>
    <row r="10" spans="2:45" ht="19" customHeight="1" x14ac:dyDescent="0.35">
      <c r="B10" s="12" t="s">
        <v>257</v>
      </c>
      <c r="C10" s="13">
        <v>0.44854726125145039</v>
      </c>
      <c r="D10" s="13">
        <v>0.43333651582131949</v>
      </c>
      <c r="E10" s="13">
        <v>0.41545877928492131</v>
      </c>
      <c r="F10" s="13">
        <v>0.43654834987746349</v>
      </c>
      <c r="G10" s="13">
        <v>0.42185390131235989</v>
      </c>
      <c r="H10" s="13">
        <v>0.48812766867195678</v>
      </c>
      <c r="I10" s="13">
        <v>0.49018268568642792</v>
      </c>
      <c r="K10" s="13">
        <v>0.44997132448945037</v>
      </c>
      <c r="L10" s="13">
        <v>0.44715304638954939</v>
      </c>
      <c r="N10" s="13">
        <v>0.50213549792909096</v>
      </c>
      <c r="O10" s="13">
        <v>0.52298969868043998</v>
      </c>
      <c r="P10" s="13">
        <v>0.37848916430450308</v>
      </c>
      <c r="Q10" s="13">
        <v>0.46923186122396793</v>
      </c>
      <c r="R10" s="13">
        <v>0.42518319991208431</v>
      </c>
      <c r="S10" s="13">
        <v>0.45124832398761022</v>
      </c>
      <c r="T10" s="13">
        <v>0.49424787619995397</v>
      </c>
      <c r="U10" s="13">
        <v>0.4285455200960272</v>
      </c>
      <c r="V10" s="13">
        <v>0.37552671004530819</v>
      </c>
      <c r="W10" s="13">
        <v>0.46899451690867072</v>
      </c>
      <c r="X10" s="13">
        <v>0.4984279758361202</v>
      </c>
      <c r="Y10" s="13">
        <v>0.44953993175462681</v>
      </c>
      <c r="AA10" s="13">
        <v>0.46579268573961929</v>
      </c>
      <c r="AB10" s="13">
        <v>0.47048532409536631</v>
      </c>
      <c r="AC10" s="13">
        <v>0.41013327185140441</v>
      </c>
      <c r="AD10" s="13">
        <v>0.48094403646689321</v>
      </c>
      <c r="AE10" s="13">
        <v>0.39259983599864162</v>
      </c>
      <c r="AF10" s="13">
        <v>0.45727606623003902</v>
      </c>
      <c r="AH10" s="13">
        <v>0.47824006077627262</v>
      </c>
      <c r="AI10" s="13">
        <v>0.52738555821136668</v>
      </c>
      <c r="AJ10" s="13">
        <v>0.40007776117351512</v>
      </c>
      <c r="AK10" s="13">
        <v>0.45761049807238863</v>
      </c>
      <c r="AL10" s="13">
        <v>0.42762065473498612</v>
      </c>
      <c r="AN10" s="13">
        <v>0.46207008454359472</v>
      </c>
      <c r="AO10" s="13">
        <v>0.50467067314713343</v>
      </c>
      <c r="AP10" s="13">
        <v>0.46177153814606092</v>
      </c>
      <c r="AQ10" s="13">
        <v>0.3653312711573603</v>
      </c>
    </row>
    <row r="11" spans="2:45" ht="19" customHeight="1" x14ac:dyDescent="0.35">
      <c r="B11" s="12" t="s">
        <v>258</v>
      </c>
      <c r="C11" s="13">
        <v>0.1799881304416413</v>
      </c>
      <c r="D11" s="13">
        <v>0.2134542680661197</v>
      </c>
      <c r="E11" s="13">
        <v>0.18155587309540189</v>
      </c>
      <c r="F11" s="13">
        <v>0.17425086421319319</v>
      </c>
      <c r="G11" s="13">
        <v>0.18135715060389879</v>
      </c>
      <c r="H11" s="13">
        <v>0.16741882092412741</v>
      </c>
      <c r="I11" s="13">
        <v>0.1686844864314726</v>
      </c>
      <c r="K11" s="13">
        <v>0.21027671036853041</v>
      </c>
      <c r="L11" s="13">
        <v>0.15033439937612411</v>
      </c>
      <c r="N11" s="13">
        <v>0.1939613690924866</v>
      </c>
      <c r="O11" s="13">
        <v>0.1191769078525915</v>
      </c>
      <c r="P11" s="13">
        <v>0.2215848472495657</v>
      </c>
      <c r="Q11" s="13">
        <v>0.13832200968876271</v>
      </c>
      <c r="R11" s="13">
        <v>0.15850495417993879</v>
      </c>
      <c r="S11" s="13">
        <v>0.22466395818524701</v>
      </c>
      <c r="T11" s="13">
        <v>0.1556576574348697</v>
      </c>
      <c r="U11" s="13">
        <v>0.20071542331821479</v>
      </c>
      <c r="V11" s="13">
        <v>0.2184036102743665</v>
      </c>
      <c r="W11" s="13">
        <v>0.157556616136002</v>
      </c>
      <c r="X11" s="13">
        <v>0.1542558969332706</v>
      </c>
      <c r="Y11" s="13">
        <v>0.16181789911547301</v>
      </c>
      <c r="AA11" s="13">
        <v>0.18163094203942351</v>
      </c>
      <c r="AB11" s="13">
        <v>0.1647701786044197</v>
      </c>
      <c r="AC11" s="13">
        <v>0.22720638734420731</v>
      </c>
      <c r="AD11" s="13">
        <v>0.1729488412394965</v>
      </c>
      <c r="AE11" s="13">
        <v>0.16290886804575469</v>
      </c>
      <c r="AF11" s="13">
        <v>0.18884333223280991</v>
      </c>
      <c r="AH11" s="13">
        <v>0.20608972940640161</v>
      </c>
      <c r="AI11" s="13">
        <v>0.16078121139279469</v>
      </c>
      <c r="AJ11" s="13">
        <v>0.2017110781701634</v>
      </c>
      <c r="AK11" s="13">
        <v>0.17035806635242759</v>
      </c>
      <c r="AL11" s="13">
        <v>0.16937683382365101</v>
      </c>
      <c r="AN11" s="13">
        <v>0.1812686818100471</v>
      </c>
      <c r="AO11" s="13">
        <v>0.16508195567306039</v>
      </c>
      <c r="AP11" s="13">
        <v>0.15631837919907521</v>
      </c>
      <c r="AQ11" s="13">
        <v>0.2142671781336504</v>
      </c>
    </row>
    <row r="12" spans="2:45" ht="19" customHeight="1" x14ac:dyDescent="0.35">
      <c r="B12" s="12" t="s">
        <v>259</v>
      </c>
      <c r="C12" s="13">
        <v>3.5668630809603419E-2</v>
      </c>
      <c r="D12" s="13">
        <v>3.8872733480101541E-2</v>
      </c>
      <c r="E12" s="13">
        <v>3.3582080167963498E-2</v>
      </c>
      <c r="F12" s="13">
        <v>2.768467061393453E-2</v>
      </c>
      <c r="G12" s="13">
        <v>4.6680953030719771E-2</v>
      </c>
      <c r="H12" s="13">
        <v>2.6230957997844959E-2</v>
      </c>
      <c r="I12" s="13">
        <v>3.9171756864411877E-2</v>
      </c>
      <c r="K12" s="13">
        <v>4.4943642667061572E-2</v>
      </c>
      <c r="L12" s="13">
        <v>2.6588023269915561E-2</v>
      </c>
      <c r="N12" s="13">
        <v>1.5443403937183039E-2</v>
      </c>
      <c r="O12" s="13">
        <v>1.5331431131768771E-2</v>
      </c>
      <c r="P12" s="13">
        <v>3.7645418065311471E-2</v>
      </c>
      <c r="Q12" s="13">
        <v>2.4212280929042412E-2</v>
      </c>
      <c r="R12" s="13">
        <v>3.2417716420262623E-2</v>
      </c>
      <c r="S12" s="13">
        <v>3.9425697714289831E-2</v>
      </c>
      <c r="T12" s="13">
        <v>2.975318270092827E-2</v>
      </c>
      <c r="U12" s="13">
        <v>5.5208868668540349E-2</v>
      </c>
      <c r="V12" s="13">
        <v>5.0808992252247422E-2</v>
      </c>
      <c r="W12" s="13">
        <v>4.2360955997101622E-2</v>
      </c>
      <c r="X12" s="13">
        <v>2.4765848991181161E-2</v>
      </c>
      <c r="Y12" s="13">
        <v>2.8773888918909231E-2</v>
      </c>
      <c r="AA12" s="13">
        <v>3.3030372188260847E-2</v>
      </c>
      <c r="AB12" s="13">
        <v>2.7059313767477309E-2</v>
      </c>
      <c r="AC12" s="13">
        <v>3.9145123759689059E-2</v>
      </c>
      <c r="AD12" s="13">
        <v>3.608668660046651E-2</v>
      </c>
      <c r="AE12" s="13">
        <v>3.9244973962844543E-2</v>
      </c>
      <c r="AF12" s="13">
        <v>3.7946274336708177E-2</v>
      </c>
      <c r="AH12" s="13">
        <v>3.7630785927688502E-2</v>
      </c>
      <c r="AI12" s="13">
        <v>1.998885006948287E-2</v>
      </c>
      <c r="AJ12" s="13">
        <v>3.1699617165855613E-2</v>
      </c>
      <c r="AK12" s="13">
        <v>3.4386120478374638E-2</v>
      </c>
      <c r="AL12" s="13">
        <v>4.1078262819119082E-2</v>
      </c>
      <c r="AN12" s="13">
        <v>3.5960365608953777E-2</v>
      </c>
      <c r="AO12" s="13">
        <v>2.9190626480894891E-2</v>
      </c>
      <c r="AP12" s="13">
        <v>4.3917786386606587E-2</v>
      </c>
      <c r="AQ12" s="13">
        <v>3.5058608908596141E-2</v>
      </c>
    </row>
    <row r="13" spans="2:45" ht="19" customHeight="1" x14ac:dyDescent="0.35">
      <c r="B13" s="12" t="s">
        <v>81</v>
      </c>
      <c r="C13" s="13">
        <v>8.7014306505079284E-2</v>
      </c>
      <c r="D13" s="13">
        <v>9.3088311052598988E-2</v>
      </c>
      <c r="E13" s="13">
        <v>8.3330174897868384E-2</v>
      </c>
      <c r="F13" s="13">
        <v>9.3699664751002928E-2</v>
      </c>
      <c r="G13" s="13">
        <v>8.1501095959057135E-2</v>
      </c>
      <c r="H13" s="13">
        <v>0.1047513093826941</v>
      </c>
      <c r="I13" s="13">
        <v>7.3103083699633559E-2</v>
      </c>
      <c r="K13" s="13">
        <v>6.0560435804415058E-2</v>
      </c>
      <c r="L13" s="13">
        <v>0.1129137038783794</v>
      </c>
      <c r="N13" s="13">
        <v>6.8310654762180192E-2</v>
      </c>
      <c r="O13" s="13">
        <v>8.6348855178135397E-2</v>
      </c>
      <c r="P13" s="13">
        <v>7.5187604832753899E-2</v>
      </c>
      <c r="Q13" s="13">
        <v>0.1383345945321135</v>
      </c>
      <c r="R13" s="13">
        <v>6.4597489683927686E-2</v>
      </c>
      <c r="S13" s="13">
        <v>8.3501902694613883E-2</v>
      </c>
      <c r="T13" s="13">
        <v>7.2659739311936353E-2</v>
      </c>
      <c r="U13" s="13">
        <v>8.701220341120855E-2</v>
      </c>
      <c r="V13" s="13">
        <v>9.0402885170461744E-2</v>
      </c>
      <c r="W13" s="13">
        <v>0.11334173704293909</v>
      </c>
      <c r="X13" s="13">
        <v>7.5858520880006483E-2</v>
      </c>
      <c r="Y13" s="13">
        <v>9.813937170737648E-2</v>
      </c>
      <c r="AA13" s="13">
        <v>6.8233800464987296E-2</v>
      </c>
      <c r="AB13" s="13">
        <v>8.1654695070396813E-2</v>
      </c>
      <c r="AC13" s="13">
        <v>9.5832228628450811E-2</v>
      </c>
      <c r="AD13" s="13">
        <v>4.5511509636068988E-2</v>
      </c>
      <c r="AE13" s="13">
        <v>0.16687495944222591</v>
      </c>
      <c r="AF13" s="13">
        <v>6.7268996913135967E-2</v>
      </c>
      <c r="AH13" s="13">
        <v>6.3253185194289394E-2</v>
      </c>
      <c r="AI13" s="13">
        <v>8.3847491202115404E-2</v>
      </c>
      <c r="AJ13" s="13">
        <v>8.936703026747779E-2</v>
      </c>
      <c r="AK13" s="13">
        <v>7.1660820822977214E-2</v>
      </c>
      <c r="AL13" s="13">
        <v>0.1087756807461813</v>
      </c>
      <c r="AN13" s="13">
        <v>5.6513223818981967E-2</v>
      </c>
      <c r="AO13" s="13">
        <v>7.7950949908613495E-2</v>
      </c>
      <c r="AP13" s="13">
        <v>9.1121077405793782E-2</v>
      </c>
      <c r="AQ13" s="13">
        <v>0.1252523591795138</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0.42118429924521089</v>
      </c>
      <c r="D9" s="13">
        <v>0.32119183664608908</v>
      </c>
      <c r="E9" s="13">
        <v>0.36947522898832103</v>
      </c>
      <c r="F9" s="13">
        <v>0.41920143709375302</v>
      </c>
      <c r="G9" s="13">
        <v>0.45119881830236003</v>
      </c>
      <c r="H9" s="13">
        <v>0.42287322333042149</v>
      </c>
      <c r="I9" s="13">
        <v>0.50521718625295364</v>
      </c>
      <c r="K9" s="13">
        <v>0.42233793301978467</v>
      </c>
      <c r="L9" s="13">
        <v>0.42005484564316409</v>
      </c>
      <c r="N9" s="13">
        <v>0.41651085021799539</v>
      </c>
      <c r="O9" s="13">
        <v>0.44129858327018001</v>
      </c>
      <c r="P9" s="13">
        <v>0.5348515314709672</v>
      </c>
      <c r="Q9" s="13">
        <v>0.36202681034446599</v>
      </c>
      <c r="R9" s="13">
        <v>0.42870825410660651</v>
      </c>
      <c r="S9" s="13">
        <v>0.36023093740897227</v>
      </c>
      <c r="T9" s="13">
        <v>0.41944610783808972</v>
      </c>
      <c r="U9" s="13">
        <v>0.40554047751949218</v>
      </c>
      <c r="V9" s="13">
        <v>0.39068534139654287</v>
      </c>
      <c r="W9" s="13">
        <v>0.44512815810613338</v>
      </c>
      <c r="X9" s="13">
        <v>0.45785440459521393</v>
      </c>
      <c r="Y9" s="13">
        <v>0.42446349967243657</v>
      </c>
      <c r="AA9" s="13">
        <v>0.41197812274787338</v>
      </c>
      <c r="AB9" s="13">
        <v>0.49434580117419119</v>
      </c>
      <c r="AC9" s="13">
        <v>0.36787784040692512</v>
      </c>
      <c r="AD9" s="13">
        <v>0.52106887146191516</v>
      </c>
      <c r="AE9" s="13">
        <v>0.36389903129851081</v>
      </c>
      <c r="AF9" s="13">
        <v>0.41897208168737271</v>
      </c>
      <c r="AH9" s="13">
        <v>0.40091337836522889</v>
      </c>
      <c r="AI9" s="13">
        <v>0.51160299991974245</v>
      </c>
      <c r="AJ9" s="13">
        <v>0.38130602805865421</v>
      </c>
      <c r="AK9" s="13">
        <v>0.44121301141057723</v>
      </c>
      <c r="AL9" s="13">
        <v>0.41151666596981529</v>
      </c>
      <c r="AN9" s="13">
        <v>0.47321186146891703</v>
      </c>
      <c r="AO9" s="13">
        <v>0.42762940376340119</v>
      </c>
      <c r="AP9" s="13">
        <v>0.38125034348356063</v>
      </c>
      <c r="AQ9" s="13">
        <v>0.39438206195599251</v>
      </c>
    </row>
    <row r="10" spans="2:45" ht="19" customHeight="1" x14ac:dyDescent="0.35">
      <c r="B10" s="12" t="s">
        <v>257</v>
      </c>
      <c r="C10" s="13">
        <v>0.39709719692587447</v>
      </c>
      <c r="D10" s="13">
        <v>0.37756218977462402</v>
      </c>
      <c r="E10" s="13">
        <v>0.42250452166200669</v>
      </c>
      <c r="F10" s="13">
        <v>0.41010938349785742</v>
      </c>
      <c r="G10" s="13">
        <v>0.38576830961127978</v>
      </c>
      <c r="H10" s="13">
        <v>0.43409184421366692</v>
      </c>
      <c r="I10" s="13">
        <v>0.36302559061308592</v>
      </c>
      <c r="K10" s="13">
        <v>0.39845244890923082</v>
      </c>
      <c r="L10" s="13">
        <v>0.39577035103420632</v>
      </c>
      <c r="N10" s="13">
        <v>0.4637608701829119</v>
      </c>
      <c r="O10" s="13">
        <v>0.39623971683440518</v>
      </c>
      <c r="P10" s="13">
        <v>0.26746988364025909</v>
      </c>
      <c r="Q10" s="13">
        <v>0.46021180581705479</v>
      </c>
      <c r="R10" s="13">
        <v>0.42899654059193942</v>
      </c>
      <c r="S10" s="13">
        <v>0.47424355857086281</v>
      </c>
      <c r="T10" s="13">
        <v>0.372482511206081</v>
      </c>
      <c r="U10" s="13">
        <v>0.37251863386629191</v>
      </c>
      <c r="V10" s="13">
        <v>0.38106246883570788</v>
      </c>
      <c r="W10" s="13">
        <v>0.38803052288172102</v>
      </c>
      <c r="X10" s="13">
        <v>0.37011296579067021</v>
      </c>
      <c r="Y10" s="13">
        <v>0.37260042999045101</v>
      </c>
      <c r="AA10" s="13">
        <v>0.4277539376409395</v>
      </c>
      <c r="AB10" s="13">
        <v>0.36532867699722738</v>
      </c>
      <c r="AC10" s="13">
        <v>0.43923315333146551</v>
      </c>
      <c r="AD10" s="13">
        <v>0.36120684183035512</v>
      </c>
      <c r="AE10" s="13">
        <v>0.3479875676521092</v>
      </c>
      <c r="AF10" s="13">
        <v>0.4148308237738515</v>
      </c>
      <c r="AH10" s="13">
        <v>0.40892545340754882</v>
      </c>
      <c r="AI10" s="13">
        <v>0.36784564136381209</v>
      </c>
      <c r="AJ10" s="13">
        <v>0.42443960370184791</v>
      </c>
      <c r="AK10" s="13">
        <v>0.41208387722285639</v>
      </c>
      <c r="AL10" s="13">
        <v>0.37764464161490813</v>
      </c>
      <c r="AN10" s="13">
        <v>0.37819856052318451</v>
      </c>
      <c r="AO10" s="13">
        <v>0.40966984950554131</v>
      </c>
      <c r="AP10" s="13">
        <v>0.40804073782518607</v>
      </c>
      <c r="AQ10" s="13">
        <v>0.39355815596050958</v>
      </c>
    </row>
    <row r="11" spans="2:45" ht="19" customHeight="1" x14ac:dyDescent="0.35">
      <c r="B11" s="12" t="s">
        <v>258</v>
      </c>
      <c r="C11" s="13">
        <v>9.4000456834710616E-2</v>
      </c>
      <c r="D11" s="13">
        <v>0.17713613739632281</v>
      </c>
      <c r="E11" s="13">
        <v>0.1174020472043088</v>
      </c>
      <c r="F11" s="13">
        <v>8.1608768914548491E-2</v>
      </c>
      <c r="G11" s="13">
        <v>9.0412084842694626E-2</v>
      </c>
      <c r="H11" s="13">
        <v>6.4772148547273881E-2</v>
      </c>
      <c r="I11" s="13">
        <v>5.2877575757556937E-2</v>
      </c>
      <c r="K11" s="13">
        <v>0.11269453701402569</v>
      </c>
      <c r="L11" s="13">
        <v>7.5698204715505271E-2</v>
      </c>
      <c r="N11" s="13">
        <v>6.2497753366479607E-2</v>
      </c>
      <c r="O11" s="13">
        <v>8.1923354048953109E-2</v>
      </c>
      <c r="P11" s="13">
        <v>0.13414301729645919</v>
      </c>
      <c r="Q11" s="13">
        <v>8.5870612191676673E-2</v>
      </c>
      <c r="R11" s="13">
        <v>8.19934734616935E-2</v>
      </c>
      <c r="S11" s="13">
        <v>8.0245967182508371E-2</v>
      </c>
      <c r="T11" s="13">
        <v>0.1143547662111805</v>
      </c>
      <c r="U11" s="13">
        <v>0.10338543829500151</v>
      </c>
      <c r="V11" s="13">
        <v>0.1166200180036447</v>
      </c>
      <c r="W11" s="13">
        <v>7.48920450960852E-2</v>
      </c>
      <c r="X11" s="13">
        <v>7.9875169732301216E-2</v>
      </c>
      <c r="Y11" s="13">
        <v>0.118003493285034</v>
      </c>
      <c r="AA11" s="13">
        <v>8.4546368563618052E-2</v>
      </c>
      <c r="AB11" s="13">
        <v>8.2930994863439314E-2</v>
      </c>
      <c r="AC11" s="13">
        <v>9.2920896546663759E-2</v>
      </c>
      <c r="AD11" s="13">
        <v>6.9951460788601996E-2</v>
      </c>
      <c r="AE11" s="13">
        <v>0.12717185598997119</v>
      </c>
      <c r="AF11" s="13">
        <v>9.5747499195301886E-2</v>
      </c>
      <c r="AH11" s="13">
        <v>0.1130785778531071</v>
      </c>
      <c r="AI11" s="13">
        <v>5.4554446805134729E-2</v>
      </c>
      <c r="AJ11" s="13">
        <v>8.1458646495572801E-2</v>
      </c>
      <c r="AK11" s="13">
        <v>8.5426060923239219E-2</v>
      </c>
      <c r="AL11" s="13">
        <v>0.1051265069794339</v>
      </c>
      <c r="AN11" s="13">
        <v>9.0319680122803489E-2</v>
      </c>
      <c r="AO11" s="13">
        <v>6.915217932743048E-2</v>
      </c>
      <c r="AP11" s="13">
        <v>0.1241510105845835</v>
      </c>
      <c r="AQ11" s="13">
        <v>9.6968065810635523E-2</v>
      </c>
    </row>
    <row r="12" spans="2:45" ht="19" customHeight="1" x14ac:dyDescent="0.35">
      <c r="B12" s="12" t="s">
        <v>259</v>
      </c>
      <c r="C12" s="13">
        <v>2.2390025604906709E-2</v>
      </c>
      <c r="D12" s="13">
        <v>4.8262723975934993E-2</v>
      </c>
      <c r="E12" s="13">
        <v>3.658301648759088E-2</v>
      </c>
      <c r="F12" s="13">
        <v>1.7324846040153431E-2</v>
      </c>
      <c r="G12" s="13">
        <v>1.6439210116002519E-2</v>
      </c>
      <c r="H12" s="13">
        <v>1.000651098931494E-2</v>
      </c>
      <c r="I12" s="13">
        <v>1.108847908593893E-2</v>
      </c>
      <c r="K12" s="13">
        <v>2.4666280834457231E-2</v>
      </c>
      <c r="L12" s="13">
        <v>2.0161480701959819E-2</v>
      </c>
      <c r="N12" s="13">
        <v>1.542273260435187E-2</v>
      </c>
      <c r="O12" s="13">
        <v>2.974284369735284E-2</v>
      </c>
      <c r="P12" s="13">
        <v>1.1384342722597231E-2</v>
      </c>
      <c r="Q12" s="13">
        <v>1.111923637786668E-2</v>
      </c>
      <c r="R12" s="13">
        <v>1.9229045853014812E-2</v>
      </c>
      <c r="S12" s="13">
        <v>1.9223017989351419E-2</v>
      </c>
      <c r="T12" s="13">
        <v>1.8289268499032299E-2</v>
      </c>
      <c r="U12" s="13">
        <v>4.1375705494129757E-2</v>
      </c>
      <c r="V12" s="13">
        <v>4.3486308390877727E-2</v>
      </c>
      <c r="W12" s="13">
        <v>1.601018606611438E-2</v>
      </c>
      <c r="X12" s="13">
        <v>6.3737265186276674E-3</v>
      </c>
      <c r="Y12" s="13">
        <v>1.9565727023306501E-2</v>
      </c>
      <c r="AA12" s="13">
        <v>2.364042518858251E-2</v>
      </c>
      <c r="AB12" s="13">
        <v>8.0335218766166058E-3</v>
      </c>
      <c r="AC12" s="13">
        <v>2.4719003726412139E-2</v>
      </c>
      <c r="AD12" s="13">
        <v>1.694130850415565E-2</v>
      </c>
      <c r="AE12" s="13">
        <v>2.9354355428209411E-2</v>
      </c>
      <c r="AF12" s="13">
        <v>2.1685473059418071E-2</v>
      </c>
      <c r="AH12" s="13">
        <v>2.63787747571043E-2</v>
      </c>
      <c r="AI12" s="13">
        <v>0</v>
      </c>
      <c r="AJ12" s="13">
        <v>2.7654643528387639E-2</v>
      </c>
      <c r="AK12" s="13">
        <v>2.0286134813183681E-2</v>
      </c>
      <c r="AL12" s="13">
        <v>2.5282803793341441E-2</v>
      </c>
      <c r="AN12" s="13">
        <v>1.740062478998387E-2</v>
      </c>
      <c r="AO12" s="13">
        <v>2.6319516743036821E-2</v>
      </c>
      <c r="AP12" s="13">
        <v>2.1418482203362971E-2</v>
      </c>
      <c r="AQ12" s="13">
        <v>2.471650799935176E-2</v>
      </c>
    </row>
    <row r="13" spans="2:45" ht="19" customHeight="1" x14ac:dyDescent="0.35">
      <c r="B13" s="12" t="s">
        <v>81</v>
      </c>
      <c r="C13" s="13">
        <v>6.5328021389297261E-2</v>
      </c>
      <c r="D13" s="13">
        <v>7.5847112207029277E-2</v>
      </c>
      <c r="E13" s="13">
        <v>5.4035185657772662E-2</v>
      </c>
      <c r="F13" s="13">
        <v>7.1755564453687692E-2</v>
      </c>
      <c r="G13" s="13">
        <v>5.6181577127662953E-2</v>
      </c>
      <c r="H13" s="13">
        <v>6.8256272919322722E-2</v>
      </c>
      <c r="I13" s="13">
        <v>6.7791168290464707E-2</v>
      </c>
      <c r="K13" s="13">
        <v>4.1848800222501543E-2</v>
      </c>
      <c r="L13" s="13">
        <v>8.8315117905164581E-2</v>
      </c>
      <c r="N13" s="13">
        <v>4.18077936282613E-2</v>
      </c>
      <c r="O13" s="13">
        <v>5.0795502149108801E-2</v>
      </c>
      <c r="P13" s="13">
        <v>5.2151224869717162E-2</v>
      </c>
      <c r="Q13" s="13">
        <v>8.0771535268935934E-2</v>
      </c>
      <c r="R13" s="13">
        <v>4.1072685986745898E-2</v>
      </c>
      <c r="S13" s="13">
        <v>6.6056518848305074E-2</v>
      </c>
      <c r="T13" s="13">
        <v>7.5427346245616603E-2</v>
      </c>
      <c r="U13" s="13">
        <v>7.7179744825084454E-2</v>
      </c>
      <c r="V13" s="13">
        <v>6.8145863373226659E-2</v>
      </c>
      <c r="W13" s="13">
        <v>7.5939087849945824E-2</v>
      </c>
      <c r="X13" s="13">
        <v>8.5783733363186912E-2</v>
      </c>
      <c r="Y13" s="13">
        <v>6.536685002877185E-2</v>
      </c>
      <c r="AA13" s="13">
        <v>5.2081145858986537E-2</v>
      </c>
      <c r="AB13" s="13">
        <v>4.9361005088525631E-2</v>
      </c>
      <c r="AC13" s="13">
        <v>7.524910598853346E-2</v>
      </c>
      <c r="AD13" s="13">
        <v>3.0831517414972209E-2</v>
      </c>
      <c r="AE13" s="13">
        <v>0.13158718963119961</v>
      </c>
      <c r="AF13" s="13">
        <v>4.8764122284055952E-2</v>
      </c>
      <c r="AH13" s="13">
        <v>5.0703815617010692E-2</v>
      </c>
      <c r="AI13" s="13">
        <v>6.5996911911310671E-2</v>
      </c>
      <c r="AJ13" s="13">
        <v>8.51410782155375E-2</v>
      </c>
      <c r="AK13" s="13">
        <v>4.0990915630143419E-2</v>
      </c>
      <c r="AL13" s="13">
        <v>8.0429381642501394E-2</v>
      </c>
      <c r="AN13" s="13">
        <v>4.0869273095111361E-2</v>
      </c>
      <c r="AO13" s="13">
        <v>6.7229050660590026E-2</v>
      </c>
      <c r="AP13" s="13">
        <v>6.5139425903306847E-2</v>
      </c>
      <c r="AQ13" s="13">
        <v>9.0375208273510685E-2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0.28310350765833869</v>
      </c>
      <c r="D9" s="13">
        <v>0.24027647260272131</v>
      </c>
      <c r="E9" s="13">
        <v>0.25580570197766972</v>
      </c>
      <c r="F9" s="13">
        <v>0.31107887651862098</v>
      </c>
      <c r="G9" s="13">
        <v>0.2763102231555834</v>
      </c>
      <c r="H9" s="13">
        <v>0.31652160797079831</v>
      </c>
      <c r="I9" s="13">
        <v>0.2937711701567301</v>
      </c>
      <c r="K9" s="13">
        <v>0.2906815375382879</v>
      </c>
      <c r="L9" s="13">
        <v>0.27568431334124321</v>
      </c>
      <c r="N9" s="13">
        <v>0.2934714288885546</v>
      </c>
      <c r="O9" s="13">
        <v>0.31582235837411882</v>
      </c>
      <c r="P9" s="13">
        <v>0.33353943066180058</v>
      </c>
      <c r="Q9" s="13">
        <v>0.25166310499264188</v>
      </c>
      <c r="R9" s="13">
        <v>0.22607917907280889</v>
      </c>
      <c r="S9" s="13">
        <v>0.26400041219576659</v>
      </c>
      <c r="T9" s="13">
        <v>0.31368767396085678</v>
      </c>
      <c r="U9" s="13">
        <v>0.31137753959833331</v>
      </c>
      <c r="V9" s="13">
        <v>0.29575854560390652</v>
      </c>
      <c r="W9" s="13">
        <v>0.22476760978445859</v>
      </c>
      <c r="X9" s="13">
        <v>0.35351784669772668</v>
      </c>
      <c r="Y9" s="13">
        <v>0.2840128509754708</v>
      </c>
      <c r="AA9" s="13">
        <v>0.27249498992367582</v>
      </c>
      <c r="AB9" s="13">
        <v>0.26517617096264218</v>
      </c>
      <c r="AC9" s="13">
        <v>0.31633638909117112</v>
      </c>
      <c r="AD9" s="13">
        <v>0.37193305933719017</v>
      </c>
      <c r="AE9" s="13">
        <v>0.22956122686019531</v>
      </c>
      <c r="AF9" s="13">
        <v>0.29280947571211507</v>
      </c>
      <c r="AH9" s="13">
        <v>0.25621839471564561</v>
      </c>
      <c r="AI9" s="13">
        <v>0.24597331140600279</v>
      </c>
      <c r="AJ9" s="13">
        <v>0.31754103223010499</v>
      </c>
      <c r="AK9" s="13">
        <v>0.32671074365251179</v>
      </c>
      <c r="AL9" s="13">
        <v>0.26319274175068252</v>
      </c>
      <c r="AN9" s="13">
        <v>0.3189865773673155</v>
      </c>
      <c r="AO9" s="13">
        <v>0.28984243787244202</v>
      </c>
      <c r="AP9" s="13">
        <v>0.26857070795980781</v>
      </c>
      <c r="AQ9" s="13">
        <v>0.25010079682656122</v>
      </c>
    </row>
    <row r="10" spans="2:45" ht="19" customHeight="1" x14ac:dyDescent="0.35">
      <c r="B10" s="12" t="s">
        <v>257</v>
      </c>
      <c r="C10" s="13">
        <v>0.37914805837470372</v>
      </c>
      <c r="D10" s="13">
        <v>0.3601663148429769</v>
      </c>
      <c r="E10" s="13">
        <v>0.39991142045274619</v>
      </c>
      <c r="F10" s="13">
        <v>0.3634567663253962</v>
      </c>
      <c r="G10" s="13">
        <v>0.3708652225730823</v>
      </c>
      <c r="H10" s="13">
        <v>0.34930598215164949</v>
      </c>
      <c r="I10" s="13">
        <v>0.41432516159921828</v>
      </c>
      <c r="K10" s="13">
        <v>0.37807658334440492</v>
      </c>
      <c r="L10" s="13">
        <v>0.38019707528036889</v>
      </c>
      <c r="N10" s="13">
        <v>0.35843268535989642</v>
      </c>
      <c r="O10" s="13">
        <v>0.47407579113518922</v>
      </c>
      <c r="P10" s="13">
        <v>0.38846703211882733</v>
      </c>
      <c r="Q10" s="13">
        <v>0.29847707113343108</v>
      </c>
      <c r="R10" s="13">
        <v>0.43591332048819847</v>
      </c>
      <c r="S10" s="13">
        <v>0.37292111238556419</v>
      </c>
      <c r="T10" s="13">
        <v>0.3881542049322188</v>
      </c>
      <c r="U10" s="13">
        <v>0.33094975767084128</v>
      </c>
      <c r="V10" s="13">
        <v>0.3589390912092022</v>
      </c>
      <c r="W10" s="13">
        <v>0.41207740068104898</v>
      </c>
      <c r="X10" s="13">
        <v>0.3402074999301764</v>
      </c>
      <c r="Y10" s="13">
        <v>0.3947811180394582</v>
      </c>
      <c r="AA10" s="13">
        <v>0.38283381363704588</v>
      </c>
      <c r="AB10" s="13">
        <v>0.40428997285937879</v>
      </c>
      <c r="AC10" s="13">
        <v>0.34691907773894443</v>
      </c>
      <c r="AD10" s="13">
        <v>0.39923421087855632</v>
      </c>
      <c r="AE10" s="13">
        <v>0.34676893203311049</v>
      </c>
      <c r="AF10" s="13">
        <v>0.39075037200022728</v>
      </c>
      <c r="AH10" s="13">
        <v>0.39036985907526961</v>
      </c>
      <c r="AI10" s="13">
        <v>0.39902622013804812</v>
      </c>
      <c r="AJ10" s="13">
        <v>0.40110110828828649</v>
      </c>
      <c r="AK10" s="13">
        <v>0.39961407371307439</v>
      </c>
      <c r="AL10" s="13">
        <v>0.34623643331698839</v>
      </c>
      <c r="AN10" s="13">
        <v>0.38580929092805488</v>
      </c>
      <c r="AO10" s="13">
        <v>0.41759834503155302</v>
      </c>
      <c r="AP10" s="13">
        <v>0.34342086037063629</v>
      </c>
      <c r="AQ10" s="13">
        <v>0.36538045700831501</v>
      </c>
    </row>
    <row r="11" spans="2:45" ht="19" customHeight="1" x14ac:dyDescent="0.35">
      <c r="B11" s="12" t="s">
        <v>258</v>
      </c>
      <c r="C11" s="13">
        <v>0.2008127464216537</v>
      </c>
      <c r="D11" s="13">
        <v>0.24290521751078531</v>
      </c>
      <c r="E11" s="13">
        <v>0.21163747709391989</v>
      </c>
      <c r="F11" s="13">
        <v>0.19889642959610029</v>
      </c>
      <c r="G11" s="13">
        <v>0.21836772695019541</v>
      </c>
      <c r="H11" s="13">
        <v>0.17618344743136011</v>
      </c>
      <c r="I11" s="13">
        <v>0.16820673971264349</v>
      </c>
      <c r="K11" s="13">
        <v>0.21777518336654561</v>
      </c>
      <c r="L11" s="13">
        <v>0.18420584228175119</v>
      </c>
      <c r="N11" s="13">
        <v>0.21806855874847489</v>
      </c>
      <c r="O11" s="13">
        <v>0.12464135600251269</v>
      </c>
      <c r="P11" s="13">
        <v>0.1271025241880811</v>
      </c>
      <c r="Q11" s="13">
        <v>0.31399192371569401</v>
      </c>
      <c r="R11" s="13">
        <v>0.2013061347075854</v>
      </c>
      <c r="S11" s="13">
        <v>0.2709457159574471</v>
      </c>
      <c r="T11" s="13">
        <v>0.15051521317444441</v>
      </c>
      <c r="U11" s="13">
        <v>0.19095111858860109</v>
      </c>
      <c r="V11" s="13">
        <v>0.19870677638390549</v>
      </c>
      <c r="W11" s="13">
        <v>0.21200327425540991</v>
      </c>
      <c r="X11" s="13">
        <v>0.17160044927861209</v>
      </c>
      <c r="Y11" s="13">
        <v>0.19900987052367711</v>
      </c>
      <c r="AA11" s="13">
        <v>0.24385329742982009</v>
      </c>
      <c r="AB11" s="13">
        <v>0.21634924765734009</v>
      </c>
      <c r="AC11" s="13">
        <v>0.16580321079927651</v>
      </c>
      <c r="AD11" s="13">
        <v>0.1636469339718247</v>
      </c>
      <c r="AE11" s="13">
        <v>0.1659953616601795</v>
      </c>
      <c r="AF11" s="13">
        <v>0.19439168954881991</v>
      </c>
      <c r="AH11" s="13">
        <v>0.24826843412612479</v>
      </c>
      <c r="AI11" s="13">
        <v>0.24551365539485029</v>
      </c>
      <c r="AJ11" s="13">
        <v>0.1544370133084135</v>
      </c>
      <c r="AK11" s="13">
        <v>0.16892750237233109</v>
      </c>
      <c r="AL11" s="13">
        <v>0.20570810392971159</v>
      </c>
      <c r="AN11" s="13">
        <v>0.20258503123297361</v>
      </c>
      <c r="AO11" s="13">
        <v>0.1573527295455977</v>
      </c>
      <c r="AP11" s="13">
        <v>0.23116247845013399</v>
      </c>
      <c r="AQ11" s="13">
        <v>0.21560094592809209</v>
      </c>
    </row>
    <row r="12" spans="2:45" ht="19" customHeight="1" x14ac:dyDescent="0.35">
      <c r="B12" s="12" t="s">
        <v>259</v>
      </c>
      <c r="C12" s="13">
        <v>5.7404980802352221E-2</v>
      </c>
      <c r="D12" s="13">
        <v>6.1376648483880837E-2</v>
      </c>
      <c r="E12" s="13">
        <v>7.2128006247199825E-2</v>
      </c>
      <c r="F12" s="13">
        <v>3.3825509471680518E-2</v>
      </c>
      <c r="G12" s="13">
        <v>7.75920400352344E-2</v>
      </c>
      <c r="H12" s="13">
        <v>5.8340573485718708E-2</v>
      </c>
      <c r="I12" s="13">
        <v>4.5001868843864062E-2</v>
      </c>
      <c r="K12" s="13">
        <v>6.4451194541505344E-2</v>
      </c>
      <c r="L12" s="13">
        <v>5.0506455755771729E-2</v>
      </c>
      <c r="N12" s="13">
        <v>6.6327439355049825E-2</v>
      </c>
      <c r="O12" s="13">
        <v>1.5331431131768771E-2</v>
      </c>
      <c r="P12" s="13">
        <v>4.465791581403341E-2</v>
      </c>
      <c r="Q12" s="13">
        <v>8.3193717567107348E-2</v>
      </c>
      <c r="R12" s="13">
        <v>5.5458022987622743E-2</v>
      </c>
      <c r="S12" s="13">
        <v>4.5274980163893627E-2</v>
      </c>
      <c r="T12" s="13">
        <v>6.3542005722318259E-2</v>
      </c>
      <c r="U12" s="13">
        <v>7.9807082056526132E-2</v>
      </c>
      <c r="V12" s="13">
        <v>7.1321816593270984E-2</v>
      </c>
      <c r="W12" s="13">
        <v>4.9152336432888473E-2</v>
      </c>
      <c r="X12" s="13">
        <v>4.2275017796115442E-2</v>
      </c>
      <c r="Y12" s="13">
        <v>4.7976178791369249E-2</v>
      </c>
      <c r="AA12" s="13">
        <v>4.4295607661679677E-2</v>
      </c>
      <c r="AB12" s="13">
        <v>4.1558348601357251E-2</v>
      </c>
      <c r="AC12" s="13">
        <v>8.8182676707028534E-2</v>
      </c>
      <c r="AD12" s="13">
        <v>4.9553736888024502E-2</v>
      </c>
      <c r="AE12" s="13">
        <v>8.0217629300932583E-2</v>
      </c>
      <c r="AF12" s="13">
        <v>5.7780223005697462E-2</v>
      </c>
      <c r="AH12" s="13">
        <v>4.6309201489638657E-2</v>
      </c>
      <c r="AI12" s="13">
        <v>3.6991483035955057E-2</v>
      </c>
      <c r="AJ12" s="13">
        <v>4.6703587386256268E-2</v>
      </c>
      <c r="AK12" s="13">
        <v>5.5673335142580098E-2</v>
      </c>
      <c r="AL12" s="13">
        <v>7.3516411807198298E-2</v>
      </c>
      <c r="AN12" s="13">
        <v>3.7782528671036007E-2</v>
      </c>
      <c r="AO12" s="13">
        <v>5.8007826706232363E-2</v>
      </c>
      <c r="AP12" s="13">
        <v>7.7033495309436262E-2</v>
      </c>
      <c r="AQ12" s="13">
        <v>6.1072669667445643E-2</v>
      </c>
    </row>
    <row r="13" spans="2:45" ht="19" customHeight="1" x14ac:dyDescent="0.35">
      <c r="B13" s="12" t="s">
        <v>81</v>
      </c>
      <c r="C13" s="13">
        <v>7.9530706742951679E-2</v>
      </c>
      <c r="D13" s="13">
        <v>9.527534655963589E-2</v>
      </c>
      <c r="E13" s="13">
        <v>6.0517394228464458E-2</v>
      </c>
      <c r="F13" s="13">
        <v>9.2742418088201981E-2</v>
      </c>
      <c r="G13" s="13">
        <v>5.68647872859043E-2</v>
      </c>
      <c r="H13" s="13">
        <v>9.9648388960473358E-2</v>
      </c>
      <c r="I13" s="13">
        <v>7.8695059687544117E-2</v>
      </c>
      <c r="K13" s="13">
        <v>4.901550120925615E-2</v>
      </c>
      <c r="L13" s="13">
        <v>0.1094063133408649</v>
      </c>
      <c r="N13" s="13">
        <v>6.3699887648024422E-2</v>
      </c>
      <c r="O13" s="13">
        <v>7.0129063356410462E-2</v>
      </c>
      <c r="P13" s="13">
        <v>0.1062330972172575</v>
      </c>
      <c r="Q13" s="13">
        <v>5.2674182591125669E-2</v>
      </c>
      <c r="R13" s="13">
        <v>8.1243342743784419E-2</v>
      </c>
      <c r="S13" s="13">
        <v>4.6857779297328241E-2</v>
      </c>
      <c r="T13" s="13">
        <v>8.4100902210161671E-2</v>
      </c>
      <c r="U13" s="13">
        <v>8.6914502085697967E-2</v>
      </c>
      <c r="V13" s="13">
        <v>7.5273770209714749E-2</v>
      </c>
      <c r="W13" s="13">
        <v>0.10199937884619389</v>
      </c>
      <c r="X13" s="13">
        <v>9.2399186297369179E-2</v>
      </c>
      <c r="Y13" s="13">
        <v>7.4219981670024623E-2</v>
      </c>
      <c r="AA13" s="13">
        <v>5.6522291347778468E-2</v>
      </c>
      <c r="AB13" s="13">
        <v>7.2626259919281566E-2</v>
      </c>
      <c r="AC13" s="13">
        <v>8.2758645663579461E-2</v>
      </c>
      <c r="AD13" s="13">
        <v>1.563205892440445E-2</v>
      </c>
      <c r="AE13" s="13">
        <v>0.17745685014558221</v>
      </c>
      <c r="AF13" s="13">
        <v>6.4268239733140206E-2</v>
      </c>
      <c r="AH13" s="13">
        <v>5.8834110593321193E-2</v>
      </c>
      <c r="AI13" s="13">
        <v>7.2495330025143689E-2</v>
      </c>
      <c r="AJ13" s="13">
        <v>8.0217258786938597E-2</v>
      </c>
      <c r="AK13" s="13">
        <v>4.9074345119502587E-2</v>
      </c>
      <c r="AL13" s="13">
        <v>0.1113463091954193</v>
      </c>
      <c r="AN13" s="13">
        <v>5.4836571800620147E-2</v>
      </c>
      <c r="AO13" s="13">
        <v>7.7198660844174774E-2</v>
      </c>
      <c r="AP13" s="13">
        <v>7.9812457909985604E-2</v>
      </c>
      <c r="AQ13" s="13">
        <v>0.107845130569586</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4.7492156270508019E-2</v>
      </c>
      <c r="D9" s="13">
        <v>5.5349925107817943E-2</v>
      </c>
      <c r="E9" s="13">
        <v>8.4503096937566982E-2</v>
      </c>
      <c r="F9" s="13">
        <v>6.3590022474162039E-2</v>
      </c>
      <c r="G9" s="13">
        <v>3.218574138508868E-2</v>
      </c>
      <c r="H9" s="13">
        <v>3.3074652811351857E-2</v>
      </c>
      <c r="I9" s="13">
        <v>2.1269648959870199E-2</v>
      </c>
      <c r="K9" s="13">
        <v>6.1599797839947797E-2</v>
      </c>
      <c r="L9" s="13">
        <v>3.3680210973677252E-2</v>
      </c>
      <c r="N9" s="13">
        <v>5.0641682378509183E-2</v>
      </c>
      <c r="O9" s="13">
        <v>1.58059577425602E-2</v>
      </c>
      <c r="P9" s="13">
        <v>4.622770879227843E-2</v>
      </c>
      <c r="Q9" s="13">
        <v>9.7858090602874009E-2</v>
      </c>
      <c r="R9" s="13">
        <v>4.5914152578528947E-2</v>
      </c>
      <c r="S9" s="13">
        <v>5.2002854654038373E-2</v>
      </c>
      <c r="T9" s="13">
        <v>2.990651405782993E-2</v>
      </c>
      <c r="U9" s="13">
        <v>3.0779192059637351E-2</v>
      </c>
      <c r="V9" s="13">
        <v>6.7270217894311674E-2</v>
      </c>
      <c r="W9" s="13">
        <v>2.449591659524317E-2</v>
      </c>
      <c r="X9" s="13">
        <v>5.6049058014314132E-2</v>
      </c>
      <c r="Y9" s="13">
        <v>5.676636050177504E-2</v>
      </c>
      <c r="AA9" s="13">
        <v>6.3980987734814213E-2</v>
      </c>
      <c r="AB9" s="13">
        <v>3.8010606938805341E-2</v>
      </c>
      <c r="AC9" s="13">
        <v>4.2857724501717258E-2</v>
      </c>
      <c r="AD9" s="13">
        <v>4.5472259252896073E-2</v>
      </c>
      <c r="AE9" s="13">
        <v>1.9527032001966111E-2</v>
      </c>
      <c r="AF9" s="13">
        <v>5.3553992748027253E-2</v>
      </c>
      <c r="AH9" s="13">
        <v>8.3255152663411755E-2</v>
      </c>
      <c r="AI9" s="13">
        <v>5.4108864710988698E-2</v>
      </c>
      <c r="AJ9" s="13">
        <v>3.6816987940427703E-2</v>
      </c>
      <c r="AK9" s="13">
        <v>2.7928192528243051E-2</v>
      </c>
      <c r="AL9" s="13">
        <v>4.522583875843867E-2</v>
      </c>
      <c r="AN9" s="13">
        <v>6.886871344629783E-2</v>
      </c>
      <c r="AO9" s="13">
        <v>4.4086015156150148E-2</v>
      </c>
      <c r="AP9" s="13">
        <v>4.8842187089251893E-2</v>
      </c>
      <c r="AQ9" s="13">
        <v>2.711780250151585E-2</v>
      </c>
    </row>
    <row r="10" spans="2:45" ht="19" customHeight="1" x14ac:dyDescent="0.35">
      <c r="B10" s="12" t="s">
        <v>102</v>
      </c>
      <c r="C10" s="13">
        <v>0.1867347110322049</v>
      </c>
      <c r="D10" s="13">
        <v>0.22813961545130709</v>
      </c>
      <c r="E10" s="13">
        <v>0.2568383584465464</v>
      </c>
      <c r="F10" s="13">
        <v>0.2162943642256239</v>
      </c>
      <c r="G10" s="13">
        <v>0.1851418329531927</v>
      </c>
      <c r="H10" s="13">
        <v>0.1205619284045191</v>
      </c>
      <c r="I10" s="13">
        <v>0.12431696694789041</v>
      </c>
      <c r="K10" s="13">
        <v>0.22313904427363929</v>
      </c>
      <c r="L10" s="13">
        <v>0.15109341288726921</v>
      </c>
      <c r="N10" s="13">
        <v>0.12523989918113471</v>
      </c>
      <c r="O10" s="13">
        <v>0.17584585284378471</v>
      </c>
      <c r="P10" s="13">
        <v>0.15725789154628389</v>
      </c>
      <c r="Q10" s="13">
        <v>0.1924124288877328</v>
      </c>
      <c r="R10" s="13">
        <v>0.22121534658595901</v>
      </c>
      <c r="S10" s="13">
        <v>0.193734156604809</v>
      </c>
      <c r="T10" s="13">
        <v>0.1906413005062372</v>
      </c>
      <c r="U10" s="13">
        <v>0.14409080890710521</v>
      </c>
      <c r="V10" s="13">
        <v>0.22584269245997379</v>
      </c>
      <c r="W10" s="13">
        <v>0.2273972023872253</v>
      </c>
      <c r="X10" s="13">
        <v>0.16952458358412159</v>
      </c>
      <c r="Y10" s="13">
        <v>0.15204689083907719</v>
      </c>
      <c r="AA10" s="13">
        <v>0.2531832123097848</v>
      </c>
      <c r="AB10" s="13">
        <v>0.217570428974834</v>
      </c>
      <c r="AC10" s="13">
        <v>0.21415002604239461</v>
      </c>
      <c r="AD10" s="13">
        <v>0.13645822690761969</v>
      </c>
      <c r="AE10" s="13">
        <v>0.1443459965884579</v>
      </c>
      <c r="AF10" s="13">
        <v>0.1406920013575319</v>
      </c>
      <c r="AH10" s="13">
        <v>0.31523461815612108</v>
      </c>
      <c r="AI10" s="13">
        <v>0.19420847332842001</v>
      </c>
      <c r="AJ10" s="13">
        <v>0.19449675437745759</v>
      </c>
      <c r="AK10" s="13">
        <v>0.1515849111529054</v>
      </c>
      <c r="AL10" s="13">
        <v>0.14091910731049381</v>
      </c>
      <c r="AN10" s="13">
        <v>0.22572456208151589</v>
      </c>
      <c r="AO10" s="13">
        <v>0.16998385702113081</v>
      </c>
      <c r="AP10" s="13">
        <v>0.20236103437888039</v>
      </c>
      <c r="AQ10" s="13">
        <v>0.14854286979841691</v>
      </c>
    </row>
    <row r="11" spans="2:45" ht="32.15" customHeight="1" x14ac:dyDescent="0.35">
      <c r="B11" s="12" t="s">
        <v>103</v>
      </c>
      <c r="C11" s="13">
        <v>0.20849942118230511</v>
      </c>
      <c r="D11" s="13">
        <v>0.2317777391755351</v>
      </c>
      <c r="E11" s="13">
        <v>0.21513505763574989</v>
      </c>
      <c r="F11" s="13">
        <v>0.19459155439935019</v>
      </c>
      <c r="G11" s="13">
        <v>0.21485542224081661</v>
      </c>
      <c r="H11" s="13">
        <v>0.2308940246992128</v>
      </c>
      <c r="I11" s="13">
        <v>0.1788537724330431</v>
      </c>
      <c r="K11" s="13">
        <v>0.2086940172811497</v>
      </c>
      <c r="L11" s="13">
        <v>0.20830890381914491</v>
      </c>
      <c r="N11" s="13">
        <v>0.22060622379926129</v>
      </c>
      <c r="O11" s="13">
        <v>0.22028436544066221</v>
      </c>
      <c r="P11" s="13">
        <v>0.22509101242759871</v>
      </c>
      <c r="Q11" s="13">
        <v>0.24527590902176821</v>
      </c>
      <c r="R11" s="13">
        <v>0.1627908130728403</v>
      </c>
      <c r="S11" s="13">
        <v>0.2527033856038049</v>
      </c>
      <c r="T11" s="13">
        <v>0.22301185874831489</v>
      </c>
      <c r="U11" s="13">
        <v>0.22511114591733469</v>
      </c>
      <c r="V11" s="13">
        <v>0.22445445410247569</v>
      </c>
      <c r="W11" s="13">
        <v>0.15249196414759461</v>
      </c>
      <c r="X11" s="13">
        <v>0.20921896079693009</v>
      </c>
      <c r="Y11" s="13">
        <v>0.2109079452957924</v>
      </c>
      <c r="AA11" s="13">
        <v>0.2096739997004155</v>
      </c>
      <c r="AB11" s="13">
        <v>0.214782223284636</v>
      </c>
      <c r="AC11" s="13">
        <v>0.16650559913629251</v>
      </c>
      <c r="AD11" s="13">
        <v>0.1592583258915756</v>
      </c>
      <c r="AE11" s="13">
        <v>0.25119365412765449</v>
      </c>
      <c r="AF11" s="13">
        <v>0.20575692266539741</v>
      </c>
      <c r="AH11" s="13">
        <v>0.2176514062918907</v>
      </c>
      <c r="AI11" s="13">
        <v>0.2120323245456722</v>
      </c>
      <c r="AJ11" s="13">
        <v>0.1850130330973021</v>
      </c>
      <c r="AK11" s="13">
        <v>0.20551774397313941</v>
      </c>
      <c r="AL11" s="13">
        <v>0.21451852775203631</v>
      </c>
      <c r="AN11" s="13">
        <v>0.17884604165682949</v>
      </c>
      <c r="AO11" s="13">
        <v>0.2015876195439564</v>
      </c>
      <c r="AP11" s="13">
        <v>0.22939888534643099</v>
      </c>
      <c r="AQ11" s="13">
        <v>0.22774254305256739</v>
      </c>
    </row>
    <row r="12" spans="2:45" ht="19" customHeight="1" x14ac:dyDescent="0.35">
      <c r="B12" s="12" t="s">
        <v>104</v>
      </c>
      <c r="C12" s="13">
        <v>0.25996899850110688</v>
      </c>
      <c r="D12" s="13">
        <v>0.23931740476042179</v>
      </c>
      <c r="E12" s="13">
        <v>0.2154823276379256</v>
      </c>
      <c r="F12" s="13">
        <v>0.25466217063122759</v>
      </c>
      <c r="G12" s="13">
        <v>0.26711717134406349</v>
      </c>
      <c r="H12" s="13">
        <v>0.2577454011502337</v>
      </c>
      <c r="I12" s="13">
        <v>0.30973401112920951</v>
      </c>
      <c r="K12" s="13">
        <v>0.25700874291590958</v>
      </c>
      <c r="L12" s="13">
        <v>0.26286720710714029</v>
      </c>
      <c r="N12" s="13">
        <v>0.33232334618566378</v>
      </c>
      <c r="O12" s="13">
        <v>0.31569088309429377</v>
      </c>
      <c r="P12" s="13">
        <v>0.24677784724487009</v>
      </c>
      <c r="Q12" s="13">
        <v>0.2193382362553716</v>
      </c>
      <c r="R12" s="13">
        <v>0.28097914056313639</v>
      </c>
      <c r="S12" s="13">
        <v>0.22324974439053011</v>
      </c>
      <c r="T12" s="13">
        <v>0.26070112300026682</v>
      </c>
      <c r="U12" s="13">
        <v>0.22100314359021869</v>
      </c>
      <c r="V12" s="13">
        <v>0.21326262731463461</v>
      </c>
      <c r="W12" s="13">
        <v>0.25759746658072152</v>
      </c>
      <c r="X12" s="13">
        <v>0.2685054217883161</v>
      </c>
      <c r="Y12" s="13">
        <v>0.30912635869745958</v>
      </c>
      <c r="AA12" s="13">
        <v>0.2282314234430016</v>
      </c>
      <c r="AB12" s="13">
        <v>0.28887142136035798</v>
      </c>
      <c r="AC12" s="13">
        <v>0.28468043295455508</v>
      </c>
      <c r="AD12" s="13">
        <v>0.28997767061659818</v>
      </c>
      <c r="AE12" s="13">
        <v>0.2328292032317619</v>
      </c>
      <c r="AF12" s="13">
        <v>0.29530950681630203</v>
      </c>
      <c r="AH12" s="13">
        <v>0.2068484477647117</v>
      </c>
      <c r="AI12" s="13">
        <v>0.30773707040029052</v>
      </c>
      <c r="AJ12" s="13">
        <v>0.27879985111106498</v>
      </c>
      <c r="AK12" s="13">
        <v>0.25341753014071139</v>
      </c>
      <c r="AL12" s="13">
        <v>0.2710921868981549</v>
      </c>
      <c r="AN12" s="13">
        <v>0.25402231335348441</v>
      </c>
      <c r="AO12" s="13">
        <v>0.27032450498722882</v>
      </c>
      <c r="AP12" s="13">
        <v>0.2625526045758676</v>
      </c>
      <c r="AQ12" s="13">
        <v>0.25418703898507239</v>
      </c>
    </row>
    <row r="13" spans="2:45" ht="19" customHeight="1" x14ac:dyDescent="0.35">
      <c r="B13" s="12" t="s">
        <v>105</v>
      </c>
      <c r="C13" s="13">
        <v>0.17600131872965649</v>
      </c>
      <c r="D13" s="13">
        <v>0.13348830170354831</v>
      </c>
      <c r="E13" s="13">
        <v>0.13693597971544241</v>
      </c>
      <c r="F13" s="13">
        <v>0.183456274702128</v>
      </c>
      <c r="G13" s="13">
        <v>0.1713884715362268</v>
      </c>
      <c r="H13" s="13">
        <v>0.21266154210178639</v>
      </c>
      <c r="I13" s="13">
        <v>0.20874747163234561</v>
      </c>
      <c r="K13" s="13">
        <v>0.17312056717900179</v>
      </c>
      <c r="L13" s="13">
        <v>0.17882168970630449</v>
      </c>
      <c r="N13" s="13">
        <v>0.17285763715996649</v>
      </c>
      <c r="O13" s="13">
        <v>0.10819947953481809</v>
      </c>
      <c r="P13" s="13">
        <v>0.24497369217036591</v>
      </c>
      <c r="Q13" s="13">
        <v>0.1323438981200534</v>
      </c>
      <c r="R13" s="13">
        <v>0.16568869765974059</v>
      </c>
      <c r="S13" s="13">
        <v>0.17161990866713209</v>
      </c>
      <c r="T13" s="13">
        <v>0.19444034508297589</v>
      </c>
      <c r="U13" s="13">
        <v>0.23365290996356561</v>
      </c>
      <c r="V13" s="13">
        <v>0.16927079097235179</v>
      </c>
      <c r="W13" s="13">
        <v>0.1502333511017751</v>
      </c>
      <c r="X13" s="13">
        <v>0.20501379375470599</v>
      </c>
      <c r="Y13" s="13">
        <v>0.14890920890323031</v>
      </c>
      <c r="AA13" s="13">
        <v>0.1265292969865206</v>
      </c>
      <c r="AB13" s="13">
        <v>0.14431324709898991</v>
      </c>
      <c r="AC13" s="13">
        <v>0.21355414280631199</v>
      </c>
      <c r="AD13" s="13">
        <v>0.29404787437392932</v>
      </c>
      <c r="AE13" s="13">
        <v>0.15356741446991221</v>
      </c>
      <c r="AF13" s="13">
        <v>0.20090566645314151</v>
      </c>
      <c r="AH13" s="13">
        <v>6.7300652883709192E-2</v>
      </c>
      <c r="AI13" s="13">
        <v>0.12520824601289629</v>
      </c>
      <c r="AJ13" s="13">
        <v>0.1996143640719848</v>
      </c>
      <c r="AK13" s="13">
        <v>0.26341027293326541</v>
      </c>
      <c r="AL13" s="13">
        <v>0.1757862094406421</v>
      </c>
      <c r="AN13" s="13">
        <v>0.1734849438595297</v>
      </c>
      <c r="AO13" s="13">
        <v>0.20437361234093909</v>
      </c>
      <c r="AP13" s="13">
        <v>0.167018682000597</v>
      </c>
      <c r="AQ13" s="13">
        <v>0.15736626069662321</v>
      </c>
    </row>
    <row r="14" spans="2:45" ht="19" customHeight="1" x14ac:dyDescent="0.35">
      <c r="B14" s="12" t="s">
        <v>81</v>
      </c>
      <c r="C14" s="13">
        <v>0.1213033942842187</v>
      </c>
      <c r="D14" s="13">
        <v>0.11192701380136991</v>
      </c>
      <c r="E14" s="13">
        <v>9.1105179626768715E-2</v>
      </c>
      <c r="F14" s="13">
        <v>8.7405613567508297E-2</v>
      </c>
      <c r="G14" s="13">
        <v>0.12931136054061171</v>
      </c>
      <c r="H14" s="13">
        <v>0.14506245083289601</v>
      </c>
      <c r="I14" s="13">
        <v>0.15707812889764131</v>
      </c>
      <c r="K14" s="13">
        <v>7.6437830510351759E-2</v>
      </c>
      <c r="L14" s="13">
        <v>0.1652285755064638</v>
      </c>
      <c r="N14" s="13">
        <v>9.8331211295464585E-2</v>
      </c>
      <c r="O14" s="13">
        <v>0.16417346134388081</v>
      </c>
      <c r="P14" s="13">
        <v>7.9671847818602967E-2</v>
      </c>
      <c r="Q14" s="13">
        <v>0.1127714371122002</v>
      </c>
      <c r="R14" s="13">
        <v>0.12341184953979489</v>
      </c>
      <c r="S14" s="13">
        <v>0.1066899500796855</v>
      </c>
      <c r="T14" s="13">
        <v>0.1012988586043754</v>
      </c>
      <c r="U14" s="13">
        <v>0.1453627995621383</v>
      </c>
      <c r="V14" s="13">
        <v>9.9899217256252351E-2</v>
      </c>
      <c r="W14" s="13">
        <v>0.18778409918744021</v>
      </c>
      <c r="X14" s="13">
        <v>9.1688182061612E-2</v>
      </c>
      <c r="Y14" s="13">
        <v>0.12224323576266551</v>
      </c>
      <c r="AA14" s="13">
        <v>0.1184010798254633</v>
      </c>
      <c r="AB14" s="13">
        <v>9.6452072342376807E-2</v>
      </c>
      <c r="AC14" s="13">
        <v>7.8252074558728596E-2</v>
      </c>
      <c r="AD14" s="13">
        <v>7.4785642957381118E-2</v>
      </c>
      <c r="AE14" s="13">
        <v>0.19853669958024739</v>
      </c>
      <c r="AF14" s="13">
        <v>0.1037819099596</v>
      </c>
      <c r="AH14" s="13">
        <v>0.10970972224015541</v>
      </c>
      <c r="AI14" s="13">
        <v>0.10670502100173219</v>
      </c>
      <c r="AJ14" s="13">
        <v>0.1052590094017628</v>
      </c>
      <c r="AK14" s="13">
        <v>9.8141349271735345E-2</v>
      </c>
      <c r="AL14" s="13">
        <v>0.1524581298402343</v>
      </c>
      <c r="AN14" s="13">
        <v>9.9053425602342857E-2</v>
      </c>
      <c r="AO14" s="13">
        <v>0.1096443909505946</v>
      </c>
      <c r="AP14" s="13">
        <v>8.9826606608972084E-2</v>
      </c>
      <c r="AQ14" s="13">
        <v>0.18504348496580439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0.32709927035408459</v>
      </c>
      <c r="D9" s="13">
        <v>0.30647073943803183</v>
      </c>
      <c r="E9" s="13">
        <v>0.31547900181204758</v>
      </c>
      <c r="F9" s="13">
        <v>0.3215777954609762</v>
      </c>
      <c r="G9" s="13">
        <v>0.31300034090686152</v>
      </c>
      <c r="H9" s="13">
        <v>0.35852577857795048</v>
      </c>
      <c r="I9" s="13">
        <v>0.34488292252398361</v>
      </c>
      <c r="K9" s="13">
        <v>0.31129032617824098</v>
      </c>
      <c r="L9" s="13">
        <v>0.34257685894198869</v>
      </c>
      <c r="N9" s="13">
        <v>0.24585252180076289</v>
      </c>
      <c r="O9" s="13">
        <v>0.36918321180762481</v>
      </c>
      <c r="P9" s="13">
        <v>0.38730947195299958</v>
      </c>
      <c r="Q9" s="13">
        <v>0.36259871679986178</v>
      </c>
      <c r="R9" s="13">
        <v>0.36646209600483748</v>
      </c>
      <c r="S9" s="13">
        <v>0.28128250487183909</v>
      </c>
      <c r="T9" s="13">
        <v>0.38629455457165912</v>
      </c>
      <c r="U9" s="13">
        <v>0.37143741120355223</v>
      </c>
      <c r="V9" s="13">
        <v>0.28688404609180779</v>
      </c>
      <c r="W9" s="13">
        <v>0.30446048614962862</v>
      </c>
      <c r="X9" s="13">
        <v>0.31815592450173569</v>
      </c>
      <c r="Y9" s="13">
        <v>0.35109765916515301</v>
      </c>
      <c r="AA9" s="13">
        <v>0.32926119072284921</v>
      </c>
      <c r="AB9" s="13">
        <v>0.29352301046580598</v>
      </c>
      <c r="AC9" s="13">
        <v>0.31583422408666861</v>
      </c>
      <c r="AD9" s="13">
        <v>0.40116609510345891</v>
      </c>
      <c r="AE9" s="13">
        <v>0.27834957900755092</v>
      </c>
      <c r="AF9" s="13">
        <v>0.33919551915959528</v>
      </c>
      <c r="AH9" s="13">
        <v>0.28431192317008902</v>
      </c>
      <c r="AI9" s="13">
        <v>0.33246221696904249</v>
      </c>
      <c r="AJ9" s="13">
        <v>0.32700999529624097</v>
      </c>
      <c r="AK9" s="13">
        <v>0.34569982901373991</v>
      </c>
      <c r="AL9" s="13">
        <v>0.3348382388247283</v>
      </c>
      <c r="AN9" s="13">
        <v>0.34906165374613563</v>
      </c>
      <c r="AO9" s="13">
        <v>0.32505830093734012</v>
      </c>
      <c r="AP9" s="13">
        <v>0.3202594317311705</v>
      </c>
      <c r="AQ9" s="13">
        <v>0.31062400952020641</v>
      </c>
    </row>
    <row r="10" spans="2:45" ht="19" customHeight="1" x14ac:dyDescent="0.35">
      <c r="B10" s="12" t="s">
        <v>257</v>
      </c>
      <c r="C10" s="13">
        <v>0.40039261779393848</v>
      </c>
      <c r="D10" s="13">
        <v>0.41699828370106851</v>
      </c>
      <c r="E10" s="13">
        <v>0.39854432566110232</v>
      </c>
      <c r="F10" s="13">
        <v>0.41592406602961529</v>
      </c>
      <c r="G10" s="13">
        <v>0.39210072369311127</v>
      </c>
      <c r="H10" s="13">
        <v>0.3805387146186982</v>
      </c>
      <c r="I10" s="13">
        <v>0.39841808733532158</v>
      </c>
      <c r="K10" s="13">
        <v>0.41480603224209439</v>
      </c>
      <c r="L10" s="13">
        <v>0.38628130862021198</v>
      </c>
      <c r="N10" s="13">
        <v>0.45944585726464771</v>
      </c>
      <c r="O10" s="13">
        <v>0.44526570506011393</v>
      </c>
      <c r="P10" s="13">
        <v>0.35890819774906801</v>
      </c>
      <c r="Q10" s="13">
        <v>0.33310171477524531</v>
      </c>
      <c r="R10" s="13">
        <v>0.39986582796223241</v>
      </c>
      <c r="S10" s="13">
        <v>0.43260553322526901</v>
      </c>
      <c r="T10" s="13">
        <v>0.36971363485759401</v>
      </c>
      <c r="U10" s="13">
        <v>0.34647428202121711</v>
      </c>
      <c r="V10" s="13">
        <v>0.42045222520071729</v>
      </c>
      <c r="W10" s="13">
        <v>0.39683601198604362</v>
      </c>
      <c r="X10" s="13">
        <v>0.43210812210194272</v>
      </c>
      <c r="Y10" s="13">
        <v>0.37405082608677798</v>
      </c>
      <c r="AA10" s="13">
        <v>0.43327151753583881</v>
      </c>
      <c r="AB10" s="13">
        <v>0.43665939069734988</v>
      </c>
      <c r="AC10" s="13">
        <v>0.41944149136145881</v>
      </c>
      <c r="AD10" s="13">
        <v>0.38848945672287521</v>
      </c>
      <c r="AE10" s="13">
        <v>0.35481155513951079</v>
      </c>
      <c r="AF10" s="13">
        <v>0.38336226613366348</v>
      </c>
      <c r="AH10" s="13">
        <v>0.44691923446281828</v>
      </c>
      <c r="AI10" s="13">
        <v>0.40820248659927549</v>
      </c>
      <c r="AJ10" s="13">
        <v>0.4071593842943006</v>
      </c>
      <c r="AK10" s="13">
        <v>0.40859447474963589</v>
      </c>
      <c r="AL10" s="13">
        <v>0.3671573019338219</v>
      </c>
      <c r="AN10" s="13">
        <v>0.40511035686267388</v>
      </c>
      <c r="AO10" s="13">
        <v>0.39905039332255771</v>
      </c>
      <c r="AP10" s="13">
        <v>0.41568634943492389</v>
      </c>
      <c r="AQ10" s="13">
        <v>0.38325238436220332</v>
      </c>
    </row>
    <row r="11" spans="2:45" ht="19" customHeight="1" x14ac:dyDescent="0.35">
      <c r="B11" s="12" t="s">
        <v>258</v>
      </c>
      <c r="C11" s="13">
        <v>0.14692814779564489</v>
      </c>
      <c r="D11" s="13">
        <v>0.1608403196366279</v>
      </c>
      <c r="E11" s="13">
        <v>0.1592097381507466</v>
      </c>
      <c r="F11" s="13">
        <v>0.13315895103379369</v>
      </c>
      <c r="G11" s="13">
        <v>0.1679029466943758</v>
      </c>
      <c r="H11" s="13">
        <v>0.14346682925802659</v>
      </c>
      <c r="I11" s="13">
        <v>0.1243118505416299</v>
      </c>
      <c r="K11" s="13">
        <v>0.16467402696217359</v>
      </c>
      <c r="L11" s="13">
        <v>0.12955422238891959</v>
      </c>
      <c r="N11" s="13">
        <v>0.2007537972847914</v>
      </c>
      <c r="O11" s="13">
        <v>7.8391305821068347E-2</v>
      </c>
      <c r="P11" s="13">
        <v>0.12836307764790261</v>
      </c>
      <c r="Q11" s="13">
        <v>0.14732057529325729</v>
      </c>
      <c r="R11" s="13">
        <v>0.12433223318998569</v>
      </c>
      <c r="S11" s="13">
        <v>0.13007227250707529</v>
      </c>
      <c r="T11" s="13">
        <v>0.1137209600220581</v>
      </c>
      <c r="U11" s="13">
        <v>0.13302212703714969</v>
      </c>
      <c r="V11" s="13">
        <v>0.18644348070624139</v>
      </c>
      <c r="W11" s="13">
        <v>0.14059071386553751</v>
      </c>
      <c r="X11" s="13">
        <v>0.1555571295692732</v>
      </c>
      <c r="Y11" s="13">
        <v>0.148791893227121</v>
      </c>
      <c r="AA11" s="13">
        <v>0.14476940906543301</v>
      </c>
      <c r="AB11" s="13">
        <v>0.15848049739254921</v>
      </c>
      <c r="AC11" s="13">
        <v>9.6175625820405036E-2</v>
      </c>
      <c r="AD11" s="13">
        <v>0.1422055226504079</v>
      </c>
      <c r="AE11" s="13">
        <v>0.14821124614360279</v>
      </c>
      <c r="AF11" s="13">
        <v>0.16047726465782911</v>
      </c>
      <c r="AH11" s="13">
        <v>0.1677362979303294</v>
      </c>
      <c r="AI11" s="13">
        <v>0.16095720766454849</v>
      </c>
      <c r="AJ11" s="13">
        <v>0.117137496128203</v>
      </c>
      <c r="AK11" s="13">
        <v>0.14983343024504411</v>
      </c>
      <c r="AL11" s="13">
        <v>0.14319104983314249</v>
      </c>
      <c r="AN11" s="13">
        <v>0.15656785962985439</v>
      </c>
      <c r="AO11" s="13">
        <v>0.15019350636630341</v>
      </c>
      <c r="AP11" s="13">
        <v>0.1416472729435419</v>
      </c>
      <c r="AQ11" s="13">
        <v>0.1388547770273291</v>
      </c>
    </row>
    <row r="12" spans="2:45" ht="19" customHeight="1" x14ac:dyDescent="0.35">
      <c r="B12" s="12" t="s">
        <v>259</v>
      </c>
      <c r="C12" s="13">
        <v>3.3246985054324323E-2</v>
      </c>
      <c r="D12" s="13">
        <v>3.462187770941496E-2</v>
      </c>
      <c r="E12" s="13">
        <v>5.8619654152516389E-2</v>
      </c>
      <c r="F12" s="13">
        <v>3.3096610174226333E-2</v>
      </c>
      <c r="G12" s="13">
        <v>2.848685767544093E-2</v>
      </c>
      <c r="H12" s="13">
        <v>1.5932177886534039E-2</v>
      </c>
      <c r="I12" s="13">
        <v>2.7358733756175532E-2</v>
      </c>
      <c r="K12" s="13">
        <v>4.379552271346341E-2</v>
      </c>
      <c r="L12" s="13">
        <v>2.2919544823265608E-2</v>
      </c>
      <c r="N12" s="13">
        <v>3.2587048485578259E-2</v>
      </c>
      <c r="O12" s="13">
        <v>0</v>
      </c>
      <c r="P12" s="13">
        <v>1.7812345127959081E-2</v>
      </c>
      <c r="Q12" s="13">
        <v>3.5530183589840093E-2</v>
      </c>
      <c r="R12" s="13">
        <v>3.5232169324462943E-2</v>
      </c>
      <c r="S12" s="13">
        <v>7.2131804923828508E-2</v>
      </c>
      <c r="T12" s="13">
        <v>4.0368798725934338E-2</v>
      </c>
      <c r="U12" s="13">
        <v>3.4238348735408562E-2</v>
      </c>
      <c r="V12" s="13">
        <v>2.9105912294612291E-2</v>
      </c>
      <c r="W12" s="13">
        <v>4.1076628161078342E-2</v>
      </c>
      <c r="X12" s="13">
        <v>1.216353594642384E-2</v>
      </c>
      <c r="Y12" s="13">
        <v>2.2732355845735661E-2</v>
      </c>
      <c r="AA12" s="13">
        <v>2.491604873074214E-2</v>
      </c>
      <c r="AB12" s="13">
        <v>2.2984333059808001E-2</v>
      </c>
      <c r="AC12" s="13">
        <v>6.1484555620828482E-2</v>
      </c>
      <c r="AD12" s="13">
        <v>2.6111056051422211E-2</v>
      </c>
      <c r="AE12" s="13">
        <v>4.828535506775937E-2</v>
      </c>
      <c r="AF12" s="13">
        <v>3.2049031142445727E-2</v>
      </c>
      <c r="AH12" s="13">
        <v>3.9682555110363393E-2</v>
      </c>
      <c r="AI12" s="13">
        <v>8.9959354964379654E-3</v>
      </c>
      <c r="AJ12" s="13">
        <v>4.9335544703195573E-2</v>
      </c>
      <c r="AK12" s="13">
        <v>3.0709025963374641E-2</v>
      </c>
      <c r="AL12" s="13">
        <v>3.129842492129499E-2</v>
      </c>
      <c r="AN12" s="13">
        <v>2.7292891696871178E-2</v>
      </c>
      <c r="AO12" s="13">
        <v>3.1725031277078271E-2</v>
      </c>
      <c r="AP12" s="13">
        <v>3.8487223019606012E-2</v>
      </c>
      <c r="AQ12" s="13">
        <v>3.6870564589159917E-2</v>
      </c>
    </row>
    <row r="13" spans="2:45" ht="19" customHeight="1" x14ac:dyDescent="0.35">
      <c r="B13" s="12" t="s">
        <v>81</v>
      </c>
      <c r="C13" s="13">
        <v>9.2332979002007751E-2</v>
      </c>
      <c r="D13" s="13">
        <v>8.1068779514857137E-2</v>
      </c>
      <c r="E13" s="13">
        <v>6.8147280223587139E-2</v>
      </c>
      <c r="F13" s="13">
        <v>9.624257730138866E-2</v>
      </c>
      <c r="G13" s="13">
        <v>9.8509131030210431E-2</v>
      </c>
      <c r="H13" s="13">
        <v>0.1015364996587907</v>
      </c>
      <c r="I13" s="13">
        <v>0.1050284058428894</v>
      </c>
      <c r="K13" s="13">
        <v>6.5434091904027603E-2</v>
      </c>
      <c r="L13" s="13">
        <v>0.118668065225614</v>
      </c>
      <c r="N13" s="13">
        <v>6.1360775164219901E-2</v>
      </c>
      <c r="O13" s="13">
        <v>0.10715977731119281</v>
      </c>
      <c r="P13" s="13">
        <v>0.1076069075220708</v>
      </c>
      <c r="Q13" s="13">
        <v>0.1214488095417955</v>
      </c>
      <c r="R13" s="13">
        <v>7.4107673518481423E-2</v>
      </c>
      <c r="S13" s="13">
        <v>8.3907884471987992E-2</v>
      </c>
      <c r="T13" s="13">
        <v>8.9902051822754639E-2</v>
      </c>
      <c r="U13" s="13">
        <v>0.1148278310026723</v>
      </c>
      <c r="V13" s="13">
        <v>7.7114335706621143E-2</v>
      </c>
      <c r="W13" s="13">
        <v>0.11703615983771171</v>
      </c>
      <c r="X13" s="13">
        <v>8.2015287880624455E-2</v>
      </c>
      <c r="Y13" s="13">
        <v>0.1033272656752123</v>
      </c>
      <c r="AA13" s="13">
        <v>6.7781833945136871E-2</v>
      </c>
      <c r="AB13" s="13">
        <v>8.8352768384486982E-2</v>
      </c>
      <c r="AC13" s="13">
        <v>0.1070641031106391</v>
      </c>
      <c r="AD13" s="13">
        <v>4.2027869471835913E-2</v>
      </c>
      <c r="AE13" s="13">
        <v>0.17034226464157609</v>
      </c>
      <c r="AF13" s="13">
        <v>8.4915918906466367E-2</v>
      </c>
      <c r="AH13" s="13">
        <v>6.1349989326399741E-2</v>
      </c>
      <c r="AI13" s="13">
        <v>8.9382153270695444E-2</v>
      </c>
      <c r="AJ13" s="13">
        <v>9.9357579578059838E-2</v>
      </c>
      <c r="AK13" s="13">
        <v>6.5163240028205435E-2</v>
      </c>
      <c r="AL13" s="13">
        <v>0.1235149844870124</v>
      </c>
      <c r="AN13" s="13">
        <v>6.1967238064465108E-2</v>
      </c>
      <c r="AO13" s="13">
        <v>9.3972768096720463E-2</v>
      </c>
      <c r="AP13" s="13">
        <v>8.3919722870757704E-2</v>
      </c>
      <c r="AQ13" s="13">
        <v>0.1303982645011014</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0.29699764289502179</v>
      </c>
      <c r="D9" s="13">
        <v>0.24984050831531679</v>
      </c>
      <c r="E9" s="13">
        <v>0.26460716328853351</v>
      </c>
      <c r="F9" s="13">
        <v>0.30454555192318922</v>
      </c>
      <c r="G9" s="13">
        <v>0.27937551317593973</v>
      </c>
      <c r="H9" s="13">
        <v>0.31473372106938519</v>
      </c>
      <c r="I9" s="13">
        <v>0.35057988199254608</v>
      </c>
      <c r="K9" s="13">
        <v>0.29216671688830309</v>
      </c>
      <c r="L9" s="13">
        <v>0.30172731265657671</v>
      </c>
      <c r="N9" s="13">
        <v>0.23444975798860621</v>
      </c>
      <c r="O9" s="13">
        <v>0.3323617375367246</v>
      </c>
      <c r="P9" s="13">
        <v>0.34892806384821351</v>
      </c>
      <c r="Q9" s="13">
        <v>0.2946308115351261</v>
      </c>
      <c r="R9" s="13">
        <v>0.29616639714153781</v>
      </c>
      <c r="S9" s="13">
        <v>0.2885359314118337</v>
      </c>
      <c r="T9" s="13">
        <v>0.30736887104491928</v>
      </c>
      <c r="U9" s="13">
        <v>0.31013321252052689</v>
      </c>
      <c r="V9" s="13">
        <v>0.29323788452096422</v>
      </c>
      <c r="W9" s="13">
        <v>0.27556873310505797</v>
      </c>
      <c r="X9" s="13">
        <v>0.33150790213087677</v>
      </c>
      <c r="Y9" s="13">
        <v>0.31349310341672859</v>
      </c>
      <c r="AA9" s="13">
        <v>0.29403470687732192</v>
      </c>
      <c r="AB9" s="13">
        <v>0.27223701025331293</v>
      </c>
      <c r="AC9" s="13">
        <v>0.35894004517604039</v>
      </c>
      <c r="AD9" s="13">
        <v>0.39399359996981181</v>
      </c>
      <c r="AE9" s="13">
        <v>0.2286505578746128</v>
      </c>
      <c r="AF9" s="13">
        <v>0.29918940822812817</v>
      </c>
      <c r="AH9" s="13">
        <v>0.25246653759854393</v>
      </c>
      <c r="AI9" s="13">
        <v>0.28540745365436759</v>
      </c>
      <c r="AJ9" s="13">
        <v>0.28975846124666749</v>
      </c>
      <c r="AK9" s="13">
        <v>0.36451519140718358</v>
      </c>
      <c r="AL9" s="13">
        <v>0.28057853363805718</v>
      </c>
      <c r="AN9" s="13">
        <v>0.32713001867915859</v>
      </c>
      <c r="AO9" s="13">
        <v>0.26006325583768469</v>
      </c>
      <c r="AP9" s="13">
        <v>0.30274570327560341</v>
      </c>
      <c r="AQ9" s="13">
        <v>0.2998426381267012</v>
      </c>
    </row>
    <row r="10" spans="2:45" ht="19" customHeight="1" x14ac:dyDescent="0.35">
      <c r="B10" s="12" t="s">
        <v>257</v>
      </c>
      <c r="C10" s="13">
        <v>0.40322540533201168</v>
      </c>
      <c r="D10" s="13">
        <v>0.39658459566104542</v>
      </c>
      <c r="E10" s="13">
        <v>0.39554703282902121</v>
      </c>
      <c r="F10" s="13">
        <v>0.40295056941204038</v>
      </c>
      <c r="G10" s="13">
        <v>0.44042445383671819</v>
      </c>
      <c r="H10" s="13">
        <v>0.37213883632454459</v>
      </c>
      <c r="I10" s="13">
        <v>0.40485012308203711</v>
      </c>
      <c r="K10" s="13">
        <v>0.41603167077419978</v>
      </c>
      <c r="L10" s="13">
        <v>0.39068755930909049</v>
      </c>
      <c r="N10" s="13">
        <v>0.45428451896412048</v>
      </c>
      <c r="O10" s="13">
        <v>0.40909841710408051</v>
      </c>
      <c r="P10" s="13">
        <v>0.31411395352090032</v>
      </c>
      <c r="Q10" s="13">
        <v>0.4102938067694239</v>
      </c>
      <c r="R10" s="13">
        <v>0.4570811793882284</v>
      </c>
      <c r="S10" s="13">
        <v>0.427519346693299</v>
      </c>
      <c r="T10" s="13">
        <v>0.3394615970289851</v>
      </c>
      <c r="U10" s="13">
        <v>0.36425387005599141</v>
      </c>
      <c r="V10" s="13">
        <v>0.38345543181609021</v>
      </c>
      <c r="W10" s="13">
        <v>0.40925802042225368</v>
      </c>
      <c r="X10" s="13">
        <v>0.39992055859806841</v>
      </c>
      <c r="Y10" s="13">
        <v>0.4233346595500147</v>
      </c>
      <c r="AA10" s="13">
        <v>0.42495595735384512</v>
      </c>
      <c r="AB10" s="13">
        <v>0.39538046054682258</v>
      </c>
      <c r="AC10" s="13">
        <v>0.33504387466124202</v>
      </c>
      <c r="AD10" s="13">
        <v>0.38143384403129982</v>
      </c>
      <c r="AE10" s="13">
        <v>0.39076799931532052</v>
      </c>
      <c r="AF10" s="13">
        <v>0.41502319812234728</v>
      </c>
      <c r="AH10" s="13">
        <v>0.44692001486491351</v>
      </c>
      <c r="AI10" s="13">
        <v>0.43097173062372413</v>
      </c>
      <c r="AJ10" s="13">
        <v>0.3939576660820473</v>
      </c>
      <c r="AK10" s="13">
        <v>0.38642593347878568</v>
      </c>
      <c r="AL10" s="13">
        <v>0.38932077451906488</v>
      </c>
      <c r="AN10" s="13">
        <v>0.38983939635928633</v>
      </c>
      <c r="AO10" s="13">
        <v>0.423219878539357</v>
      </c>
      <c r="AP10" s="13">
        <v>0.39588999118787732</v>
      </c>
      <c r="AQ10" s="13">
        <v>0.40017288945112661</v>
      </c>
    </row>
    <row r="11" spans="2:45" ht="19" customHeight="1" x14ac:dyDescent="0.35">
      <c r="B11" s="12" t="s">
        <v>258</v>
      </c>
      <c r="C11" s="13">
        <v>0.17086281500417039</v>
      </c>
      <c r="D11" s="13">
        <v>0.20893627803913001</v>
      </c>
      <c r="E11" s="13">
        <v>0.20260400168079951</v>
      </c>
      <c r="F11" s="13">
        <v>0.1632525096297314</v>
      </c>
      <c r="G11" s="13">
        <v>0.1470267980747002</v>
      </c>
      <c r="H11" s="13">
        <v>0.18299991106976679</v>
      </c>
      <c r="I11" s="13">
        <v>0.1373199012163025</v>
      </c>
      <c r="K11" s="13">
        <v>0.17680796383935279</v>
      </c>
      <c r="L11" s="13">
        <v>0.165042276532954</v>
      </c>
      <c r="N11" s="13">
        <v>0.21353958136517959</v>
      </c>
      <c r="O11" s="13">
        <v>0.1035274843758478</v>
      </c>
      <c r="P11" s="13">
        <v>0.21539063336661729</v>
      </c>
      <c r="Q11" s="13">
        <v>0.19072163888363861</v>
      </c>
      <c r="R11" s="13">
        <v>0.135715140984834</v>
      </c>
      <c r="S11" s="13">
        <v>0.19007790250774581</v>
      </c>
      <c r="T11" s="13">
        <v>0.2022256039607461</v>
      </c>
      <c r="U11" s="13">
        <v>0.16394251237385321</v>
      </c>
      <c r="V11" s="13">
        <v>0.18759570645815599</v>
      </c>
      <c r="W11" s="13">
        <v>0.1885545639522406</v>
      </c>
      <c r="X11" s="13">
        <v>0.1090172747483303</v>
      </c>
      <c r="Y11" s="13">
        <v>0.12826076870700079</v>
      </c>
      <c r="AA11" s="13">
        <v>0.16980636031044999</v>
      </c>
      <c r="AB11" s="13">
        <v>0.19622395809679721</v>
      </c>
      <c r="AC11" s="13">
        <v>0.1791381048334752</v>
      </c>
      <c r="AD11" s="13">
        <v>0.1519779777735121</v>
      </c>
      <c r="AE11" s="13">
        <v>0.1615625419449267</v>
      </c>
      <c r="AF11" s="13">
        <v>0.180103877726668</v>
      </c>
      <c r="AH11" s="13">
        <v>0.18253887746253231</v>
      </c>
      <c r="AI11" s="13">
        <v>0.17042158855285591</v>
      </c>
      <c r="AJ11" s="13">
        <v>0.20532605239172061</v>
      </c>
      <c r="AK11" s="13">
        <v>0.15786855849224041</v>
      </c>
      <c r="AL11" s="13">
        <v>0.1597758666365886</v>
      </c>
      <c r="AN11" s="13">
        <v>0.18858334144913411</v>
      </c>
      <c r="AO11" s="13">
        <v>0.17665767934616711</v>
      </c>
      <c r="AP11" s="13">
        <v>0.16521793492508149</v>
      </c>
      <c r="AQ11" s="13">
        <v>0.15194527170571889</v>
      </c>
    </row>
    <row r="12" spans="2:45" ht="19" customHeight="1" x14ac:dyDescent="0.35">
      <c r="B12" s="12" t="s">
        <v>259</v>
      </c>
      <c r="C12" s="13">
        <v>5.0052700795505327E-2</v>
      </c>
      <c r="D12" s="13">
        <v>7.0156478322491875E-2</v>
      </c>
      <c r="E12" s="13">
        <v>6.0103088872793677E-2</v>
      </c>
      <c r="F12" s="13">
        <v>3.4420845487144157E-2</v>
      </c>
      <c r="G12" s="13">
        <v>4.7832473264439908E-2</v>
      </c>
      <c r="H12" s="13">
        <v>4.8534617291701172E-2</v>
      </c>
      <c r="I12" s="13">
        <v>4.4166748229274667E-2</v>
      </c>
      <c r="K12" s="13">
        <v>5.9762726823646119E-2</v>
      </c>
      <c r="L12" s="13">
        <v>4.054619698539972E-2</v>
      </c>
      <c r="N12" s="13">
        <v>5.5230938945225759E-2</v>
      </c>
      <c r="O12" s="13">
        <v>6.3999806734596654E-2</v>
      </c>
      <c r="P12" s="13">
        <v>3.6129755400991337E-2</v>
      </c>
      <c r="Q12" s="13">
        <v>3.5089992853057542E-2</v>
      </c>
      <c r="R12" s="13">
        <v>4.3303119839622553E-2</v>
      </c>
      <c r="S12" s="13">
        <v>3.3458521661625641E-2</v>
      </c>
      <c r="T12" s="13">
        <v>4.2218902943088277E-2</v>
      </c>
      <c r="U12" s="13">
        <v>6.9200223205462305E-2</v>
      </c>
      <c r="V12" s="13">
        <v>5.5992152056012531E-2</v>
      </c>
      <c r="W12" s="13">
        <v>4.2249482837581752E-2</v>
      </c>
      <c r="X12" s="13">
        <v>7.7938677250851657E-2</v>
      </c>
      <c r="Y12" s="13">
        <v>4.1592708993482698E-2</v>
      </c>
      <c r="AA12" s="13">
        <v>3.9887943852981063E-2</v>
      </c>
      <c r="AB12" s="13">
        <v>7.5511678335634921E-2</v>
      </c>
      <c r="AC12" s="13">
        <v>3.2889947828717771E-2</v>
      </c>
      <c r="AD12" s="13">
        <v>5.7456506898580693E-2</v>
      </c>
      <c r="AE12" s="13">
        <v>6.2302176478122452E-2</v>
      </c>
      <c r="AF12" s="13">
        <v>4.6028461457245283E-2</v>
      </c>
      <c r="AH12" s="13">
        <v>5.0769326144580733E-2</v>
      </c>
      <c r="AI12" s="13">
        <v>4.2477403377298287E-2</v>
      </c>
      <c r="AJ12" s="13">
        <v>2.5924169694764021E-2</v>
      </c>
      <c r="AK12" s="13">
        <v>5.1382569515888293E-2</v>
      </c>
      <c r="AL12" s="13">
        <v>6.0480854169534019E-2</v>
      </c>
      <c r="AN12" s="13">
        <v>4.3178336003910391E-2</v>
      </c>
      <c r="AO12" s="13">
        <v>5.648425672770032E-2</v>
      </c>
      <c r="AP12" s="13">
        <v>5.3583955446118138E-2</v>
      </c>
      <c r="AQ12" s="13">
        <v>4.8053460230043608E-2</v>
      </c>
    </row>
    <row r="13" spans="2:45" ht="19" customHeight="1" x14ac:dyDescent="0.35">
      <c r="B13" s="12" t="s">
        <v>81</v>
      </c>
      <c r="C13" s="13">
        <v>7.8861435973290858E-2</v>
      </c>
      <c r="D13" s="13">
        <v>7.4482139662016E-2</v>
      </c>
      <c r="E13" s="13">
        <v>7.7138713328852346E-2</v>
      </c>
      <c r="F13" s="13">
        <v>9.4830523547894938E-2</v>
      </c>
      <c r="G13" s="13">
        <v>8.5340761648201771E-2</v>
      </c>
      <c r="H13" s="13">
        <v>8.1592914244602022E-2</v>
      </c>
      <c r="I13" s="13">
        <v>6.3083345479839681E-2</v>
      </c>
      <c r="K13" s="13">
        <v>5.5230921674498147E-2</v>
      </c>
      <c r="L13" s="13">
        <v>0.1019966545159791</v>
      </c>
      <c r="N13" s="13">
        <v>4.2495202736868153E-2</v>
      </c>
      <c r="O13" s="13">
        <v>9.1012554248750308E-2</v>
      </c>
      <c r="P13" s="13">
        <v>8.5437593863277525E-2</v>
      </c>
      <c r="Q13" s="13">
        <v>6.9263749958754062E-2</v>
      </c>
      <c r="R13" s="13">
        <v>6.7734162645777224E-2</v>
      </c>
      <c r="S13" s="13">
        <v>6.0408297725495698E-2</v>
      </c>
      <c r="T13" s="13">
        <v>0.1087250250222612</v>
      </c>
      <c r="U13" s="13">
        <v>9.2470181844166111E-2</v>
      </c>
      <c r="V13" s="13">
        <v>7.9718825148776928E-2</v>
      </c>
      <c r="W13" s="13">
        <v>8.4369199682865811E-2</v>
      </c>
      <c r="X13" s="13">
        <v>8.161558727187275E-2</v>
      </c>
      <c r="Y13" s="13">
        <v>9.3318759332773241E-2</v>
      </c>
      <c r="AA13" s="13">
        <v>7.1315031605402077E-2</v>
      </c>
      <c r="AB13" s="13">
        <v>6.0646892767432389E-2</v>
      </c>
      <c r="AC13" s="13">
        <v>9.3988027500524554E-2</v>
      </c>
      <c r="AD13" s="13">
        <v>1.513807132679568E-2</v>
      </c>
      <c r="AE13" s="13">
        <v>0.1567167243870175</v>
      </c>
      <c r="AF13" s="13">
        <v>5.9655054465611229E-2</v>
      </c>
      <c r="AH13" s="13">
        <v>6.7305243929429617E-2</v>
      </c>
      <c r="AI13" s="13">
        <v>7.0721823791753916E-2</v>
      </c>
      <c r="AJ13" s="13">
        <v>8.5033650584800613E-2</v>
      </c>
      <c r="AK13" s="13">
        <v>3.9807747105902042E-2</v>
      </c>
      <c r="AL13" s="13">
        <v>0.10984397103675531</v>
      </c>
      <c r="AN13" s="13">
        <v>5.1268907508510743E-2</v>
      </c>
      <c r="AO13" s="13">
        <v>8.3574929549090751E-2</v>
      </c>
      <c r="AP13" s="13">
        <v>8.2562415165319814E-2</v>
      </c>
      <c r="AQ13" s="13">
        <v>9.9985740486409791E-2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0.49568105458399619</v>
      </c>
      <c r="D9" s="13">
        <v>0.43684536017887482</v>
      </c>
      <c r="E9" s="13">
        <v>0.49765464483331801</v>
      </c>
      <c r="F9" s="13">
        <v>0.47904940169841093</v>
      </c>
      <c r="G9" s="13">
        <v>0.49646591383752869</v>
      </c>
      <c r="H9" s="13">
        <v>0.5262863661310575</v>
      </c>
      <c r="I9" s="13">
        <v>0.52510734515989976</v>
      </c>
      <c r="K9" s="13">
        <v>0.48140400046911103</v>
      </c>
      <c r="L9" s="13">
        <v>0.50965886153805506</v>
      </c>
      <c r="N9" s="13">
        <v>0.45822215552872142</v>
      </c>
      <c r="O9" s="13">
        <v>0.50953893578103604</v>
      </c>
      <c r="P9" s="13">
        <v>0.43581811874638449</v>
      </c>
      <c r="Q9" s="13">
        <v>0.46130016560125048</v>
      </c>
      <c r="R9" s="13">
        <v>0.5103818998827756</v>
      </c>
      <c r="S9" s="13">
        <v>0.44027649101993449</v>
      </c>
      <c r="T9" s="13">
        <v>0.50810088777762108</v>
      </c>
      <c r="U9" s="13">
        <v>0.5382037544993663</v>
      </c>
      <c r="V9" s="13">
        <v>0.4951747635417707</v>
      </c>
      <c r="W9" s="13">
        <v>0.50021158309428837</v>
      </c>
      <c r="X9" s="13">
        <v>0.52175368163563229</v>
      </c>
      <c r="Y9" s="13">
        <v>0.52783754453454645</v>
      </c>
      <c r="AA9" s="13">
        <v>0.48538369966705253</v>
      </c>
      <c r="AB9" s="13">
        <v>0.4382268867386877</v>
      </c>
      <c r="AC9" s="13">
        <v>0.5013146649434469</v>
      </c>
      <c r="AD9" s="13">
        <v>0.60451400098822106</v>
      </c>
      <c r="AE9" s="13">
        <v>0.45559981626095108</v>
      </c>
      <c r="AF9" s="13">
        <v>0.50245893391093133</v>
      </c>
      <c r="AH9" s="13">
        <v>0.47489790124159997</v>
      </c>
      <c r="AI9" s="13">
        <v>0.41451979343621831</v>
      </c>
      <c r="AJ9" s="13">
        <v>0.48709875291282828</v>
      </c>
      <c r="AK9" s="13">
        <v>0.57689410312311429</v>
      </c>
      <c r="AL9" s="13">
        <v>0.47645348319424913</v>
      </c>
      <c r="AN9" s="13">
        <v>0.50705073363051711</v>
      </c>
      <c r="AO9" s="13">
        <v>0.49593136304731089</v>
      </c>
      <c r="AP9" s="13">
        <v>0.48850416703970989</v>
      </c>
      <c r="AQ9" s="13">
        <v>0.49086854900752602</v>
      </c>
    </row>
    <row r="10" spans="2:45" ht="19" customHeight="1" x14ac:dyDescent="0.35">
      <c r="B10" s="12" t="s">
        <v>257</v>
      </c>
      <c r="C10" s="13">
        <v>0.3124390362437266</v>
      </c>
      <c r="D10" s="13">
        <v>0.32197186424198271</v>
      </c>
      <c r="E10" s="13">
        <v>0.29848431949640802</v>
      </c>
      <c r="F10" s="13">
        <v>0.31002084879232311</v>
      </c>
      <c r="G10" s="13">
        <v>0.32329645178339073</v>
      </c>
      <c r="H10" s="13">
        <v>0.30222737663935823</v>
      </c>
      <c r="I10" s="13">
        <v>0.31754081926954469</v>
      </c>
      <c r="K10" s="13">
        <v>0.32520670249318928</v>
      </c>
      <c r="L10" s="13">
        <v>0.29993898037416322</v>
      </c>
      <c r="N10" s="13">
        <v>0.34353522148537602</v>
      </c>
      <c r="O10" s="13">
        <v>0.26709609861199712</v>
      </c>
      <c r="P10" s="13">
        <v>0.32520548681402761</v>
      </c>
      <c r="Q10" s="13">
        <v>0.36093843715286322</v>
      </c>
      <c r="R10" s="13">
        <v>0.32944110844008301</v>
      </c>
      <c r="S10" s="13">
        <v>0.34596394161716743</v>
      </c>
      <c r="T10" s="13">
        <v>0.31621741292958611</v>
      </c>
      <c r="U10" s="13">
        <v>0.24371183713086561</v>
      </c>
      <c r="V10" s="13">
        <v>0.30223103405407531</v>
      </c>
      <c r="W10" s="13">
        <v>0.30558849836558311</v>
      </c>
      <c r="X10" s="13">
        <v>0.31385070554322841</v>
      </c>
      <c r="Y10" s="13">
        <v>0.30758099808983003</v>
      </c>
      <c r="AA10" s="13">
        <v>0.32797223135114101</v>
      </c>
      <c r="AB10" s="13">
        <v>0.31874995438858172</v>
      </c>
      <c r="AC10" s="13">
        <v>0.27972554201781402</v>
      </c>
      <c r="AD10" s="13">
        <v>0.29773087112820251</v>
      </c>
      <c r="AE10" s="13">
        <v>0.29367882214934399</v>
      </c>
      <c r="AF10" s="13">
        <v>0.32088543434510958</v>
      </c>
      <c r="AH10" s="13">
        <v>0.30584112598609359</v>
      </c>
      <c r="AI10" s="13">
        <v>0.39360837743934818</v>
      </c>
      <c r="AJ10" s="13">
        <v>0.31306485812929791</v>
      </c>
      <c r="AK10" s="13">
        <v>0.27800358497629463</v>
      </c>
      <c r="AL10" s="13">
        <v>0.31773551883602269</v>
      </c>
      <c r="AN10" s="13">
        <v>0.31107631352107851</v>
      </c>
      <c r="AO10" s="13">
        <v>0.31984487066824069</v>
      </c>
      <c r="AP10" s="13">
        <v>0.31083801353268609</v>
      </c>
      <c r="AQ10" s="13">
        <v>0.30487458960985292</v>
      </c>
    </row>
    <row r="11" spans="2:45" ht="19" customHeight="1" x14ac:dyDescent="0.35">
      <c r="B11" s="12" t="s">
        <v>258</v>
      </c>
      <c r="C11" s="13">
        <v>9.499543423245467E-2</v>
      </c>
      <c r="D11" s="13">
        <v>0.1369983656422438</v>
      </c>
      <c r="E11" s="13">
        <v>9.5176939276206851E-2</v>
      </c>
      <c r="F11" s="13">
        <v>0.110963688905979</v>
      </c>
      <c r="G11" s="13">
        <v>8.1732473927120727E-2</v>
      </c>
      <c r="H11" s="13">
        <v>7.9799874474061047E-2</v>
      </c>
      <c r="I11" s="13">
        <v>7.5180562428465672E-2</v>
      </c>
      <c r="K11" s="13">
        <v>0.1221102012750824</v>
      </c>
      <c r="L11" s="13">
        <v>6.8448992909452139E-2</v>
      </c>
      <c r="N11" s="13">
        <v>0.14107344878277481</v>
      </c>
      <c r="O11" s="13">
        <v>0.1208583845552406</v>
      </c>
      <c r="P11" s="13">
        <v>0.1196346722961527</v>
      </c>
      <c r="Q11" s="13">
        <v>8.0033414221766117E-2</v>
      </c>
      <c r="R11" s="13">
        <v>6.8691799478396529E-2</v>
      </c>
      <c r="S11" s="13">
        <v>0.1084247803926439</v>
      </c>
      <c r="T11" s="13">
        <v>9.1183977605958408E-2</v>
      </c>
      <c r="U11" s="13">
        <v>0.1208454253875282</v>
      </c>
      <c r="V11" s="13">
        <v>0.1031718277595233</v>
      </c>
      <c r="W11" s="13">
        <v>6.9541491612444495E-2</v>
      </c>
      <c r="X11" s="13">
        <v>6.5267242473054987E-2</v>
      </c>
      <c r="Y11" s="13">
        <v>8.0819920815235355E-2</v>
      </c>
      <c r="AA11" s="13">
        <v>0.11209301120280971</v>
      </c>
      <c r="AB11" s="13">
        <v>0.15774164669063359</v>
      </c>
      <c r="AC11" s="13">
        <v>9.2274920384592438E-2</v>
      </c>
      <c r="AD11" s="13">
        <v>6.1278292723428877E-2</v>
      </c>
      <c r="AE11" s="13">
        <v>6.2748949517978408E-2</v>
      </c>
      <c r="AF11" s="13">
        <v>9.7266223476062272E-2</v>
      </c>
      <c r="AH11" s="13">
        <v>0.140129167256166</v>
      </c>
      <c r="AI11" s="13">
        <v>0.10473444018994831</v>
      </c>
      <c r="AJ11" s="13">
        <v>9.9614902998322555E-2</v>
      </c>
      <c r="AK11" s="13">
        <v>8.0260326063982743E-2</v>
      </c>
      <c r="AL11" s="13">
        <v>7.792297610757036E-2</v>
      </c>
      <c r="AN11" s="13">
        <v>0.1025457840814963</v>
      </c>
      <c r="AO11" s="13">
        <v>9.9090522786538932E-2</v>
      </c>
      <c r="AP11" s="13">
        <v>9.7950760447060151E-2</v>
      </c>
      <c r="AQ11" s="13">
        <v>8.068933977986642E-2</v>
      </c>
    </row>
    <row r="12" spans="2:45" ht="19" customHeight="1" x14ac:dyDescent="0.35">
      <c r="B12" s="12" t="s">
        <v>259</v>
      </c>
      <c r="C12" s="13">
        <v>1.9664784490925589E-2</v>
      </c>
      <c r="D12" s="13">
        <v>2.846395657238741E-2</v>
      </c>
      <c r="E12" s="13">
        <v>3.8260630768363058E-2</v>
      </c>
      <c r="F12" s="13">
        <v>1.7215484077367438E-2</v>
      </c>
      <c r="G12" s="13">
        <v>1.6648526194473001E-2</v>
      </c>
      <c r="H12" s="13">
        <v>6.8151089017911819E-3</v>
      </c>
      <c r="I12" s="13">
        <v>1.184249046538495E-2</v>
      </c>
      <c r="K12" s="13">
        <v>2.2975374169357309E-2</v>
      </c>
      <c r="L12" s="13">
        <v>1.6423584796867341E-2</v>
      </c>
      <c r="N12" s="13">
        <v>1.5537819437911609E-2</v>
      </c>
      <c r="O12" s="13">
        <v>1.5331431131768771E-2</v>
      </c>
      <c r="P12" s="13">
        <v>3.0966513897949001E-2</v>
      </c>
      <c r="Q12" s="13">
        <v>0</v>
      </c>
      <c r="R12" s="13">
        <v>2.0090645827324938E-2</v>
      </c>
      <c r="S12" s="13">
        <v>2.641098527769644E-2</v>
      </c>
      <c r="T12" s="13">
        <v>2.487230694974344E-2</v>
      </c>
      <c r="U12" s="13">
        <v>1.6536575473590161E-2</v>
      </c>
      <c r="V12" s="13">
        <v>3.0704694468169591E-2</v>
      </c>
      <c r="W12" s="13">
        <v>2.2107916657469098E-2</v>
      </c>
      <c r="X12" s="13">
        <v>5.9130589523381776E-3</v>
      </c>
      <c r="Y12" s="13">
        <v>1.163198550027513E-2</v>
      </c>
      <c r="AA12" s="13">
        <v>1.9156169213809599E-2</v>
      </c>
      <c r="AB12" s="13">
        <v>3.2032936553358718E-2</v>
      </c>
      <c r="AC12" s="13">
        <v>2.5085724061799781E-2</v>
      </c>
      <c r="AD12" s="13">
        <v>1.2686617295535919E-2</v>
      </c>
      <c r="AE12" s="13">
        <v>2.6287671395997528E-2</v>
      </c>
      <c r="AF12" s="13">
        <v>1.319760974014204E-2</v>
      </c>
      <c r="AH12" s="13">
        <v>3.3051194121688887E-2</v>
      </c>
      <c r="AI12" s="13">
        <v>1.4923566963554459E-2</v>
      </c>
      <c r="AJ12" s="13">
        <v>1.289801069549322E-2</v>
      </c>
      <c r="AK12" s="13">
        <v>1.5241376107393579E-2</v>
      </c>
      <c r="AL12" s="13">
        <v>1.984230245930935E-2</v>
      </c>
      <c r="AN12" s="13">
        <v>1.7402965937402069E-2</v>
      </c>
      <c r="AO12" s="13">
        <v>1.5264999566460741E-2</v>
      </c>
      <c r="AP12" s="13">
        <v>2.9662975005883049E-2</v>
      </c>
      <c r="AQ12" s="13">
        <v>1.8000227036079161E-2</v>
      </c>
    </row>
    <row r="13" spans="2:45" ht="19" customHeight="1" x14ac:dyDescent="0.35">
      <c r="B13" s="12" t="s">
        <v>81</v>
      </c>
      <c r="C13" s="13">
        <v>7.7219690448897094E-2</v>
      </c>
      <c r="D13" s="13">
        <v>7.5720453364511511E-2</v>
      </c>
      <c r="E13" s="13">
        <v>7.0423465625704132E-2</v>
      </c>
      <c r="F13" s="13">
        <v>8.2750576525919592E-2</v>
      </c>
      <c r="G13" s="13">
        <v>8.1856634257486835E-2</v>
      </c>
      <c r="H13" s="13">
        <v>8.4871273853731957E-2</v>
      </c>
      <c r="I13" s="13">
        <v>7.0328782676705115E-2</v>
      </c>
      <c r="K13" s="13">
        <v>4.8303721593259942E-2</v>
      </c>
      <c r="L13" s="13">
        <v>0.1055295803814623</v>
      </c>
      <c r="N13" s="13">
        <v>4.1631354765216191E-2</v>
      </c>
      <c r="O13" s="13">
        <v>8.7175149919957257E-2</v>
      </c>
      <c r="P13" s="13">
        <v>8.8375208245486239E-2</v>
      </c>
      <c r="Q13" s="13">
        <v>9.7727983024120252E-2</v>
      </c>
      <c r="R13" s="13">
        <v>7.1394546371420023E-2</v>
      </c>
      <c r="S13" s="13">
        <v>7.892380169255761E-2</v>
      </c>
      <c r="T13" s="13">
        <v>5.9625414737091133E-2</v>
      </c>
      <c r="U13" s="13">
        <v>8.0702407508649543E-2</v>
      </c>
      <c r="V13" s="13">
        <v>6.8717680176461043E-2</v>
      </c>
      <c r="W13" s="13">
        <v>0.1025505102702149</v>
      </c>
      <c r="X13" s="13">
        <v>9.3215311395745987E-2</v>
      </c>
      <c r="Y13" s="13">
        <v>7.2129551060113095E-2</v>
      </c>
      <c r="AA13" s="13">
        <v>5.5394888565187407E-2</v>
      </c>
      <c r="AB13" s="13">
        <v>5.3248575628738262E-2</v>
      </c>
      <c r="AC13" s="13">
        <v>0.10159914859234689</v>
      </c>
      <c r="AD13" s="13">
        <v>2.379021786461152E-2</v>
      </c>
      <c r="AE13" s="13">
        <v>0.16168474067572899</v>
      </c>
      <c r="AF13" s="13">
        <v>6.6191798527754836E-2</v>
      </c>
      <c r="AH13" s="13">
        <v>4.6080611394451361E-2</v>
      </c>
      <c r="AI13" s="13">
        <v>7.2213821970930597E-2</v>
      </c>
      <c r="AJ13" s="13">
        <v>8.7323475264058051E-2</v>
      </c>
      <c r="AK13" s="13">
        <v>4.9600609729214783E-2</v>
      </c>
      <c r="AL13" s="13">
        <v>0.1080457194028485</v>
      </c>
      <c r="AN13" s="13">
        <v>6.1924202829506163E-2</v>
      </c>
      <c r="AO13" s="13">
        <v>6.9868243931448609E-2</v>
      </c>
      <c r="AP13" s="13">
        <v>7.304408397466082E-2</v>
      </c>
      <c r="AQ13" s="13">
        <v>0.1055672945666755</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0.44491196551175838</v>
      </c>
      <c r="D9" s="13">
        <v>0.3109338020204423</v>
      </c>
      <c r="E9" s="13">
        <v>0.38032613504368801</v>
      </c>
      <c r="F9" s="13">
        <v>0.42038233802113462</v>
      </c>
      <c r="G9" s="13">
        <v>0.47429936287148139</v>
      </c>
      <c r="H9" s="13">
        <v>0.46656663956518901</v>
      </c>
      <c r="I9" s="13">
        <v>0.56718060833112605</v>
      </c>
      <c r="K9" s="13">
        <v>0.42386339917693661</v>
      </c>
      <c r="L9" s="13">
        <v>0.46551935373907471</v>
      </c>
      <c r="N9" s="13">
        <v>0.46644269147047812</v>
      </c>
      <c r="O9" s="13">
        <v>0.37263123753353461</v>
      </c>
      <c r="P9" s="13">
        <v>0.45422665517198518</v>
      </c>
      <c r="Q9" s="13">
        <v>0.44738780650652032</v>
      </c>
      <c r="R9" s="13">
        <v>0.37181806097094211</v>
      </c>
      <c r="S9" s="13">
        <v>0.42305783583511769</v>
      </c>
      <c r="T9" s="13">
        <v>0.45644395748637151</v>
      </c>
      <c r="U9" s="13">
        <v>0.46606496110214918</v>
      </c>
      <c r="V9" s="13">
        <v>0.41343968510322088</v>
      </c>
      <c r="W9" s="13">
        <v>0.49235626352250678</v>
      </c>
      <c r="X9" s="13">
        <v>0.50150519097843116</v>
      </c>
      <c r="Y9" s="13">
        <v>0.44970420292492153</v>
      </c>
      <c r="AA9" s="13">
        <v>0.44024136808842412</v>
      </c>
      <c r="AB9" s="13">
        <v>0.52798469164405504</v>
      </c>
      <c r="AC9" s="13">
        <v>0.44117845364380981</v>
      </c>
      <c r="AD9" s="13">
        <v>0.52068251388552345</v>
      </c>
      <c r="AE9" s="13">
        <v>0.35290770988590953</v>
      </c>
      <c r="AF9" s="13">
        <v>0.46296991338384202</v>
      </c>
      <c r="AH9" s="13">
        <v>0.39117404557272639</v>
      </c>
      <c r="AI9" s="13">
        <v>0.52325747915882159</v>
      </c>
      <c r="AJ9" s="13">
        <v>0.45410700609653532</v>
      </c>
      <c r="AK9" s="13">
        <v>0.45884206425869167</v>
      </c>
      <c r="AL9" s="13">
        <v>0.43908984893700909</v>
      </c>
      <c r="AN9" s="13">
        <v>0.4863852629723287</v>
      </c>
      <c r="AO9" s="13">
        <v>0.45810678845406527</v>
      </c>
      <c r="AP9" s="13">
        <v>0.40610173824294832</v>
      </c>
      <c r="AQ9" s="13">
        <v>0.42170876659232542</v>
      </c>
    </row>
    <row r="10" spans="2:45" ht="19" customHeight="1" x14ac:dyDescent="0.35">
      <c r="B10" s="12" t="s">
        <v>257</v>
      </c>
      <c r="C10" s="13">
        <v>0.3849931954290004</v>
      </c>
      <c r="D10" s="13">
        <v>0.4428222632656903</v>
      </c>
      <c r="E10" s="13">
        <v>0.40809995946607008</v>
      </c>
      <c r="F10" s="13">
        <v>0.41186807180451662</v>
      </c>
      <c r="G10" s="13">
        <v>0.37244668746234622</v>
      </c>
      <c r="H10" s="13">
        <v>0.36258521182947429</v>
      </c>
      <c r="I10" s="13">
        <v>0.33154031768900882</v>
      </c>
      <c r="K10" s="13">
        <v>0.41117433930100572</v>
      </c>
      <c r="L10" s="13">
        <v>0.35936080852799462</v>
      </c>
      <c r="N10" s="13">
        <v>0.42955065082219601</v>
      </c>
      <c r="O10" s="13">
        <v>0.45652123626885083</v>
      </c>
      <c r="P10" s="13">
        <v>0.3440175909343382</v>
      </c>
      <c r="Q10" s="13">
        <v>0.38249329702398849</v>
      </c>
      <c r="R10" s="13">
        <v>0.46590303805216959</v>
      </c>
      <c r="S10" s="13">
        <v>0.39020281550693681</v>
      </c>
      <c r="T10" s="13">
        <v>0.38677542741262722</v>
      </c>
      <c r="U10" s="13">
        <v>0.33772632045567691</v>
      </c>
      <c r="V10" s="13">
        <v>0.36211348443553959</v>
      </c>
      <c r="W10" s="13">
        <v>0.35256463048958642</v>
      </c>
      <c r="X10" s="13">
        <v>0.35993065387786621</v>
      </c>
      <c r="Y10" s="13">
        <v>0.38785512425437713</v>
      </c>
      <c r="AA10" s="13">
        <v>0.40126972316567261</v>
      </c>
      <c r="AB10" s="13">
        <v>0.3368602107214374</v>
      </c>
      <c r="AC10" s="13">
        <v>0.3863781961075532</v>
      </c>
      <c r="AD10" s="13">
        <v>0.35878804383994578</v>
      </c>
      <c r="AE10" s="13">
        <v>0.38577923734160902</v>
      </c>
      <c r="AF10" s="13">
        <v>0.39082128522830212</v>
      </c>
      <c r="AH10" s="13">
        <v>0.43665507210166832</v>
      </c>
      <c r="AI10" s="13">
        <v>0.33332600347413649</v>
      </c>
      <c r="AJ10" s="13">
        <v>0.36110515056674569</v>
      </c>
      <c r="AK10" s="13">
        <v>0.3832514026129602</v>
      </c>
      <c r="AL10" s="13">
        <v>0.38307431337659381</v>
      </c>
      <c r="AN10" s="13">
        <v>0.37669394645836018</v>
      </c>
      <c r="AO10" s="13">
        <v>0.38282043666323418</v>
      </c>
      <c r="AP10" s="13">
        <v>0.39686341804823277</v>
      </c>
      <c r="AQ10" s="13">
        <v>0.38455537735788198</v>
      </c>
    </row>
    <row r="11" spans="2:45" ht="19" customHeight="1" x14ac:dyDescent="0.35">
      <c r="B11" s="12" t="s">
        <v>258</v>
      </c>
      <c r="C11" s="13">
        <v>8.1386697092760543E-2</v>
      </c>
      <c r="D11" s="13">
        <v>0.13646685619501581</v>
      </c>
      <c r="E11" s="13">
        <v>0.10832932949791831</v>
      </c>
      <c r="F11" s="13">
        <v>7.1212196498661465E-2</v>
      </c>
      <c r="G11" s="13">
        <v>7.8129680352245379E-2</v>
      </c>
      <c r="H11" s="13">
        <v>7.2053283952697042E-2</v>
      </c>
      <c r="I11" s="13">
        <v>4.0404861572056902E-2</v>
      </c>
      <c r="K11" s="13">
        <v>9.8827631684545031E-2</v>
      </c>
      <c r="L11" s="13">
        <v>6.4311324620216409E-2</v>
      </c>
      <c r="N11" s="13">
        <v>5.2338879927703079E-2</v>
      </c>
      <c r="O11" s="13">
        <v>6.612225427790118E-2</v>
      </c>
      <c r="P11" s="13">
        <v>0.11241301557332641</v>
      </c>
      <c r="Q11" s="13">
        <v>8.1602507421362547E-2</v>
      </c>
      <c r="R11" s="13">
        <v>9.0496603723284608E-2</v>
      </c>
      <c r="S11" s="13">
        <v>0.11639034329410761</v>
      </c>
      <c r="T11" s="13">
        <v>8.0600244263596868E-2</v>
      </c>
      <c r="U11" s="13">
        <v>8.5671835935793222E-2</v>
      </c>
      <c r="V11" s="13">
        <v>0.1012257041979869</v>
      </c>
      <c r="W11" s="13">
        <v>6.5183491138723848E-2</v>
      </c>
      <c r="X11" s="13">
        <v>5.8436308626559817E-2</v>
      </c>
      <c r="Y11" s="13">
        <v>6.5009059298028485E-2</v>
      </c>
      <c r="AA11" s="13">
        <v>8.6182572371359539E-2</v>
      </c>
      <c r="AB11" s="13">
        <v>6.4881480804049943E-2</v>
      </c>
      <c r="AC11" s="13">
        <v>8.1569045577252489E-2</v>
      </c>
      <c r="AD11" s="13">
        <v>8.081928611097948E-2</v>
      </c>
      <c r="AE11" s="13">
        <v>9.2635020211989799E-2</v>
      </c>
      <c r="AF11" s="13">
        <v>7.0772870985085806E-2</v>
      </c>
      <c r="AH11" s="13">
        <v>0.1015609823761847</v>
      </c>
      <c r="AI11" s="13">
        <v>7.9896122357614854E-2</v>
      </c>
      <c r="AJ11" s="13">
        <v>9.3618517843483004E-2</v>
      </c>
      <c r="AK11" s="13">
        <v>8.8030527729519081E-2</v>
      </c>
      <c r="AL11" s="13">
        <v>6.2409701777068741E-2</v>
      </c>
      <c r="AN11" s="13">
        <v>7.3040551930819181E-2</v>
      </c>
      <c r="AO11" s="13">
        <v>6.1890610997429089E-2</v>
      </c>
      <c r="AP11" s="13">
        <v>0.11591313589211349</v>
      </c>
      <c r="AQ11" s="13">
        <v>8.0771172818957584E-2</v>
      </c>
    </row>
    <row r="12" spans="2:45" ht="19" customHeight="1" x14ac:dyDescent="0.35">
      <c r="B12" s="12" t="s">
        <v>259</v>
      </c>
      <c r="C12" s="13">
        <v>2.4198385800042618E-2</v>
      </c>
      <c r="D12" s="13">
        <v>3.4629849492727002E-2</v>
      </c>
      <c r="E12" s="13">
        <v>5.1195235230195563E-2</v>
      </c>
      <c r="F12" s="13">
        <v>2.2114177064679889E-2</v>
      </c>
      <c r="G12" s="13">
        <v>1.6771009647834859E-2</v>
      </c>
      <c r="H12" s="13">
        <v>1.6168734676729721E-2</v>
      </c>
      <c r="I12" s="13">
        <v>8.5077786796303786E-3</v>
      </c>
      <c r="K12" s="13">
        <v>2.7188149857987551E-2</v>
      </c>
      <c r="L12" s="13">
        <v>2.12712872190708E-2</v>
      </c>
      <c r="N12" s="13">
        <v>1.089433102891584E-2</v>
      </c>
      <c r="O12" s="13">
        <v>4.4882847715059133E-2</v>
      </c>
      <c r="P12" s="13">
        <v>9.3297948576793709E-3</v>
      </c>
      <c r="Q12" s="13">
        <v>1.135931102700493E-2</v>
      </c>
      <c r="R12" s="13">
        <v>2.259355439607378E-2</v>
      </c>
      <c r="S12" s="13">
        <v>1.9570952956973361E-2</v>
      </c>
      <c r="T12" s="13">
        <v>2.6668253312163839E-2</v>
      </c>
      <c r="U12" s="13">
        <v>4.0400007061705677E-2</v>
      </c>
      <c r="V12" s="13">
        <v>4.5557756703756863E-2</v>
      </c>
      <c r="W12" s="13">
        <v>2.2364071162787259E-2</v>
      </c>
      <c r="X12" s="13">
        <v>1.925668658902065E-2</v>
      </c>
      <c r="Y12" s="13">
        <v>5.9736849429175964E-3</v>
      </c>
      <c r="AA12" s="13">
        <v>2.8564577921916041E-2</v>
      </c>
      <c r="AB12" s="13">
        <v>3.3573813232828181E-2</v>
      </c>
      <c r="AC12" s="13">
        <v>2.490672038212919E-2</v>
      </c>
      <c r="AD12" s="13">
        <v>1.261142744874484E-2</v>
      </c>
      <c r="AE12" s="13">
        <v>2.265395150084645E-2</v>
      </c>
      <c r="AF12" s="13">
        <v>2.2488306272471802E-2</v>
      </c>
      <c r="AH12" s="13">
        <v>2.8732220109606289E-2</v>
      </c>
      <c r="AI12" s="13">
        <v>2.2226657056985181E-2</v>
      </c>
      <c r="AJ12" s="13">
        <v>2.7815503942491871E-2</v>
      </c>
      <c r="AK12" s="13">
        <v>2.2919396662867089E-2</v>
      </c>
      <c r="AL12" s="13">
        <v>2.1816756403947792E-2</v>
      </c>
      <c r="AN12" s="13">
        <v>2.772240859730515E-2</v>
      </c>
      <c r="AO12" s="13">
        <v>3.0382328595600201E-2</v>
      </c>
      <c r="AP12" s="13">
        <v>2.2486576292719329E-2</v>
      </c>
      <c r="AQ12" s="13">
        <v>1.5671259416866631E-2</v>
      </c>
    </row>
    <row r="13" spans="2:45" ht="19" customHeight="1" x14ac:dyDescent="0.35">
      <c r="B13" s="12" t="s">
        <v>81</v>
      </c>
      <c r="C13" s="13">
        <v>6.4509756166438142E-2</v>
      </c>
      <c r="D13" s="13">
        <v>7.5147229026124779E-2</v>
      </c>
      <c r="E13" s="13">
        <v>5.2049340762127992E-2</v>
      </c>
      <c r="F13" s="13">
        <v>7.4423216611007426E-2</v>
      </c>
      <c r="G13" s="13">
        <v>5.8353259666092193E-2</v>
      </c>
      <c r="H13" s="13">
        <v>8.2626129975909984E-2</v>
      </c>
      <c r="I13" s="13">
        <v>5.2366433728177918E-2</v>
      </c>
      <c r="K13" s="13">
        <v>3.894647997952512E-2</v>
      </c>
      <c r="L13" s="13">
        <v>8.9537225893643602E-2</v>
      </c>
      <c r="N13" s="13">
        <v>4.0773446750707043E-2</v>
      </c>
      <c r="O13" s="13">
        <v>5.9842424204654188E-2</v>
      </c>
      <c r="P13" s="13">
        <v>8.0012943462670794E-2</v>
      </c>
      <c r="Q13" s="13">
        <v>7.7157078021123718E-2</v>
      </c>
      <c r="R13" s="13">
        <v>4.9188742857529902E-2</v>
      </c>
      <c r="S13" s="13">
        <v>5.077805240686431E-2</v>
      </c>
      <c r="T13" s="13">
        <v>4.9512117525240651E-2</v>
      </c>
      <c r="U13" s="13">
        <v>7.0136875444674757E-2</v>
      </c>
      <c r="V13" s="13">
        <v>7.7663369559495585E-2</v>
      </c>
      <c r="W13" s="13">
        <v>6.753154368639562E-2</v>
      </c>
      <c r="X13" s="13">
        <v>6.0871159928122233E-2</v>
      </c>
      <c r="Y13" s="13">
        <v>9.1457928579755335E-2</v>
      </c>
      <c r="AA13" s="13">
        <v>4.3741758452627753E-2</v>
      </c>
      <c r="AB13" s="13">
        <v>3.6699803597629498E-2</v>
      </c>
      <c r="AC13" s="13">
        <v>6.5967584289255282E-2</v>
      </c>
      <c r="AD13" s="13">
        <v>2.7098728714806411E-2</v>
      </c>
      <c r="AE13" s="13">
        <v>0.14602408105964529</v>
      </c>
      <c r="AF13" s="13">
        <v>5.2947624130298333E-2</v>
      </c>
      <c r="AH13" s="13">
        <v>4.1877679839814289E-2</v>
      </c>
      <c r="AI13" s="13">
        <v>4.1293737952441713E-2</v>
      </c>
      <c r="AJ13" s="13">
        <v>6.3353821550744024E-2</v>
      </c>
      <c r="AK13" s="13">
        <v>4.6956608735961788E-2</v>
      </c>
      <c r="AL13" s="13">
        <v>9.3609379505380605E-2</v>
      </c>
      <c r="AN13" s="13">
        <v>3.6157830041186959E-2</v>
      </c>
      <c r="AO13" s="13">
        <v>6.6799835289671081E-2</v>
      </c>
      <c r="AP13" s="13">
        <v>5.8635131523986188E-2</v>
      </c>
      <c r="AQ13" s="13">
        <v>9.729342381396841E-2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0.35810982066150121</v>
      </c>
      <c r="D9" s="13">
        <v>0.31258164535969668</v>
      </c>
      <c r="E9" s="13">
        <v>0.33284411434711142</v>
      </c>
      <c r="F9" s="13">
        <v>0.35825296605012441</v>
      </c>
      <c r="G9" s="13">
        <v>0.32886984192201651</v>
      </c>
      <c r="H9" s="13">
        <v>0.35932951465753732</v>
      </c>
      <c r="I9" s="13">
        <v>0.43137494243541658</v>
      </c>
      <c r="K9" s="13">
        <v>0.33305627724921127</v>
      </c>
      <c r="L9" s="13">
        <v>0.38263824161684479</v>
      </c>
      <c r="N9" s="13">
        <v>0.34086645431887042</v>
      </c>
      <c r="O9" s="13">
        <v>0.40971768693133792</v>
      </c>
      <c r="P9" s="13">
        <v>0.37930738043278001</v>
      </c>
      <c r="Q9" s="13">
        <v>0.32031485146903271</v>
      </c>
      <c r="R9" s="13">
        <v>0.38299976493972038</v>
      </c>
      <c r="S9" s="13">
        <v>0.33782762769722308</v>
      </c>
      <c r="T9" s="13">
        <v>0.38840824231722237</v>
      </c>
      <c r="U9" s="13">
        <v>0.38510895424704061</v>
      </c>
      <c r="V9" s="13">
        <v>0.32137233386500941</v>
      </c>
      <c r="W9" s="13">
        <v>0.34094513458347181</v>
      </c>
      <c r="X9" s="13">
        <v>0.40916834057637141</v>
      </c>
      <c r="Y9" s="13">
        <v>0.33614926082803293</v>
      </c>
      <c r="AA9" s="13">
        <v>0.3371736158897814</v>
      </c>
      <c r="AB9" s="13">
        <v>0.38971507517462473</v>
      </c>
      <c r="AC9" s="13">
        <v>0.34954677747941743</v>
      </c>
      <c r="AD9" s="13">
        <v>0.41505417457872279</v>
      </c>
      <c r="AE9" s="13">
        <v>0.31668798438535423</v>
      </c>
      <c r="AF9" s="13">
        <v>0.38367974028964041</v>
      </c>
      <c r="AH9" s="13">
        <v>0.31727554471419722</v>
      </c>
      <c r="AI9" s="13">
        <v>0.35505516487130501</v>
      </c>
      <c r="AJ9" s="13">
        <v>0.36004867228886489</v>
      </c>
      <c r="AK9" s="13">
        <v>0.39467894770669992</v>
      </c>
      <c r="AL9" s="13">
        <v>0.35435250243145722</v>
      </c>
      <c r="AN9" s="13">
        <v>0.40228988002794708</v>
      </c>
      <c r="AO9" s="13">
        <v>0.3532415861409951</v>
      </c>
      <c r="AP9" s="13">
        <v>0.32819173760642922</v>
      </c>
      <c r="AQ9" s="13">
        <v>0.34334735782338749</v>
      </c>
    </row>
    <row r="10" spans="2:45" ht="19" customHeight="1" x14ac:dyDescent="0.35">
      <c r="B10" s="12" t="s">
        <v>257</v>
      </c>
      <c r="C10" s="13">
        <v>0.42654232398862207</v>
      </c>
      <c r="D10" s="13">
        <v>0.38661996685523631</v>
      </c>
      <c r="E10" s="13">
        <v>0.41415097328004058</v>
      </c>
      <c r="F10" s="13">
        <v>0.4175342508730901</v>
      </c>
      <c r="G10" s="13">
        <v>0.44439512559771049</v>
      </c>
      <c r="H10" s="13">
        <v>0.47328314849287501</v>
      </c>
      <c r="I10" s="13">
        <v>0.42430165865567049</v>
      </c>
      <c r="K10" s="13">
        <v>0.43854026786678008</v>
      </c>
      <c r="L10" s="13">
        <v>0.41479585710371503</v>
      </c>
      <c r="N10" s="13">
        <v>0.50096119071622924</v>
      </c>
      <c r="O10" s="13">
        <v>0.40508737171837472</v>
      </c>
      <c r="P10" s="13">
        <v>0.37812278320139481</v>
      </c>
      <c r="Q10" s="13">
        <v>0.47367131773394527</v>
      </c>
      <c r="R10" s="13">
        <v>0.38832413814583738</v>
      </c>
      <c r="S10" s="13">
        <v>0.46550436422468972</v>
      </c>
      <c r="T10" s="13">
        <v>0.41417281103258141</v>
      </c>
      <c r="U10" s="13">
        <v>0.40949607855458231</v>
      </c>
      <c r="V10" s="13">
        <v>0.40925339782552811</v>
      </c>
      <c r="W10" s="13">
        <v>0.44911289107850821</v>
      </c>
      <c r="X10" s="13">
        <v>0.36249593712336819</v>
      </c>
      <c r="Y10" s="13">
        <v>0.45576751595582288</v>
      </c>
      <c r="AA10" s="13">
        <v>0.46633423846679628</v>
      </c>
      <c r="AB10" s="13">
        <v>0.43689205684494292</v>
      </c>
      <c r="AC10" s="13">
        <v>0.41947330134420252</v>
      </c>
      <c r="AD10" s="13">
        <v>0.40571306228263759</v>
      </c>
      <c r="AE10" s="13">
        <v>0.37378932584492369</v>
      </c>
      <c r="AF10" s="13">
        <v>0.42562839648325729</v>
      </c>
      <c r="AH10" s="13">
        <v>0.44715876131869792</v>
      </c>
      <c r="AI10" s="13">
        <v>0.47592720071059391</v>
      </c>
      <c r="AJ10" s="13">
        <v>0.40823584223279902</v>
      </c>
      <c r="AK10" s="13">
        <v>0.42932481041122889</v>
      </c>
      <c r="AL10" s="13">
        <v>0.40945966721604787</v>
      </c>
      <c r="AN10" s="13">
        <v>0.42479520313583202</v>
      </c>
      <c r="AO10" s="13">
        <v>0.46242449364982369</v>
      </c>
      <c r="AP10" s="13">
        <v>0.41971559421102039</v>
      </c>
      <c r="AQ10" s="13">
        <v>0.39527076282253332</v>
      </c>
    </row>
    <row r="11" spans="2:45" ht="19" customHeight="1" x14ac:dyDescent="0.35">
      <c r="B11" s="12" t="s">
        <v>258</v>
      </c>
      <c r="C11" s="13">
        <v>0.1299616063413169</v>
      </c>
      <c r="D11" s="13">
        <v>0.1962431134107146</v>
      </c>
      <c r="E11" s="13">
        <v>0.1765197864734093</v>
      </c>
      <c r="F11" s="13">
        <v>0.12662374497642029</v>
      </c>
      <c r="G11" s="13">
        <v>0.14322831494439761</v>
      </c>
      <c r="H11" s="13">
        <v>7.9665099593769578E-2</v>
      </c>
      <c r="I11" s="13">
        <v>7.4295137543176779E-2</v>
      </c>
      <c r="K11" s="13">
        <v>0.15739766251004619</v>
      </c>
      <c r="L11" s="13">
        <v>0.1031006101146943</v>
      </c>
      <c r="N11" s="13">
        <v>9.6320232299483527E-2</v>
      </c>
      <c r="O11" s="13">
        <v>7.9770974535952777E-2</v>
      </c>
      <c r="P11" s="13">
        <v>0.15411295494892061</v>
      </c>
      <c r="Q11" s="13">
        <v>9.1983974903481841E-2</v>
      </c>
      <c r="R11" s="13">
        <v>0.15475471240261501</v>
      </c>
      <c r="S11" s="13">
        <v>0.12505029323868269</v>
      </c>
      <c r="T11" s="13">
        <v>0.13592828291252379</v>
      </c>
      <c r="U11" s="13">
        <v>0.1142018697394772</v>
      </c>
      <c r="V11" s="13">
        <v>0.1687534669736826</v>
      </c>
      <c r="W11" s="13">
        <v>0.1084104960703052</v>
      </c>
      <c r="X11" s="13">
        <v>0.14436523447375121</v>
      </c>
      <c r="Y11" s="13">
        <v>0.12713517080573061</v>
      </c>
      <c r="AA11" s="13">
        <v>0.13130963640407331</v>
      </c>
      <c r="AB11" s="13">
        <v>0.10863466047473271</v>
      </c>
      <c r="AC11" s="13">
        <v>0.13200785393200601</v>
      </c>
      <c r="AD11" s="13">
        <v>0.14203261375078879</v>
      </c>
      <c r="AE11" s="13">
        <v>0.14128006345689889</v>
      </c>
      <c r="AF11" s="13">
        <v>0.1183676977611758</v>
      </c>
      <c r="AH11" s="13">
        <v>0.15854157915463321</v>
      </c>
      <c r="AI11" s="13">
        <v>0.1014312866666733</v>
      </c>
      <c r="AJ11" s="13">
        <v>0.13821750649838321</v>
      </c>
      <c r="AK11" s="13">
        <v>0.1224642218435351</v>
      </c>
      <c r="AL11" s="13">
        <v>0.1245017185524061</v>
      </c>
      <c r="AN11" s="13">
        <v>0.1146040080370274</v>
      </c>
      <c r="AO11" s="13">
        <v>0.1044391703443887</v>
      </c>
      <c r="AP11" s="13">
        <v>0.1676519850175911</v>
      </c>
      <c r="AQ11" s="13">
        <v>0.14071617855848201</v>
      </c>
    </row>
    <row r="12" spans="2:45" ht="19" customHeight="1" x14ac:dyDescent="0.35">
      <c r="B12" s="12" t="s">
        <v>259</v>
      </c>
      <c r="C12" s="13">
        <v>2.124851801380008E-2</v>
      </c>
      <c r="D12" s="13">
        <v>3.366750522488194E-2</v>
      </c>
      <c r="E12" s="13">
        <v>1.783449655617262E-2</v>
      </c>
      <c r="F12" s="13">
        <v>2.4488944772681029E-2</v>
      </c>
      <c r="G12" s="13">
        <v>2.281895625176562E-2</v>
      </c>
      <c r="H12" s="13">
        <v>1.597090655225376E-2</v>
      </c>
      <c r="I12" s="13">
        <v>1.5489815836465821E-2</v>
      </c>
      <c r="K12" s="13">
        <v>3.0784554459394011E-2</v>
      </c>
      <c r="L12" s="13">
        <v>1.1912356963292309E-2</v>
      </c>
      <c r="N12" s="13">
        <v>1.5172140215082281E-2</v>
      </c>
      <c r="O12" s="13">
        <v>1.441141256558408E-2</v>
      </c>
      <c r="P12" s="13">
        <v>1.7812345127959081E-2</v>
      </c>
      <c r="Q12" s="13">
        <v>2.3183504744700462E-2</v>
      </c>
      <c r="R12" s="13">
        <v>2.7659604224800009E-2</v>
      </c>
      <c r="S12" s="13">
        <v>2.6977996191241679E-2</v>
      </c>
      <c r="T12" s="13">
        <v>2.0858780811954698E-2</v>
      </c>
      <c r="U12" s="13">
        <v>2.4611746081124049E-2</v>
      </c>
      <c r="V12" s="13">
        <v>2.5614032513524222E-2</v>
      </c>
      <c r="W12" s="13">
        <v>1.5337639653736961E-2</v>
      </c>
      <c r="X12" s="13">
        <v>1.8347990660831131E-2</v>
      </c>
      <c r="Y12" s="13">
        <v>1.9013112574037389E-2</v>
      </c>
      <c r="AA12" s="13">
        <v>1.7198624575041781E-2</v>
      </c>
      <c r="AB12" s="13">
        <v>7.6272402574725541E-3</v>
      </c>
      <c r="AC12" s="13">
        <v>1.620285294619796E-2</v>
      </c>
      <c r="AD12" s="13">
        <v>2.0784930080818231E-2</v>
      </c>
      <c r="AE12" s="13">
        <v>3.0706111001416059E-2</v>
      </c>
      <c r="AF12" s="13">
        <v>2.473441653710472E-2</v>
      </c>
      <c r="AH12" s="13">
        <v>1.976438115517502E-2</v>
      </c>
      <c r="AI12" s="13">
        <v>1.0454830756124699E-2</v>
      </c>
      <c r="AJ12" s="13">
        <v>1.239815875737859E-2</v>
      </c>
      <c r="AK12" s="13">
        <v>2.5522125177858641E-2</v>
      </c>
      <c r="AL12" s="13">
        <v>2.5465112839775251E-2</v>
      </c>
      <c r="AN12" s="13">
        <v>1.730100345813872E-2</v>
      </c>
      <c r="AO12" s="13">
        <v>1.483499807154998E-2</v>
      </c>
      <c r="AP12" s="13">
        <v>2.4772296010918529E-2</v>
      </c>
      <c r="AQ12" s="13">
        <v>2.9201596018881979E-2</v>
      </c>
    </row>
    <row r="13" spans="2:45" ht="19" customHeight="1" x14ac:dyDescent="0.35">
      <c r="B13" s="12" t="s">
        <v>81</v>
      </c>
      <c r="C13" s="13">
        <v>6.4137730994759695E-2</v>
      </c>
      <c r="D13" s="13">
        <v>7.0887769149470592E-2</v>
      </c>
      <c r="E13" s="13">
        <v>5.8650629343266161E-2</v>
      </c>
      <c r="F13" s="13">
        <v>7.3100093327684162E-2</v>
      </c>
      <c r="G13" s="13">
        <v>6.0687761284109673E-2</v>
      </c>
      <c r="H13" s="13">
        <v>7.1751330703564292E-2</v>
      </c>
      <c r="I13" s="13">
        <v>5.4538445529270438E-2</v>
      </c>
      <c r="K13" s="13">
        <v>4.0221237914568338E-2</v>
      </c>
      <c r="L13" s="13">
        <v>8.7552934201453589E-2</v>
      </c>
      <c r="N13" s="13">
        <v>4.6679982450334542E-2</v>
      </c>
      <c r="O13" s="13">
        <v>9.1012554248750308E-2</v>
      </c>
      <c r="P13" s="13">
        <v>7.0644536288945514E-2</v>
      </c>
      <c r="Q13" s="13">
        <v>9.0846351148839849E-2</v>
      </c>
      <c r="R13" s="13">
        <v>4.6261780287027189E-2</v>
      </c>
      <c r="S13" s="13">
        <v>4.4639718648162782E-2</v>
      </c>
      <c r="T13" s="13">
        <v>4.0631882925717892E-2</v>
      </c>
      <c r="U13" s="13">
        <v>6.6581351377775613E-2</v>
      </c>
      <c r="V13" s="13">
        <v>7.5006768822255585E-2</v>
      </c>
      <c r="W13" s="13">
        <v>8.619383861397778E-2</v>
      </c>
      <c r="X13" s="13">
        <v>6.5622497165677959E-2</v>
      </c>
      <c r="Y13" s="13">
        <v>6.1934939836376213E-2</v>
      </c>
      <c r="AA13" s="13">
        <v>4.7983884664307148E-2</v>
      </c>
      <c r="AB13" s="13">
        <v>5.7130967248227117E-2</v>
      </c>
      <c r="AC13" s="13">
        <v>8.276921429817613E-2</v>
      </c>
      <c r="AD13" s="13">
        <v>1.6415219307032519E-2</v>
      </c>
      <c r="AE13" s="13">
        <v>0.13753651531140729</v>
      </c>
      <c r="AF13" s="13">
        <v>4.7589748928821639E-2</v>
      </c>
      <c r="AH13" s="13">
        <v>5.725973365729644E-2</v>
      </c>
      <c r="AI13" s="13">
        <v>5.7131516995303118E-2</v>
      </c>
      <c r="AJ13" s="13">
        <v>8.109982022257424E-2</v>
      </c>
      <c r="AK13" s="13">
        <v>2.8009894860677509E-2</v>
      </c>
      <c r="AL13" s="13">
        <v>8.6220998960313627E-2</v>
      </c>
      <c r="AN13" s="13">
        <v>4.1009905341055197E-2</v>
      </c>
      <c r="AO13" s="13">
        <v>6.5059751793242512E-2</v>
      </c>
      <c r="AP13" s="13">
        <v>5.9668387154040832E-2</v>
      </c>
      <c r="AQ13" s="13">
        <v>9.1464104776715197E-2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256</v>
      </c>
      <c r="C9" s="13">
        <v>0.52794917185806844</v>
      </c>
      <c r="D9" s="13">
        <v>0.48203399146459441</v>
      </c>
      <c r="E9" s="13">
        <v>0.45841648222845199</v>
      </c>
      <c r="F9" s="13">
        <v>0.52853392000842225</v>
      </c>
      <c r="G9" s="13">
        <v>0.5272438432226354</v>
      </c>
      <c r="H9" s="13">
        <v>0.55125924303875984</v>
      </c>
      <c r="I9" s="13">
        <v>0.59909288046849274</v>
      </c>
      <c r="K9" s="13">
        <v>0.50087545516295373</v>
      </c>
      <c r="L9" s="13">
        <v>0.55445542324914832</v>
      </c>
      <c r="N9" s="13">
        <v>0.55555321716982753</v>
      </c>
      <c r="O9" s="13">
        <v>0.48833853509253677</v>
      </c>
      <c r="P9" s="13">
        <v>0.49609246519840311</v>
      </c>
      <c r="Q9" s="13">
        <v>0.52375354947058028</v>
      </c>
      <c r="R9" s="13">
        <v>0.52282939515944427</v>
      </c>
      <c r="S9" s="13">
        <v>0.51327919460636184</v>
      </c>
      <c r="T9" s="13">
        <v>0.55151184421062982</v>
      </c>
      <c r="U9" s="13">
        <v>0.51086841466972988</v>
      </c>
      <c r="V9" s="13">
        <v>0.48879957612614339</v>
      </c>
      <c r="W9" s="13">
        <v>0.55024953320504366</v>
      </c>
      <c r="X9" s="13">
        <v>0.61167025850822632</v>
      </c>
      <c r="Y9" s="13">
        <v>0.50475643864953135</v>
      </c>
      <c r="AA9" s="13">
        <v>0.50921376909549732</v>
      </c>
      <c r="AB9" s="13">
        <v>0.57016838103526424</v>
      </c>
      <c r="AC9" s="13">
        <v>0.58316415731293691</v>
      </c>
      <c r="AD9" s="13">
        <v>0.56260486471679849</v>
      </c>
      <c r="AE9" s="13">
        <v>0.50830033210064485</v>
      </c>
      <c r="AF9" s="13">
        <v>0.52453900288599109</v>
      </c>
      <c r="AH9" s="13">
        <v>0.48291791129992689</v>
      </c>
      <c r="AI9" s="13">
        <v>0.57113868629675368</v>
      </c>
      <c r="AJ9" s="13">
        <v>0.56234030050545303</v>
      </c>
      <c r="AK9" s="13">
        <v>0.53960304412202886</v>
      </c>
      <c r="AL9" s="13">
        <v>0.51793190460715466</v>
      </c>
      <c r="AN9" s="13">
        <v>0.5752212946345775</v>
      </c>
      <c r="AO9" s="13">
        <v>0.53963103514057764</v>
      </c>
      <c r="AP9" s="13">
        <v>0.47396159021444079</v>
      </c>
      <c r="AQ9" s="13">
        <v>0.51187059518090372</v>
      </c>
    </row>
    <row r="10" spans="2:45" ht="19" customHeight="1" x14ac:dyDescent="0.35">
      <c r="B10" s="12" t="s">
        <v>257</v>
      </c>
      <c r="C10" s="13">
        <v>0.2910929126938045</v>
      </c>
      <c r="D10" s="13">
        <v>0.28762747195731903</v>
      </c>
      <c r="E10" s="13">
        <v>0.31600189960117381</v>
      </c>
      <c r="F10" s="13">
        <v>0.29200507285862698</v>
      </c>
      <c r="G10" s="13">
        <v>0.29603626238557967</v>
      </c>
      <c r="H10" s="13">
        <v>0.28802056213039351</v>
      </c>
      <c r="I10" s="13">
        <v>0.27045924343787969</v>
      </c>
      <c r="K10" s="13">
        <v>0.30407953331650761</v>
      </c>
      <c r="L10" s="13">
        <v>0.27837849173629842</v>
      </c>
      <c r="N10" s="13">
        <v>0.29794916716568232</v>
      </c>
      <c r="O10" s="13">
        <v>0.33337268701949369</v>
      </c>
      <c r="P10" s="13">
        <v>0.34887494483786569</v>
      </c>
      <c r="Q10" s="13">
        <v>0.26115287556928629</v>
      </c>
      <c r="R10" s="13">
        <v>0.33032641241782101</v>
      </c>
      <c r="S10" s="13">
        <v>0.30852892043570218</v>
      </c>
      <c r="T10" s="13">
        <v>0.30202639074652787</v>
      </c>
      <c r="U10" s="13">
        <v>0.29277179872364212</v>
      </c>
      <c r="V10" s="13">
        <v>0.26861968326602242</v>
      </c>
      <c r="W10" s="13">
        <v>0.29751184288121663</v>
      </c>
      <c r="X10" s="13">
        <v>0.22389529792420471</v>
      </c>
      <c r="Y10" s="13">
        <v>0.26274193011258529</v>
      </c>
      <c r="AA10" s="13">
        <v>0.31205715769002229</v>
      </c>
      <c r="AB10" s="13">
        <v>0.28541812079093948</v>
      </c>
      <c r="AC10" s="13">
        <v>0.22638652388779701</v>
      </c>
      <c r="AD10" s="13">
        <v>0.30467329027737372</v>
      </c>
      <c r="AE10" s="13">
        <v>0.27165738955836372</v>
      </c>
      <c r="AF10" s="13">
        <v>0.28935169091202462</v>
      </c>
      <c r="AH10" s="13">
        <v>0.3212816549300222</v>
      </c>
      <c r="AI10" s="13">
        <v>0.27061731914013287</v>
      </c>
      <c r="AJ10" s="13">
        <v>0.23812457266434339</v>
      </c>
      <c r="AK10" s="13">
        <v>0.29877222873278259</v>
      </c>
      <c r="AL10" s="13">
        <v>0.29758634880176821</v>
      </c>
      <c r="AN10" s="13">
        <v>0.27067255527774131</v>
      </c>
      <c r="AO10" s="13">
        <v>0.28688829782620279</v>
      </c>
      <c r="AP10" s="13">
        <v>0.30632147607526428</v>
      </c>
      <c r="AQ10" s="13">
        <v>0.30329170185833942</v>
      </c>
    </row>
    <row r="11" spans="2:45" ht="19" customHeight="1" x14ac:dyDescent="0.35">
      <c r="B11" s="12" t="s">
        <v>258</v>
      </c>
      <c r="C11" s="13">
        <v>0.1043025336596007</v>
      </c>
      <c r="D11" s="13">
        <v>0.1509715329800104</v>
      </c>
      <c r="E11" s="13">
        <v>0.1502883614548555</v>
      </c>
      <c r="F11" s="13">
        <v>9.9975368887140259E-2</v>
      </c>
      <c r="G11" s="13">
        <v>9.6492913587384765E-2</v>
      </c>
      <c r="H11" s="13">
        <v>7.9951545696989451E-2</v>
      </c>
      <c r="I11" s="13">
        <v>6.2433216358197478E-2</v>
      </c>
      <c r="K11" s="13">
        <v>0.120150623883028</v>
      </c>
      <c r="L11" s="13">
        <v>8.878661952556241E-2</v>
      </c>
      <c r="N11" s="13">
        <v>0.10613472594264391</v>
      </c>
      <c r="O11" s="13">
        <v>0.1176743325997987</v>
      </c>
      <c r="P11" s="13">
        <v>7.505640064760527E-2</v>
      </c>
      <c r="Q11" s="13">
        <v>0.13877234594634469</v>
      </c>
      <c r="R11" s="13">
        <v>8.9706610796015926E-2</v>
      </c>
      <c r="S11" s="13">
        <v>9.0334206765664449E-2</v>
      </c>
      <c r="T11" s="13">
        <v>8.5507504933000883E-2</v>
      </c>
      <c r="U11" s="13">
        <v>9.8244799010903341E-2</v>
      </c>
      <c r="V11" s="13">
        <v>0.14148100146793541</v>
      </c>
      <c r="W11" s="13">
        <v>8.2656619887076788E-2</v>
      </c>
      <c r="X11" s="13">
        <v>8.3470714805940843E-2</v>
      </c>
      <c r="Y11" s="13">
        <v>0.1426843819422019</v>
      </c>
      <c r="AA11" s="13">
        <v>0.11346617041434411</v>
      </c>
      <c r="AB11" s="13">
        <v>7.4977677442580909E-2</v>
      </c>
      <c r="AC11" s="13">
        <v>0.11614656525121859</v>
      </c>
      <c r="AD11" s="13">
        <v>8.1932939338494007E-2</v>
      </c>
      <c r="AE11" s="13">
        <v>8.0637861156179491E-2</v>
      </c>
      <c r="AF11" s="13">
        <v>0.1299316803740333</v>
      </c>
      <c r="AH11" s="13">
        <v>0.1179871309626155</v>
      </c>
      <c r="AI11" s="13">
        <v>9.1382891979107414E-2</v>
      </c>
      <c r="AJ11" s="13">
        <v>0.1220226268713064</v>
      </c>
      <c r="AK11" s="13">
        <v>0.1056543023749054</v>
      </c>
      <c r="AL11" s="13">
        <v>9.2684765375179529E-2</v>
      </c>
      <c r="AN11" s="13">
        <v>9.6078820849172755E-2</v>
      </c>
      <c r="AO11" s="13">
        <v>9.8730654577959973E-2</v>
      </c>
      <c r="AP11" s="13">
        <v>0.14539171103581081</v>
      </c>
      <c r="AQ11" s="13">
        <v>8.3512559208569953E-2</v>
      </c>
    </row>
    <row r="12" spans="2:45" ht="19" customHeight="1" x14ac:dyDescent="0.35">
      <c r="B12" s="12" t="s">
        <v>259</v>
      </c>
      <c r="C12" s="13">
        <v>2.0785940997973869E-2</v>
      </c>
      <c r="D12" s="13">
        <v>3.39716037112631E-2</v>
      </c>
      <c r="E12" s="13">
        <v>3.0504998932864E-2</v>
      </c>
      <c r="F12" s="13">
        <v>1.889661277008229E-2</v>
      </c>
      <c r="G12" s="13">
        <v>2.255586055061571E-2</v>
      </c>
      <c r="H12" s="13">
        <v>1.297778495255815E-2</v>
      </c>
      <c r="I12" s="13">
        <v>9.5612911320435579E-3</v>
      </c>
      <c r="K12" s="13">
        <v>2.9636707799449991E-2</v>
      </c>
      <c r="L12" s="13">
        <v>1.212068633472767E-2</v>
      </c>
      <c r="N12" s="13">
        <v>5.6064612380530218E-3</v>
      </c>
      <c r="O12" s="13">
        <v>2.974284369735284E-2</v>
      </c>
      <c r="P12" s="13">
        <v>1.9879517063496319E-2</v>
      </c>
      <c r="Q12" s="13">
        <v>3.1463661778447449E-2</v>
      </c>
      <c r="R12" s="13">
        <v>2.779365472649023E-2</v>
      </c>
      <c r="S12" s="13">
        <v>3.3379461452156881E-2</v>
      </c>
      <c r="T12" s="13">
        <v>1.355686433365182E-2</v>
      </c>
      <c r="U12" s="13">
        <v>1.6313314927652461E-2</v>
      </c>
      <c r="V12" s="13">
        <v>3.3933900045531602E-2</v>
      </c>
      <c r="W12" s="13">
        <v>8.0363470044005555E-3</v>
      </c>
      <c r="X12" s="13">
        <v>1.1573896097331469E-2</v>
      </c>
      <c r="Y12" s="13">
        <v>2.5352029861189951E-2</v>
      </c>
      <c r="AA12" s="13">
        <v>2.0806252432107219E-2</v>
      </c>
      <c r="AB12" s="13">
        <v>2.0093988961839119E-2</v>
      </c>
      <c r="AC12" s="13">
        <v>2.4976525641822719E-2</v>
      </c>
      <c r="AD12" s="13">
        <v>1.6322206311485659E-2</v>
      </c>
      <c r="AE12" s="13">
        <v>2.4604182867900011E-2</v>
      </c>
      <c r="AF12" s="13">
        <v>1.908550692734123E-2</v>
      </c>
      <c r="AH12" s="13">
        <v>2.4292686037922121E-2</v>
      </c>
      <c r="AI12" s="13">
        <v>1.003664185532323E-2</v>
      </c>
      <c r="AJ12" s="13">
        <v>1.6889536723084211E-2</v>
      </c>
      <c r="AK12" s="13">
        <v>1.6948999507597168E-2</v>
      </c>
      <c r="AL12" s="13">
        <v>2.5839972835073131E-2</v>
      </c>
      <c r="AN12" s="13">
        <v>2.1576433769229669E-2</v>
      </c>
      <c r="AO12" s="13">
        <v>1.898865697906316E-2</v>
      </c>
      <c r="AP12" s="13">
        <v>2.5933155042801331E-2</v>
      </c>
      <c r="AQ12" s="13">
        <v>1.7412446791238989E-2</v>
      </c>
    </row>
    <row r="13" spans="2:45" ht="19" customHeight="1" x14ac:dyDescent="0.35">
      <c r="B13" s="12" t="s">
        <v>81</v>
      </c>
      <c r="C13" s="13">
        <v>5.5869440790552533E-2</v>
      </c>
      <c r="D13" s="13">
        <v>4.539539988681332E-2</v>
      </c>
      <c r="E13" s="13">
        <v>4.4788257782654751E-2</v>
      </c>
      <c r="F13" s="13">
        <v>6.0589025475728142E-2</v>
      </c>
      <c r="G13" s="13">
        <v>5.7671120253784278E-2</v>
      </c>
      <c r="H13" s="13">
        <v>6.7790864181298996E-2</v>
      </c>
      <c r="I13" s="13">
        <v>5.8453368603386631E-2</v>
      </c>
      <c r="K13" s="13">
        <v>4.5257679838060672E-2</v>
      </c>
      <c r="L13" s="13">
        <v>6.6258779154263356E-2</v>
      </c>
      <c r="N13" s="13">
        <v>3.4756428483793289E-2</v>
      </c>
      <c r="O13" s="13">
        <v>3.0871601590817921E-2</v>
      </c>
      <c r="P13" s="13">
        <v>6.0096672252629657E-2</v>
      </c>
      <c r="Q13" s="13">
        <v>4.4857567235341331E-2</v>
      </c>
      <c r="R13" s="13">
        <v>2.9343926900228641E-2</v>
      </c>
      <c r="S13" s="13">
        <v>5.4478216740114611E-2</v>
      </c>
      <c r="T13" s="13">
        <v>4.7397395776189642E-2</v>
      </c>
      <c r="U13" s="13">
        <v>8.1801672668072034E-2</v>
      </c>
      <c r="V13" s="13">
        <v>6.7165839094367255E-2</v>
      </c>
      <c r="W13" s="13">
        <v>6.1545657022262272E-2</v>
      </c>
      <c r="X13" s="13">
        <v>6.9389832664296699E-2</v>
      </c>
      <c r="Y13" s="13">
        <v>6.4465219434491697E-2</v>
      </c>
      <c r="AA13" s="13">
        <v>4.4456650368029073E-2</v>
      </c>
      <c r="AB13" s="13">
        <v>4.9341831769376343E-2</v>
      </c>
      <c r="AC13" s="13">
        <v>4.9326227906224658E-2</v>
      </c>
      <c r="AD13" s="13">
        <v>3.4466699355848313E-2</v>
      </c>
      <c r="AE13" s="13">
        <v>0.114800234316912</v>
      </c>
      <c r="AF13" s="13">
        <v>3.7092118900609677E-2</v>
      </c>
      <c r="AH13" s="13">
        <v>5.3520616769513189E-2</v>
      </c>
      <c r="AI13" s="13">
        <v>5.6824460728682857E-2</v>
      </c>
      <c r="AJ13" s="13">
        <v>6.0622963235813038E-2</v>
      </c>
      <c r="AK13" s="13">
        <v>3.9021425262685969E-2</v>
      </c>
      <c r="AL13" s="13">
        <v>6.5957008380824592E-2</v>
      </c>
      <c r="AN13" s="13">
        <v>3.6450895469279022E-2</v>
      </c>
      <c r="AO13" s="13">
        <v>5.5761355476196303E-2</v>
      </c>
      <c r="AP13" s="13">
        <v>4.8392067631682981E-2</v>
      </c>
      <c r="AQ13" s="13">
        <v>8.3912696960947955E-2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B2:I19"/>
  <sheetViews>
    <sheetView showGridLines="0" workbookViewId="0"/>
  </sheetViews>
  <sheetFormatPr defaultColWidth="8.81640625" defaultRowHeight="14.5" x14ac:dyDescent="0.35"/>
  <cols>
    <col min="1" max="1" width="5" customWidth="1"/>
    <col min="2" max="2" width="25" customWidth="1"/>
    <col min="3" max="9" width="20" customWidth="1"/>
  </cols>
  <sheetData>
    <row r="2" spans="2:9" ht="40" customHeight="1" x14ac:dyDescent="0.35">
      <c r="D2" s="14" t="s">
        <v>472</v>
      </c>
    </row>
    <row r="6" spans="2:9" ht="74.150000000000006" customHeight="1" x14ac:dyDescent="0.35">
      <c r="C6" s="15" t="s">
        <v>473</v>
      </c>
      <c r="D6" s="15" t="s">
        <v>474</v>
      </c>
      <c r="E6" s="15" t="s">
        <v>475</v>
      </c>
      <c r="F6" s="15" t="s">
        <v>476</v>
      </c>
      <c r="G6" s="15" t="s">
        <v>477</v>
      </c>
      <c r="H6" s="15" t="s">
        <v>478</v>
      </c>
      <c r="I6" s="15" t="s">
        <v>479</v>
      </c>
    </row>
    <row r="7" spans="2:9" x14ac:dyDescent="0.35">
      <c r="B7" s="12" t="s">
        <v>270</v>
      </c>
      <c r="C7" s="13">
        <v>0.56128686265015426</v>
      </c>
      <c r="D7" s="13">
        <v>0.38038962354626221</v>
      </c>
      <c r="E7" s="13">
        <v>0.50980530673350455</v>
      </c>
      <c r="F7" s="13">
        <v>0.43111978001709739</v>
      </c>
      <c r="G7" s="13">
        <v>0.28080846901080281</v>
      </c>
      <c r="H7" s="13">
        <v>0.24559486519686011</v>
      </c>
      <c r="I7" s="13">
        <v>0.19419636686243169</v>
      </c>
    </row>
    <row r="8" spans="2:9" x14ac:dyDescent="0.35">
      <c r="B8" s="12" t="s">
        <v>271</v>
      </c>
      <c r="C8" s="13">
        <v>0.25748268401935259</v>
      </c>
      <c r="D8" s="13">
        <v>0.29845657495738293</v>
      </c>
      <c r="E8" s="13">
        <v>0.26122189362074211</v>
      </c>
      <c r="F8" s="13">
        <v>0.34889691721294142</v>
      </c>
      <c r="G8" s="13">
        <v>0.30475334465026921</v>
      </c>
      <c r="H8" s="13">
        <v>0.27731645355749301</v>
      </c>
      <c r="I8" s="13">
        <v>0.26187432589796361</v>
      </c>
    </row>
    <row r="9" spans="2:9" x14ac:dyDescent="0.35">
      <c r="B9" s="12" t="s">
        <v>272</v>
      </c>
      <c r="C9" s="13">
        <v>0.11560206814184069</v>
      </c>
      <c r="D9" s="13">
        <v>0.19330852731542489</v>
      </c>
      <c r="E9" s="13">
        <v>0.13752993373821609</v>
      </c>
      <c r="F9" s="13">
        <v>0.14419411448020511</v>
      </c>
      <c r="G9" s="13">
        <v>0.198573387721237</v>
      </c>
      <c r="H9" s="13">
        <v>0.208671283436728</v>
      </c>
      <c r="I9" s="13">
        <v>0.20479847212580621</v>
      </c>
    </row>
    <row r="10" spans="2:9" x14ac:dyDescent="0.35">
      <c r="B10" s="12" t="s">
        <v>273</v>
      </c>
      <c r="C10" s="13">
        <v>3.5976644501332741E-2</v>
      </c>
      <c r="D10" s="13">
        <v>7.9381066340589501E-2</v>
      </c>
      <c r="E10" s="13">
        <v>5.4523497129430221E-2</v>
      </c>
      <c r="F10" s="13">
        <v>4.0010406135452918E-2</v>
      </c>
      <c r="G10" s="13">
        <v>0.12365206141184711</v>
      </c>
      <c r="H10" s="13">
        <v>0.14778230875130599</v>
      </c>
      <c r="I10" s="13">
        <v>0.1819417769979729</v>
      </c>
    </row>
    <row r="11" spans="2:9" x14ac:dyDescent="0.35">
      <c r="B11" s="12" t="s">
        <v>274</v>
      </c>
      <c r="C11" s="13">
        <v>1.522103612164989E-2</v>
      </c>
      <c r="D11" s="13">
        <v>2.7647338305694422E-2</v>
      </c>
      <c r="E11" s="13">
        <v>2.0511533105782982E-2</v>
      </c>
      <c r="F11" s="13">
        <v>1.9198353778199811E-2</v>
      </c>
      <c r="G11" s="13">
        <v>6.2236124615911277E-2</v>
      </c>
      <c r="H11" s="13">
        <v>9.4496361107786017E-2</v>
      </c>
      <c r="I11" s="13">
        <v>0.12783845825328119</v>
      </c>
    </row>
    <row r="12" spans="2:9" x14ac:dyDescent="0.35">
      <c r="B12" s="12" t="s">
        <v>81</v>
      </c>
      <c r="C12" s="13">
        <v>1.443070456566981E-2</v>
      </c>
      <c r="D12" s="13">
        <v>2.0816869534646159E-2</v>
      </c>
      <c r="E12" s="13">
        <v>1.6407835672324182E-2</v>
      </c>
      <c r="F12" s="13">
        <v>1.6580428376103531E-2</v>
      </c>
      <c r="G12" s="13">
        <v>2.9976612589932769E-2</v>
      </c>
      <c r="H12" s="13">
        <v>2.6138727949826881E-2</v>
      </c>
      <c r="I12" s="13">
        <v>2.935059986254443E-2</v>
      </c>
    </row>
    <row r="15" spans="2:9" x14ac:dyDescent="0.35">
      <c r="B15" t="s">
        <v>344</v>
      </c>
    </row>
    <row r="16" spans="2:9"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269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0.56128686265015426</v>
      </c>
      <c r="D9" s="13">
        <v>0.49429683376638978</v>
      </c>
      <c r="E9" s="13">
        <v>0.53305379512172002</v>
      </c>
      <c r="F9" s="13">
        <v>0.52740624161755589</v>
      </c>
      <c r="G9" s="13">
        <v>0.5396429698860582</v>
      </c>
      <c r="H9" s="13">
        <v>0.63955016321149072</v>
      </c>
      <c r="I9" s="13">
        <v>0.62073356110252886</v>
      </c>
      <c r="K9" s="13">
        <v>0.51044733094274997</v>
      </c>
      <c r="L9" s="13">
        <v>0.61106079739345442</v>
      </c>
      <c r="N9" s="13">
        <v>0.54678276277733973</v>
      </c>
      <c r="O9" s="13">
        <v>0.58585210820776112</v>
      </c>
      <c r="P9" s="13">
        <v>0.62586731075837576</v>
      </c>
      <c r="Q9" s="13">
        <v>0.51039812362214909</v>
      </c>
      <c r="R9" s="13">
        <v>0.61671993133118375</v>
      </c>
      <c r="S9" s="13">
        <v>0.55789997210237907</v>
      </c>
      <c r="T9" s="13">
        <v>0.55625314109177526</v>
      </c>
      <c r="U9" s="13">
        <v>0.55659476082734261</v>
      </c>
      <c r="V9" s="13">
        <v>0.54562989832281594</v>
      </c>
      <c r="W9" s="13">
        <v>0.55281921661255551</v>
      </c>
      <c r="X9" s="13">
        <v>0.52203207372446869</v>
      </c>
      <c r="Y9" s="13">
        <v>0.57010004217522625</v>
      </c>
      <c r="AA9" s="13">
        <v>0.57019736145913769</v>
      </c>
      <c r="AB9" s="13">
        <v>0.58048277795249048</v>
      </c>
      <c r="AC9" s="13">
        <v>0.57293576552569503</v>
      </c>
      <c r="AD9" s="13">
        <v>0.55512252918080873</v>
      </c>
      <c r="AE9" s="13">
        <v>0.5685091177100674</v>
      </c>
      <c r="AF9" s="13">
        <v>0.53709148002860252</v>
      </c>
      <c r="AH9" s="13">
        <v>0.57017381322235017</v>
      </c>
      <c r="AI9" s="13">
        <v>0.62657682549405003</v>
      </c>
      <c r="AJ9" s="13">
        <v>0.52873360658646151</v>
      </c>
      <c r="AK9" s="13">
        <v>0.54150269691944353</v>
      </c>
      <c r="AL9" s="13">
        <v>0.56664869921592909</v>
      </c>
      <c r="AN9" s="13">
        <v>0.58541654300724666</v>
      </c>
      <c r="AO9" s="13">
        <v>0.54730370785404026</v>
      </c>
      <c r="AP9" s="13">
        <v>0.5101125933791103</v>
      </c>
      <c r="AQ9" s="13">
        <v>0.59573411662472164</v>
      </c>
    </row>
    <row r="10" spans="2:45" ht="19" customHeight="1" x14ac:dyDescent="0.35">
      <c r="B10" s="12" t="s">
        <v>271</v>
      </c>
      <c r="C10" s="13">
        <v>0.25748268401935259</v>
      </c>
      <c r="D10" s="13">
        <v>0.27941703010271862</v>
      </c>
      <c r="E10" s="13">
        <v>0.25692066538527158</v>
      </c>
      <c r="F10" s="13">
        <v>0.28307073872910549</v>
      </c>
      <c r="G10" s="13">
        <v>0.28980373563268752</v>
      </c>
      <c r="H10" s="13">
        <v>0.21378003175771609</v>
      </c>
      <c r="I10" s="13">
        <v>0.22593403423609371</v>
      </c>
      <c r="K10" s="13">
        <v>0.27219571095277129</v>
      </c>
      <c r="L10" s="13">
        <v>0.243078042240291</v>
      </c>
      <c r="N10" s="13">
        <v>0.27932200690957848</v>
      </c>
      <c r="O10" s="13">
        <v>0.21879343679397911</v>
      </c>
      <c r="P10" s="13">
        <v>0.2161417416018839</v>
      </c>
      <c r="Q10" s="13">
        <v>0.33516821789895901</v>
      </c>
      <c r="R10" s="13">
        <v>0.2235519874186403</v>
      </c>
      <c r="S10" s="13">
        <v>0.2308921546854395</v>
      </c>
      <c r="T10" s="13">
        <v>0.24483266186879701</v>
      </c>
      <c r="U10" s="13">
        <v>0.2348676378424509</v>
      </c>
      <c r="V10" s="13">
        <v>0.27478958218639699</v>
      </c>
      <c r="W10" s="13">
        <v>0.28892675466587608</v>
      </c>
      <c r="X10" s="13">
        <v>0.29601734565982352</v>
      </c>
      <c r="Y10" s="13">
        <v>0.22736977059819921</v>
      </c>
      <c r="AA10" s="13">
        <v>0.24627093636334629</v>
      </c>
      <c r="AB10" s="13">
        <v>0.2659723342619888</v>
      </c>
      <c r="AC10" s="13">
        <v>0.29133950172719719</v>
      </c>
      <c r="AD10" s="13">
        <v>0.26462065353047248</v>
      </c>
      <c r="AE10" s="13">
        <v>0.24451882624489521</v>
      </c>
      <c r="AF10" s="13">
        <v>0.26888089593779768</v>
      </c>
      <c r="AH10" s="13">
        <v>0.22565514682615759</v>
      </c>
      <c r="AI10" s="13">
        <v>0.2245351732209796</v>
      </c>
      <c r="AJ10" s="13">
        <v>0.30541149286302272</v>
      </c>
      <c r="AK10" s="13">
        <v>0.28998791548475178</v>
      </c>
      <c r="AL10" s="13">
        <v>0.24082648593545761</v>
      </c>
      <c r="AN10" s="13">
        <v>0.25291889058660261</v>
      </c>
      <c r="AO10" s="13">
        <v>0.28196625822271459</v>
      </c>
      <c r="AP10" s="13">
        <v>0.27039453913092021</v>
      </c>
      <c r="AQ10" s="13">
        <v>0.22344228422908249</v>
      </c>
    </row>
    <row r="11" spans="2:45" ht="19" customHeight="1" x14ac:dyDescent="0.35">
      <c r="B11" s="12" t="s">
        <v>272</v>
      </c>
      <c r="C11" s="13">
        <v>0.11560206814184069</v>
      </c>
      <c r="D11" s="13">
        <v>0.13510677317974759</v>
      </c>
      <c r="E11" s="13">
        <v>0.1261279811456269</v>
      </c>
      <c r="F11" s="13">
        <v>0.11920049381722431</v>
      </c>
      <c r="G11" s="13">
        <v>0.1150699901571119</v>
      </c>
      <c r="H11" s="13">
        <v>9.7093874490657289E-2</v>
      </c>
      <c r="I11" s="13">
        <v>0.10416776707118269</v>
      </c>
      <c r="K11" s="13">
        <v>0.13513460681508729</v>
      </c>
      <c r="L11" s="13">
        <v>9.6478931624995698E-2</v>
      </c>
      <c r="N11" s="13">
        <v>0.11693999243246959</v>
      </c>
      <c r="O11" s="13">
        <v>0.131929921625488</v>
      </c>
      <c r="P11" s="13">
        <v>8.6627584903464769E-2</v>
      </c>
      <c r="Q11" s="13">
        <v>9.1387979956827667E-2</v>
      </c>
      <c r="R11" s="13">
        <v>0.12742767615640249</v>
      </c>
      <c r="S11" s="13">
        <v>0.13755518963680149</v>
      </c>
      <c r="T11" s="13">
        <v>0.14543307235214881</v>
      </c>
      <c r="U11" s="13">
        <v>0.1060509150138077</v>
      </c>
      <c r="V11" s="13">
        <v>9.1067831493362991E-2</v>
      </c>
      <c r="W11" s="13">
        <v>0.10671219858192681</v>
      </c>
      <c r="X11" s="13">
        <v>0.1239048235118972</v>
      </c>
      <c r="Y11" s="13">
        <v>0.131784437120678</v>
      </c>
      <c r="AA11" s="13">
        <v>0.1182851584168108</v>
      </c>
      <c r="AB11" s="13">
        <v>0.1173176889317827</v>
      </c>
      <c r="AC11" s="13">
        <v>8.5095527708588137E-2</v>
      </c>
      <c r="AD11" s="13">
        <v>0.12066718145464</v>
      </c>
      <c r="AE11" s="13">
        <v>9.6849067824538726E-2</v>
      </c>
      <c r="AF11" s="13">
        <v>0.13216048482422069</v>
      </c>
      <c r="AH11" s="13">
        <v>0.12942044771942579</v>
      </c>
      <c r="AI11" s="13">
        <v>0.1110194572703412</v>
      </c>
      <c r="AJ11" s="13">
        <v>9.7885527638616535E-2</v>
      </c>
      <c r="AK11" s="13">
        <v>0.1078879281603943</v>
      </c>
      <c r="AL11" s="13">
        <v>0.12211716852936789</v>
      </c>
      <c r="AN11" s="13">
        <v>0.1108240855662927</v>
      </c>
      <c r="AO11" s="13">
        <v>0.1017508710841568</v>
      </c>
      <c r="AP11" s="13">
        <v>0.1487019988126006</v>
      </c>
      <c r="AQ11" s="13">
        <v>0.10679118674209449</v>
      </c>
    </row>
    <row r="12" spans="2:45" ht="19" customHeight="1" x14ac:dyDescent="0.35">
      <c r="B12" s="12" t="s">
        <v>273</v>
      </c>
      <c r="C12" s="13">
        <v>3.5976644501332741E-2</v>
      </c>
      <c r="D12" s="13">
        <v>5.4516472503285833E-2</v>
      </c>
      <c r="E12" s="13">
        <v>4.6098465532806387E-2</v>
      </c>
      <c r="F12" s="13">
        <v>3.4159271827702203E-2</v>
      </c>
      <c r="G12" s="13">
        <v>2.4086514987728191E-2</v>
      </c>
      <c r="H12" s="13">
        <v>2.9625603804885429E-2</v>
      </c>
      <c r="I12" s="13">
        <v>3.0924942273766E-2</v>
      </c>
      <c r="K12" s="13">
        <v>4.3802105428541002E-2</v>
      </c>
      <c r="L12" s="13">
        <v>2.8315205293575851E-2</v>
      </c>
      <c r="N12" s="13">
        <v>3.6813630856487103E-2</v>
      </c>
      <c r="O12" s="13">
        <v>4.9013120807187581E-2</v>
      </c>
      <c r="P12" s="13">
        <v>5.0677663857997837E-2</v>
      </c>
      <c r="Q12" s="13">
        <v>1.224407816652287E-2</v>
      </c>
      <c r="R12" s="13">
        <v>2.3350622203729361E-2</v>
      </c>
      <c r="S12" s="13">
        <v>4.1918341061540958E-2</v>
      </c>
      <c r="T12" s="13">
        <v>1.8800700123953469E-2</v>
      </c>
      <c r="U12" s="13">
        <v>5.4185378445310697E-2</v>
      </c>
      <c r="V12" s="13">
        <v>4.9421234954452872E-2</v>
      </c>
      <c r="W12" s="13">
        <v>2.230116748335605E-2</v>
      </c>
      <c r="X12" s="13">
        <v>2.5703429358122799E-2</v>
      </c>
      <c r="Y12" s="13">
        <v>4.6638992786179209E-2</v>
      </c>
      <c r="AA12" s="13">
        <v>4.1268610846208677E-2</v>
      </c>
      <c r="AB12" s="13">
        <v>1.635959729642358E-2</v>
      </c>
      <c r="AC12" s="13">
        <v>3.4426352092321651E-2</v>
      </c>
      <c r="AD12" s="13">
        <v>5.1614858943883873E-2</v>
      </c>
      <c r="AE12" s="13">
        <v>2.523046444729956E-2</v>
      </c>
      <c r="AF12" s="13">
        <v>3.6006977018833618E-2</v>
      </c>
      <c r="AH12" s="13">
        <v>4.9856790126426798E-2</v>
      </c>
      <c r="AI12" s="13">
        <v>2.2098121161951229E-2</v>
      </c>
      <c r="AJ12" s="13">
        <v>3.9472396390112477E-2</v>
      </c>
      <c r="AK12" s="13">
        <v>4.1572396449104543E-2</v>
      </c>
      <c r="AL12" s="13">
        <v>2.7463116990628832E-2</v>
      </c>
      <c r="AN12" s="13">
        <v>3.0100412895068391E-2</v>
      </c>
      <c r="AO12" s="13">
        <v>3.193872703236985E-2</v>
      </c>
      <c r="AP12" s="13">
        <v>4.5563268181543437E-2</v>
      </c>
      <c r="AQ12" s="13">
        <v>3.8315374467300857E-2</v>
      </c>
    </row>
    <row r="13" spans="2:45" ht="19" customHeight="1" x14ac:dyDescent="0.35">
      <c r="B13" s="12" t="s">
        <v>274</v>
      </c>
      <c r="C13" s="13">
        <v>1.522103612164989E-2</v>
      </c>
      <c r="D13" s="13">
        <v>2.3650621165808971E-2</v>
      </c>
      <c r="E13" s="13">
        <v>2.411354797337064E-2</v>
      </c>
      <c r="F13" s="13">
        <v>1.6998629567486611E-2</v>
      </c>
      <c r="G13" s="13">
        <v>1.447041874462153E-2</v>
      </c>
      <c r="H13" s="13">
        <v>6.4465143707433158E-3</v>
      </c>
      <c r="I13" s="13">
        <v>7.513464508032538E-3</v>
      </c>
      <c r="K13" s="13">
        <v>2.154234150226212E-2</v>
      </c>
      <c r="L13" s="13">
        <v>9.0322253490038341E-3</v>
      </c>
      <c r="N13" s="13">
        <v>9.7921075198167049E-3</v>
      </c>
      <c r="O13" s="13">
        <v>1.441141256558408E-2</v>
      </c>
      <c r="P13" s="13">
        <v>0</v>
      </c>
      <c r="Q13" s="13">
        <v>1.135931102700493E-2</v>
      </c>
      <c r="R13" s="13">
        <v>8.9497828900442083E-3</v>
      </c>
      <c r="S13" s="13">
        <v>2.0580895219194421E-2</v>
      </c>
      <c r="T13" s="13">
        <v>2.112616730004983E-2</v>
      </c>
      <c r="U13" s="13">
        <v>2.1000227266886821E-2</v>
      </c>
      <c r="V13" s="13">
        <v>3.0306742520148429E-2</v>
      </c>
      <c r="W13" s="13">
        <v>8.3666922987224567E-3</v>
      </c>
      <c r="X13" s="13">
        <v>6.2120028753549304E-3</v>
      </c>
      <c r="Y13" s="13">
        <v>1.8115684217951018E-2</v>
      </c>
      <c r="AA13" s="13">
        <v>1.130730290639506E-2</v>
      </c>
      <c r="AB13" s="13">
        <v>1.354241623893053E-2</v>
      </c>
      <c r="AC13" s="13">
        <v>1.620285294619796E-2</v>
      </c>
      <c r="AD13" s="13">
        <v>7.9747768901949814E-3</v>
      </c>
      <c r="AE13" s="13">
        <v>3.2616515749202359E-2</v>
      </c>
      <c r="AF13" s="13">
        <v>1.011508676747286E-2</v>
      </c>
      <c r="AH13" s="13">
        <v>1.4284906853312169E-2</v>
      </c>
      <c r="AI13" s="13">
        <v>5.5889564517875873E-3</v>
      </c>
      <c r="AJ13" s="13">
        <v>9.4889790667166997E-3</v>
      </c>
      <c r="AK13" s="13">
        <v>1.0905379756788579E-2</v>
      </c>
      <c r="AL13" s="13">
        <v>2.3261694781371141E-2</v>
      </c>
      <c r="AN13" s="13">
        <v>6.8862912712094352E-3</v>
      </c>
      <c r="AO13" s="13">
        <v>2.2831737777668951E-2</v>
      </c>
      <c r="AP13" s="13">
        <v>1.868898007713864E-2</v>
      </c>
      <c r="AQ13" s="13">
        <v>1.338031234372756E-2</v>
      </c>
    </row>
    <row r="14" spans="2:45" ht="19" customHeight="1" x14ac:dyDescent="0.35">
      <c r="B14" s="12" t="s">
        <v>81</v>
      </c>
      <c r="C14" s="13">
        <v>1.443070456566981E-2</v>
      </c>
      <c r="D14" s="13">
        <v>1.301226928204954E-2</v>
      </c>
      <c r="E14" s="13">
        <v>1.368554484120443E-2</v>
      </c>
      <c r="F14" s="13">
        <v>1.916462444092561E-2</v>
      </c>
      <c r="G14" s="13">
        <v>1.6926370591792628E-2</v>
      </c>
      <c r="H14" s="13">
        <v>1.350381236450704E-2</v>
      </c>
      <c r="I14" s="13">
        <v>1.072623080839639E-2</v>
      </c>
      <c r="K14" s="13">
        <v>1.6877904358588321E-2</v>
      </c>
      <c r="L14" s="13">
        <v>1.203479809867921E-2</v>
      </c>
      <c r="N14" s="13">
        <v>1.034949950430843E-2</v>
      </c>
      <c r="O14" s="13">
        <v>0</v>
      </c>
      <c r="P14" s="13">
        <v>2.0685698878277779E-2</v>
      </c>
      <c r="Q14" s="13">
        <v>3.9442289328536398E-2</v>
      </c>
      <c r="R14" s="13">
        <v>0</v>
      </c>
      <c r="S14" s="13">
        <v>1.115344729464462E-2</v>
      </c>
      <c r="T14" s="13">
        <v>1.3554257263275721E-2</v>
      </c>
      <c r="U14" s="13">
        <v>2.7301080604201181E-2</v>
      </c>
      <c r="V14" s="13">
        <v>8.7847105228225121E-3</v>
      </c>
      <c r="W14" s="13">
        <v>2.0873970357562971E-2</v>
      </c>
      <c r="X14" s="13">
        <v>2.6130324870332709E-2</v>
      </c>
      <c r="Y14" s="13">
        <v>5.9910731017661792E-3</v>
      </c>
      <c r="AA14" s="13">
        <v>1.267063000810152E-2</v>
      </c>
      <c r="AB14" s="13">
        <v>6.3251853183839916E-3</v>
      </c>
      <c r="AC14" s="13">
        <v>0</v>
      </c>
      <c r="AD14" s="13">
        <v>0</v>
      </c>
      <c r="AE14" s="13">
        <v>3.2276008023996793E-2</v>
      </c>
      <c r="AF14" s="13">
        <v>1.5745075423072571E-2</v>
      </c>
      <c r="AH14" s="13">
        <v>1.060889525232721E-2</v>
      </c>
      <c r="AI14" s="13">
        <v>1.018146640089021E-2</v>
      </c>
      <c r="AJ14" s="13">
        <v>1.900799745507015E-2</v>
      </c>
      <c r="AK14" s="13">
        <v>8.1436832295172165E-3</v>
      </c>
      <c r="AL14" s="13">
        <v>1.9682834547245599E-2</v>
      </c>
      <c r="AN14" s="13">
        <v>1.385377667358045E-2</v>
      </c>
      <c r="AO14" s="13">
        <v>1.420869802904951E-2</v>
      </c>
      <c r="AP14" s="13">
        <v>6.5386204186868467E-3</v>
      </c>
      <c r="AQ14" s="13">
        <v>2.233672559307304E-2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275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0.38038962354626221</v>
      </c>
      <c r="D9" s="13">
        <v>0.37257392176482279</v>
      </c>
      <c r="E9" s="13">
        <v>0.42541626269745692</v>
      </c>
      <c r="F9" s="13">
        <v>0.36896976307668811</v>
      </c>
      <c r="G9" s="13">
        <v>0.35292831637688038</v>
      </c>
      <c r="H9" s="13">
        <v>0.3937869928084991</v>
      </c>
      <c r="I9" s="13">
        <v>0.37146100740051158</v>
      </c>
      <c r="K9" s="13">
        <v>0.33326683403794011</v>
      </c>
      <c r="L9" s="13">
        <v>0.42652471903471828</v>
      </c>
      <c r="N9" s="13">
        <v>0.3533829610364248</v>
      </c>
      <c r="O9" s="13">
        <v>0.31465563216498382</v>
      </c>
      <c r="P9" s="13">
        <v>0.46616949090132009</v>
      </c>
      <c r="Q9" s="13">
        <v>0.38680495542799459</v>
      </c>
      <c r="R9" s="13">
        <v>0.4113612040139743</v>
      </c>
      <c r="S9" s="13">
        <v>0.37425319283209157</v>
      </c>
      <c r="T9" s="13">
        <v>0.35203628565327483</v>
      </c>
      <c r="U9" s="13">
        <v>0.34772731661772532</v>
      </c>
      <c r="V9" s="13">
        <v>0.40621300091389939</v>
      </c>
      <c r="W9" s="13">
        <v>0.39459642587949761</v>
      </c>
      <c r="X9" s="13">
        <v>0.35838197829244772</v>
      </c>
      <c r="Y9" s="13">
        <v>0.36004510892571551</v>
      </c>
      <c r="AA9" s="13">
        <v>0.39146556709475472</v>
      </c>
      <c r="AB9" s="13">
        <v>0.4025968813848988</v>
      </c>
      <c r="AC9" s="13">
        <v>0.46821385634847201</v>
      </c>
      <c r="AD9" s="13">
        <v>0.37295789992362449</v>
      </c>
      <c r="AE9" s="13">
        <v>0.38117255072423778</v>
      </c>
      <c r="AF9" s="13">
        <v>0.33913566308703508</v>
      </c>
      <c r="AH9" s="13">
        <v>0.38318370134041257</v>
      </c>
      <c r="AI9" s="13">
        <v>0.39822331745146722</v>
      </c>
      <c r="AJ9" s="13">
        <v>0.40866579725822899</v>
      </c>
      <c r="AK9" s="13">
        <v>0.37655154150331449</v>
      </c>
      <c r="AL9" s="13">
        <v>0.3656117915340179</v>
      </c>
      <c r="AN9" s="13">
        <v>0.42796760144807011</v>
      </c>
      <c r="AO9" s="13">
        <v>0.36000036113867101</v>
      </c>
      <c r="AP9" s="13">
        <v>0.34260871127606718</v>
      </c>
      <c r="AQ9" s="13">
        <v>0.38401885412458642</v>
      </c>
    </row>
    <row r="10" spans="2:45" ht="19" customHeight="1" x14ac:dyDescent="0.35">
      <c r="B10" s="12" t="s">
        <v>271</v>
      </c>
      <c r="C10" s="13">
        <v>0.29845657495738293</v>
      </c>
      <c r="D10" s="13">
        <v>0.2944685080849952</v>
      </c>
      <c r="E10" s="13">
        <v>0.29652327241365639</v>
      </c>
      <c r="F10" s="13">
        <v>0.29733336205837541</v>
      </c>
      <c r="G10" s="13">
        <v>0.28774050601099499</v>
      </c>
      <c r="H10" s="13">
        <v>0.29515553716203508</v>
      </c>
      <c r="I10" s="13">
        <v>0.31446956254344799</v>
      </c>
      <c r="K10" s="13">
        <v>0.28668329792600611</v>
      </c>
      <c r="L10" s="13">
        <v>0.30998308401429459</v>
      </c>
      <c r="N10" s="13">
        <v>0.28269577614068381</v>
      </c>
      <c r="O10" s="13">
        <v>0.35311371844791861</v>
      </c>
      <c r="P10" s="13">
        <v>0.27899827669124139</v>
      </c>
      <c r="Q10" s="13">
        <v>0.29667954355465131</v>
      </c>
      <c r="R10" s="13">
        <v>0.31759461014687201</v>
      </c>
      <c r="S10" s="13">
        <v>0.27508501029488169</v>
      </c>
      <c r="T10" s="13">
        <v>0.33188365545801179</v>
      </c>
      <c r="U10" s="13">
        <v>0.25270581792109692</v>
      </c>
      <c r="V10" s="13">
        <v>0.29810642823353262</v>
      </c>
      <c r="W10" s="13">
        <v>0.29969418608519188</v>
      </c>
      <c r="X10" s="13">
        <v>0.35038428041476782</v>
      </c>
      <c r="Y10" s="13">
        <v>0.27659619652891582</v>
      </c>
      <c r="AA10" s="13">
        <v>0.31663970591353818</v>
      </c>
      <c r="AB10" s="13">
        <v>0.27435055664410762</v>
      </c>
      <c r="AC10" s="13">
        <v>0.27265146958469583</v>
      </c>
      <c r="AD10" s="13">
        <v>0.30235965743130683</v>
      </c>
      <c r="AE10" s="13">
        <v>0.27021684194221629</v>
      </c>
      <c r="AF10" s="13">
        <v>0.30924139941205231</v>
      </c>
      <c r="AH10" s="13">
        <v>0.30736369156013582</v>
      </c>
      <c r="AI10" s="13">
        <v>0.3129232577619937</v>
      </c>
      <c r="AJ10" s="13">
        <v>0.30063951231281222</v>
      </c>
      <c r="AK10" s="13">
        <v>0.31262756044512269</v>
      </c>
      <c r="AL10" s="13">
        <v>0.2801901881772732</v>
      </c>
      <c r="AN10" s="13">
        <v>0.31264866777280148</v>
      </c>
      <c r="AO10" s="13">
        <v>0.32836664166585189</v>
      </c>
      <c r="AP10" s="13">
        <v>0.27228496171910488</v>
      </c>
      <c r="AQ10" s="13">
        <v>0.27522794370534431</v>
      </c>
    </row>
    <row r="11" spans="2:45" ht="19" customHeight="1" x14ac:dyDescent="0.35">
      <c r="B11" s="12" t="s">
        <v>272</v>
      </c>
      <c r="C11" s="13">
        <v>0.19330852731542489</v>
      </c>
      <c r="D11" s="13">
        <v>0.1918937294242464</v>
      </c>
      <c r="E11" s="13">
        <v>0.15838465733496551</v>
      </c>
      <c r="F11" s="13">
        <v>0.20381430704116499</v>
      </c>
      <c r="G11" s="13">
        <v>0.22662850434629861</v>
      </c>
      <c r="H11" s="13">
        <v>0.19578145308192199</v>
      </c>
      <c r="I11" s="13">
        <v>0.18542312428869251</v>
      </c>
      <c r="K11" s="13">
        <v>0.22846483206281001</v>
      </c>
      <c r="L11" s="13">
        <v>0.1588890989779867</v>
      </c>
      <c r="N11" s="13">
        <v>0.2471953289927728</v>
      </c>
      <c r="O11" s="13">
        <v>0.25615032660037501</v>
      </c>
      <c r="P11" s="13">
        <v>0.20966468998961729</v>
      </c>
      <c r="Q11" s="13">
        <v>0.16336075470297029</v>
      </c>
      <c r="R11" s="13">
        <v>0.16917585653011599</v>
      </c>
      <c r="S11" s="13">
        <v>0.2016079620265086</v>
      </c>
      <c r="T11" s="13">
        <v>0.15298499481198771</v>
      </c>
      <c r="U11" s="13">
        <v>0.23391963717979039</v>
      </c>
      <c r="V11" s="13">
        <v>0.17725581631211509</v>
      </c>
      <c r="W11" s="13">
        <v>0.1757969328279258</v>
      </c>
      <c r="X11" s="13">
        <v>0.18791879071452511</v>
      </c>
      <c r="Y11" s="13">
        <v>0.19046090138482311</v>
      </c>
      <c r="AA11" s="13">
        <v>0.18167045541716309</v>
      </c>
      <c r="AB11" s="13">
        <v>0.2143066571595478</v>
      </c>
      <c r="AC11" s="13">
        <v>0.1582361748293572</v>
      </c>
      <c r="AD11" s="13">
        <v>0.19139545266249969</v>
      </c>
      <c r="AE11" s="13">
        <v>0.185483391821407</v>
      </c>
      <c r="AF11" s="13">
        <v>0.21919815714283841</v>
      </c>
      <c r="AH11" s="13">
        <v>0.20990446874451479</v>
      </c>
      <c r="AI11" s="13">
        <v>0.18879311319237349</v>
      </c>
      <c r="AJ11" s="13">
        <v>0.16910626690886471</v>
      </c>
      <c r="AK11" s="13">
        <v>0.19084762618182649</v>
      </c>
      <c r="AL11" s="13">
        <v>0.19759269563109011</v>
      </c>
      <c r="AN11" s="13">
        <v>0.16578692124224459</v>
      </c>
      <c r="AO11" s="13">
        <v>0.19590081753420871</v>
      </c>
      <c r="AP11" s="13">
        <v>0.22142876294279981</v>
      </c>
      <c r="AQ11" s="13">
        <v>0.19605956606533809</v>
      </c>
    </row>
    <row r="12" spans="2:45" ht="19" customHeight="1" x14ac:dyDescent="0.35">
      <c r="B12" s="12" t="s">
        <v>273</v>
      </c>
      <c r="C12" s="13">
        <v>7.9381066340589501E-2</v>
      </c>
      <c r="D12" s="13">
        <v>9.9144944136653743E-2</v>
      </c>
      <c r="E12" s="13">
        <v>6.1625712819456308E-2</v>
      </c>
      <c r="F12" s="13">
        <v>7.7306649451157228E-2</v>
      </c>
      <c r="G12" s="13">
        <v>7.8237672829825675E-2</v>
      </c>
      <c r="H12" s="13">
        <v>7.3376482269729801E-2</v>
      </c>
      <c r="I12" s="13">
        <v>8.7442970047768395E-2</v>
      </c>
      <c r="K12" s="13">
        <v>9.4697110463006495E-2</v>
      </c>
      <c r="L12" s="13">
        <v>6.438604661731262E-2</v>
      </c>
      <c r="N12" s="13">
        <v>7.6445965347824898E-2</v>
      </c>
      <c r="O12" s="13">
        <v>3.2408390628455443E-2</v>
      </c>
      <c r="P12" s="13">
        <v>2.7544407176708412E-2</v>
      </c>
      <c r="Q12" s="13">
        <v>0.12846918349645869</v>
      </c>
      <c r="R12" s="13">
        <v>7.3053128271312856E-2</v>
      </c>
      <c r="S12" s="13">
        <v>0.1029770623597395</v>
      </c>
      <c r="T12" s="13">
        <v>0.1068308797985692</v>
      </c>
      <c r="U12" s="13">
        <v>0.1172486778307632</v>
      </c>
      <c r="V12" s="13">
        <v>6.7676947630335021E-2</v>
      </c>
      <c r="W12" s="13">
        <v>6.4898186301886873E-2</v>
      </c>
      <c r="X12" s="13">
        <v>3.9054311586308371E-2</v>
      </c>
      <c r="Y12" s="13">
        <v>0.1082460449152111</v>
      </c>
      <c r="AA12" s="13">
        <v>7.7802939316288983E-2</v>
      </c>
      <c r="AB12" s="13">
        <v>8.1569046290325728E-2</v>
      </c>
      <c r="AC12" s="13">
        <v>7.6160531720539604E-2</v>
      </c>
      <c r="AD12" s="13">
        <v>7.8860082975759332E-2</v>
      </c>
      <c r="AE12" s="13">
        <v>6.7846279295694784E-2</v>
      </c>
      <c r="AF12" s="13">
        <v>9.1697965639756129E-2</v>
      </c>
      <c r="AH12" s="13">
        <v>6.5298639271865008E-2</v>
      </c>
      <c r="AI12" s="13">
        <v>6.3379759776184041E-2</v>
      </c>
      <c r="AJ12" s="13">
        <v>8.6937470609873196E-2</v>
      </c>
      <c r="AK12" s="13">
        <v>7.3685456747889025E-2</v>
      </c>
      <c r="AL12" s="13">
        <v>9.1094267327348002E-2</v>
      </c>
      <c r="AN12" s="13">
        <v>7.1255892323397935E-2</v>
      </c>
      <c r="AO12" s="13">
        <v>6.9324821592192068E-2</v>
      </c>
      <c r="AP12" s="13">
        <v>0.10981691248367539</v>
      </c>
      <c r="AQ12" s="13">
        <v>7.0325400911442223E-2</v>
      </c>
    </row>
    <row r="13" spans="2:45" ht="19" customHeight="1" x14ac:dyDescent="0.35">
      <c r="B13" s="12" t="s">
        <v>274</v>
      </c>
      <c r="C13" s="13">
        <v>2.7647338305694422E-2</v>
      </c>
      <c r="D13" s="13">
        <v>2.9782411204088331E-2</v>
      </c>
      <c r="E13" s="13">
        <v>3.8155508030782909E-2</v>
      </c>
      <c r="F13" s="13">
        <v>2.7106131182213011E-2</v>
      </c>
      <c r="G13" s="13">
        <v>3.1092557168519299E-2</v>
      </c>
      <c r="H13" s="13">
        <v>2.5583779298567651E-2</v>
      </c>
      <c r="I13" s="13">
        <v>1.6740965237194011E-2</v>
      </c>
      <c r="K13" s="13">
        <v>3.7330032382550983E-2</v>
      </c>
      <c r="L13" s="13">
        <v>1.8167593568970079E-2</v>
      </c>
      <c r="N13" s="13">
        <v>1.929419118959079E-2</v>
      </c>
      <c r="O13" s="13">
        <v>4.3671932158267097E-2</v>
      </c>
      <c r="P13" s="13">
        <v>8.7258884380505119E-3</v>
      </c>
      <c r="Q13" s="13">
        <v>1.407856327146759E-2</v>
      </c>
      <c r="R13" s="13">
        <v>1.4443938866255701E-2</v>
      </c>
      <c r="S13" s="13">
        <v>2.7269275705633301E-2</v>
      </c>
      <c r="T13" s="13">
        <v>2.7415405129185499E-2</v>
      </c>
      <c r="U13" s="13">
        <v>2.109746984642287E-2</v>
      </c>
      <c r="V13" s="13">
        <v>3.4037495581976288E-2</v>
      </c>
      <c r="W13" s="13">
        <v>3.6917038982304771E-2</v>
      </c>
      <c r="X13" s="13">
        <v>3.1328276986002657E-2</v>
      </c>
      <c r="Y13" s="13">
        <v>4.3911766635977983E-2</v>
      </c>
      <c r="AA13" s="13">
        <v>2.341520406784647E-2</v>
      </c>
      <c r="AB13" s="13">
        <v>1.441297490976831E-2</v>
      </c>
      <c r="AC13" s="13">
        <v>2.473796751693547E-2</v>
      </c>
      <c r="AD13" s="13">
        <v>4.0360411818467022E-2</v>
      </c>
      <c r="AE13" s="13">
        <v>4.5859576683619063E-2</v>
      </c>
      <c r="AF13" s="13">
        <v>1.6282279787463671E-2</v>
      </c>
      <c r="AH13" s="13">
        <v>2.4091379048880399E-2</v>
      </c>
      <c r="AI13" s="13">
        <v>1.4751383155519699E-2</v>
      </c>
      <c r="AJ13" s="13">
        <v>1.6795906430294001E-2</v>
      </c>
      <c r="AK13" s="13">
        <v>2.8998008213544191E-2</v>
      </c>
      <c r="AL13" s="13">
        <v>3.6154045961256431E-2</v>
      </c>
      <c r="AN13" s="13">
        <v>6.7290056138391823E-3</v>
      </c>
      <c r="AO13" s="13">
        <v>2.5736834752454911E-2</v>
      </c>
      <c r="AP13" s="13">
        <v>4.2384226505902373E-2</v>
      </c>
      <c r="AQ13" s="13">
        <v>3.9410605974589077E-2</v>
      </c>
    </row>
    <row r="14" spans="2:45" ht="19" customHeight="1" x14ac:dyDescent="0.35">
      <c r="B14" s="12" t="s">
        <v>81</v>
      </c>
      <c r="C14" s="13">
        <v>2.0816869534646159E-2</v>
      </c>
      <c r="D14" s="13">
        <v>1.213648538519373E-2</v>
      </c>
      <c r="E14" s="13">
        <v>1.9894586703682059E-2</v>
      </c>
      <c r="F14" s="13">
        <v>2.5469787190401268E-2</v>
      </c>
      <c r="G14" s="13">
        <v>2.3372443267480929E-2</v>
      </c>
      <c r="H14" s="13">
        <v>1.6315755379246361E-2</v>
      </c>
      <c r="I14" s="13">
        <v>2.4462370482385521E-2</v>
      </c>
      <c r="K14" s="13">
        <v>1.9557893127686431E-2</v>
      </c>
      <c r="L14" s="13">
        <v>2.2049457786717741E-2</v>
      </c>
      <c r="N14" s="13">
        <v>2.0985777292703081E-2</v>
      </c>
      <c r="O14" s="13">
        <v>0</v>
      </c>
      <c r="P14" s="13">
        <v>8.8972468030623017E-3</v>
      </c>
      <c r="Q14" s="13">
        <v>1.0606999546457619E-2</v>
      </c>
      <c r="R14" s="13">
        <v>1.437126217146923E-2</v>
      </c>
      <c r="S14" s="13">
        <v>1.8807496781145221E-2</v>
      </c>
      <c r="T14" s="13">
        <v>2.8848779148970969E-2</v>
      </c>
      <c r="U14" s="13">
        <v>2.7301080604201181E-2</v>
      </c>
      <c r="V14" s="13">
        <v>1.6710311328141391E-2</v>
      </c>
      <c r="W14" s="13">
        <v>2.8097229923192791E-2</v>
      </c>
      <c r="X14" s="13">
        <v>3.2932362005948318E-2</v>
      </c>
      <c r="Y14" s="13">
        <v>2.0739981609356448E-2</v>
      </c>
      <c r="AA14" s="13">
        <v>9.0061281904086493E-3</v>
      </c>
      <c r="AB14" s="13">
        <v>1.276388361135195E-2</v>
      </c>
      <c r="AC14" s="13">
        <v>0</v>
      </c>
      <c r="AD14" s="13">
        <v>1.406649518834281E-2</v>
      </c>
      <c r="AE14" s="13">
        <v>4.942135953282497E-2</v>
      </c>
      <c r="AF14" s="13">
        <v>2.444453493085447E-2</v>
      </c>
      <c r="AH14" s="13">
        <v>1.0158120034191229E-2</v>
      </c>
      <c r="AI14" s="13">
        <v>2.1929168662461768E-2</v>
      </c>
      <c r="AJ14" s="13">
        <v>1.7855046479926948E-2</v>
      </c>
      <c r="AK14" s="13">
        <v>1.7289806908302889E-2</v>
      </c>
      <c r="AL14" s="13">
        <v>2.9357011369014339E-2</v>
      </c>
      <c r="AN14" s="13">
        <v>1.561191159964675E-2</v>
      </c>
      <c r="AO14" s="13">
        <v>2.0670523316621441E-2</v>
      </c>
      <c r="AP14" s="13">
        <v>1.147642507245045E-2</v>
      </c>
      <c r="AQ14" s="13">
        <v>3.4957629218699923E-2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276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0.50980530673350455</v>
      </c>
      <c r="D9" s="13">
        <v>0.44032020442635228</v>
      </c>
      <c r="E9" s="13">
        <v>0.5073151775083744</v>
      </c>
      <c r="F9" s="13">
        <v>0.54484601373639041</v>
      </c>
      <c r="G9" s="13">
        <v>0.53262550947450549</v>
      </c>
      <c r="H9" s="13">
        <v>0.54051323780857641</v>
      </c>
      <c r="I9" s="13">
        <v>0.48996906536439488</v>
      </c>
      <c r="K9" s="13">
        <v>0.46644529430523862</v>
      </c>
      <c r="L9" s="13">
        <v>0.55225649297759138</v>
      </c>
      <c r="N9" s="13">
        <v>0.52292276506052504</v>
      </c>
      <c r="O9" s="13">
        <v>0.51867849491406126</v>
      </c>
      <c r="P9" s="13">
        <v>0.59163084675039923</v>
      </c>
      <c r="Q9" s="13">
        <v>0.53329924588533117</v>
      </c>
      <c r="R9" s="13">
        <v>0.51377984978940894</v>
      </c>
      <c r="S9" s="13">
        <v>0.53248049720775881</v>
      </c>
      <c r="T9" s="13">
        <v>0.48270429712313939</v>
      </c>
      <c r="U9" s="13">
        <v>0.51116936682101766</v>
      </c>
      <c r="V9" s="13">
        <v>0.4952984398748248</v>
      </c>
      <c r="W9" s="13">
        <v>0.48302624106557301</v>
      </c>
      <c r="X9" s="13">
        <v>0.49423791714987009</v>
      </c>
      <c r="Y9" s="13">
        <v>0.50772835638641645</v>
      </c>
      <c r="AA9" s="13">
        <v>0.53440726964329099</v>
      </c>
      <c r="AB9" s="13">
        <v>0.45005304281135561</v>
      </c>
      <c r="AC9" s="13">
        <v>0.48133556723795462</v>
      </c>
      <c r="AD9" s="13">
        <v>0.53262027821974955</v>
      </c>
      <c r="AE9" s="13">
        <v>0.51712030478406834</v>
      </c>
      <c r="AF9" s="13">
        <v>0.48360961767464938</v>
      </c>
      <c r="AH9" s="13">
        <v>0.51586668809935465</v>
      </c>
      <c r="AI9" s="13">
        <v>0.48106198327681038</v>
      </c>
      <c r="AJ9" s="13">
        <v>0.50515647391927743</v>
      </c>
      <c r="AK9" s="13">
        <v>0.51780149457030533</v>
      </c>
      <c r="AL9" s="13">
        <v>0.51062821726911389</v>
      </c>
      <c r="AN9" s="13">
        <v>0.51095356235307254</v>
      </c>
      <c r="AO9" s="13">
        <v>0.52846730649139961</v>
      </c>
      <c r="AP9" s="13">
        <v>0.48160025737468048</v>
      </c>
      <c r="AQ9" s="13">
        <v>0.51455090804420123</v>
      </c>
    </row>
    <row r="10" spans="2:45" ht="19" customHeight="1" x14ac:dyDescent="0.35">
      <c r="B10" s="12" t="s">
        <v>271</v>
      </c>
      <c r="C10" s="13">
        <v>0.26122189362074211</v>
      </c>
      <c r="D10" s="13">
        <v>0.27713123268671003</v>
      </c>
      <c r="E10" s="13">
        <v>0.2699747699202481</v>
      </c>
      <c r="F10" s="13">
        <v>0.22024634348123409</v>
      </c>
      <c r="G10" s="13">
        <v>0.23050475283122451</v>
      </c>
      <c r="H10" s="13">
        <v>0.2823273638562297</v>
      </c>
      <c r="I10" s="13">
        <v>0.28760240231378731</v>
      </c>
      <c r="K10" s="13">
        <v>0.25683950039867293</v>
      </c>
      <c r="L10" s="13">
        <v>0.26551243184816192</v>
      </c>
      <c r="N10" s="13">
        <v>0.2623049361300116</v>
      </c>
      <c r="O10" s="13">
        <v>0.3045542606853115</v>
      </c>
      <c r="P10" s="13">
        <v>0.25199615456193819</v>
      </c>
      <c r="Q10" s="13">
        <v>0.21851610079087461</v>
      </c>
      <c r="R10" s="13">
        <v>0.28647190956045049</v>
      </c>
      <c r="S10" s="13">
        <v>0.27001551560150422</v>
      </c>
      <c r="T10" s="13">
        <v>0.30565438356814761</v>
      </c>
      <c r="U10" s="13">
        <v>0.18668622294973469</v>
      </c>
      <c r="V10" s="13">
        <v>0.23028435573147929</v>
      </c>
      <c r="W10" s="13">
        <v>0.29937404491397468</v>
      </c>
      <c r="X10" s="13">
        <v>0.26472656154132379</v>
      </c>
      <c r="Y10" s="13">
        <v>0.26053733518383893</v>
      </c>
      <c r="AA10" s="13">
        <v>0.2647954883873852</v>
      </c>
      <c r="AB10" s="13">
        <v>0.29729057230097039</v>
      </c>
      <c r="AC10" s="13">
        <v>0.31332061558447971</v>
      </c>
      <c r="AD10" s="13">
        <v>0.25514531217919628</v>
      </c>
      <c r="AE10" s="13">
        <v>0.2352586974248119</v>
      </c>
      <c r="AF10" s="13">
        <v>0.25680118670857283</v>
      </c>
      <c r="AH10" s="13">
        <v>0.26688222405639739</v>
      </c>
      <c r="AI10" s="13">
        <v>0.29779306372585718</v>
      </c>
      <c r="AJ10" s="13">
        <v>0.29976612809815922</v>
      </c>
      <c r="AK10" s="13">
        <v>0.2583187695996873</v>
      </c>
      <c r="AL10" s="13">
        <v>0.2355462569138165</v>
      </c>
      <c r="AN10" s="13">
        <v>0.2854531054040263</v>
      </c>
      <c r="AO10" s="13">
        <v>0.26021145345973778</v>
      </c>
      <c r="AP10" s="13">
        <v>0.23562363280410331</v>
      </c>
      <c r="AQ10" s="13">
        <v>0.25942806201041901</v>
      </c>
    </row>
    <row r="11" spans="2:45" ht="19" customHeight="1" x14ac:dyDescent="0.35">
      <c r="B11" s="12" t="s">
        <v>272</v>
      </c>
      <c r="C11" s="13">
        <v>0.13752993373821609</v>
      </c>
      <c r="D11" s="13">
        <v>0.16652464987644761</v>
      </c>
      <c r="E11" s="13">
        <v>0.1347584473674196</v>
      </c>
      <c r="F11" s="13">
        <v>0.14169105553364511</v>
      </c>
      <c r="G11" s="13">
        <v>0.1259976458199093</v>
      </c>
      <c r="H11" s="13">
        <v>0.10394949544937369</v>
      </c>
      <c r="I11" s="13">
        <v>0.1492478203395407</v>
      </c>
      <c r="K11" s="13">
        <v>0.1613201962302683</v>
      </c>
      <c r="L11" s="13">
        <v>0.1142383153255917</v>
      </c>
      <c r="N11" s="13">
        <v>0.1278976145671758</v>
      </c>
      <c r="O11" s="13">
        <v>0.1472158278173368</v>
      </c>
      <c r="P11" s="13">
        <v>0.1189751937633336</v>
      </c>
      <c r="Q11" s="13">
        <v>0.17343954527096861</v>
      </c>
      <c r="R11" s="13">
        <v>0.13610468454096669</v>
      </c>
      <c r="S11" s="13">
        <v>0.12245688761738099</v>
      </c>
      <c r="T11" s="13">
        <v>9.9437399359767684E-2</v>
      </c>
      <c r="U11" s="13">
        <v>0.18826940117020349</v>
      </c>
      <c r="V11" s="13">
        <v>0.15304824070893061</v>
      </c>
      <c r="W11" s="13">
        <v>0.1195110939549462</v>
      </c>
      <c r="X11" s="13">
        <v>0.1452753867036487</v>
      </c>
      <c r="Y11" s="13">
        <v>0.12735790608669029</v>
      </c>
      <c r="AA11" s="13">
        <v>0.1245311686102263</v>
      </c>
      <c r="AB11" s="13">
        <v>0.16430576564372959</v>
      </c>
      <c r="AC11" s="13">
        <v>0.13360859866269681</v>
      </c>
      <c r="AD11" s="13">
        <v>0.13084066820403531</v>
      </c>
      <c r="AE11" s="13">
        <v>0.1239950219692625</v>
      </c>
      <c r="AF11" s="13">
        <v>0.1629782584724187</v>
      </c>
      <c r="AH11" s="13">
        <v>0.13910281677676761</v>
      </c>
      <c r="AI11" s="13">
        <v>0.13826272069562059</v>
      </c>
      <c r="AJ11" s="13">
        <v>0.13065935623649891</v>
      </c>
      <c r="AK11" s="13">
        <v>0.13049331604910469</v>
      </c>
      <c r="AL11" s="13">
        <v>0.14397000865902981</v>
      </c>
      <c r="AN11" s="13">
        <v>0.1167238354384659</v>
      </c>
      <c r="AO11" s="13">
        <v>0.13019048100124331</v>
      </c>
      <c r="AP11" s="13">
        <v>0.16761412192009009</v>
      </c>
      <c r="AQ11" s="13">
        <v>0.13918978225061721</v>
      </c>
    </row>
    <row r="12" spans="2:45" ht="19" customHeight="1" x14ac:dyDescent="0.35">
      <c r="B12" s="12" t="s">
        <v>273</v>
      </c>
      <c r="C12" s="13">
        <v>5.4523497129430221E-2</v>
      </c>
      <c r="D12" s="13">
        <v>6.5117446280919686E-2</v>
      </c>
      <c r="E12" s="13">
        <v>4.7798605281110802E-2</v>
      </c>
      <c r="F12" s="13">
        <v>5.031947392647141E-2</v>
      </c>
      <c r="G12" s="13">
        <v>6.3204299980244988E-2</v>
      </c>
      <c r="H12" s="13">
        <v>5.6260726467584392E-2</v>
      </c>
      <c r="I12" s="13">
        <v>4.8223968687845127E-2</v>
      </c>
      <c r="K12" s="13">
        <v>7.273501125114612E-2</v>
      </c>
      <c r="L12" s="13">
        <v>3.6693696479654432E-2</v>
      </c>
      <c r="N12" s="13">
        <v>6.1880953806399401E-2</v>
      </c>
      <c r="O12" s="13">
        <v>0</v>
      </c>
      <c r="P12" s="13">
        <v>1.7984000852424561E-2</v>
      </c>
      <c r="Q12" s="13">
        <v>2.5392347355758321E-2</v>
      </c>
      <c r="R12" s="13">
        <v>5.0584780544335822E-2</v>
      </c>
      <c r="S12" s="13">
        <v>4.5075399274206167E-2</v>
      </c>
      <c r="T12" s="13">
        <v>4.3659079846063487E-2</v>
      </c>
      <c r="U12" s="13">
        <v>6.7230494152660816E-2</v>
      </c>
      <c r="V12" s="13">
        <v>7.9100856809438361E-2</v>
      </c>
      <c r="W12" s="13">
        <v>5.4067903549006292E-2</v>
      </c>
      <c r="X12" s="13">
        <v>4.9729193529669993E-2</v>
      </c>
      <c r="Y12" s="13">
        <v>7.4835793642946957E-2</v>
      </c>
      <c r="AA12" s="13">
        <v>4.949668032000807E-2</v>
      </c>
      <c r="AB12" s="13">
        <v>4.6060403739999173E-2</v>
      </c>
      <c r="AC12" s="13">
        <v>3.1816106512517983E-2</v>
      </c>
      <c r="AD12" s="13">
        <v>6.5654087333906791E-2</v>
      </c>
      <c r="AE12" s="13">
        <v>5.626377580850403E-2</v>
      </c>
      <c r="AF12" s="13">
        <v>6.2485183228638858E-2</v>
      </c>
      <c r="AH12" s="13">
        <v>5.2673273797139333E-2</v>
      </c>
      <c r="AI12" s="13">
        <v>4.9511719532428063E-2</v>
      </c>
      <c r="AJ12" s="13">
        <v>2.6368162298188901E-2</v>
      </c>
      <c r="AK12" s="13">
        <v>6.1554677408916701E-2</v>
      </c>
      <c r="AL12" s="13">
        <v>6.3463285828899194E-2</v>
      </c>
      <c r="AN12" s="13">
        <v>5.9344794774620499E-2</v>
      </c>
      <c r="AO12" s="13">
        <v>4.9170515051913409E-2</v>
      </c>
      <c r="AP12" s="13">
        <v>7.0023339654519665E-2</v>
      </c>
      <c r="AQ12" s="13">
        <v>4.1612776672470528E-2</v>
      </c>
    </row>
    <row r="13" spans="2:45" ht="19" customHeight="1" x14ac:dyDescent="0.35">
      <c r="B13" s="12" t="s">
        <v>274</v>
      </c>
      <c r="C13" s="13">
        <v>2.0511533105782982E-2</v>
      </c>
      <c r="D13" s="13">
        <v>2.337401842082782E-2</v>
      </c>
      <c r="E13" s="13">
        <v>2.8171753069794001E-2</v>
      </c>
      <c r="F13" s="13">
        <v>1.6667286953055971E-2</v>
      </c>
      <c r="G13" s="13">
        <v>3.0960709958628891E-2</v>
      </c>
      <c r="H13" s="13">
        <v>6.6525216387372764E-3</v>
      </c>
      <c r="I13" s="13">
        <v>1.6389045859531531E-2</v>
      </c>
      <c r="K13" s="13">
        <v>2.6618797500357651E-2</v>
      </c>
      <c r="L13" s="13">
        <v>1.4532277018509321E-2</v>
      </c>
      <c r="N13" s="13">
        <v>1.464423093157978E-2</v>
      </c>
      <c r="O13" s="13">
        <v>2.9551416583290351E-2</v>
      </c>
      <c r="P13" s="13">
        <v>1.051655726884199E-2</v>
      </c>
      <c r="Q13" s="13">
        <v>2.3989034639998529E-2</v>
      </c>
      <c r="R13" s="13">
        <v>1.305877556483803E-2</v>
      </c>
      <c r="S13" s="13">
        <v>1.2564329625774679E-2</v>
      </c>
      <c r="T13" s="13">
        <v>5.4789724038964219E-2</v>
      </c>
      <c r="U13" s="13">
        <v>2.4042719605031938E-2</v>
      </c>
      <c r="V13" s="13">
        <v>3.065628478903808E-2</v>
      </c>
      <c r="W13" s="13">
        <v>1.192546927936374E-2</v>
      </c>
      <c r="X13" s="13">
        <v>1.1847237674164891E-2</v>
      </c>
      <c r="Y13" s="13">
        <v>1.7575850655423469E-2</v>
      </c>
      <c r="AA13" s="13">
        <v>1.4197222425998871E-2</v>
      </c>
      <c r="AB13" s="13">
        <v>2.072915474018119E-2</v>
      </c>
      <c r="AC13" s="13">
        <v>2.3108994075617648E-2</v>
      </c>
      <c r="AD13" s="13">
        <v>1.1944966012611439E-2</v>
      </c>
      <c r="AE13" s="13">
        <v>3.5631693109355392E-2</v>
      </c>
      <c r="AF13" s="13">
        <v>2.0343550084887849E-2</v>
      </c>
      <c r="AH13" s="13">
        <v>1.7323253094398059E-2</v>
      </c>
      <c r="AI13" s="13">
        <v>1.0027279709577581E-2</v>
      </c>
      <c r="AJ13" s="13">
        <v>9.2995416579897457E-3</v>
      </c>
      <c r="AK13" s="13">
        <v>2.1701578608032589E-2</v>
      </c>
      <c r="AL13" s="13">
        <v>2.8481231680684348E-2</v>
      </c>
      <c r="AN13" s="13">
        <v>1.191279043016817E-2</v>
      </c>
      <c r="AO13" s="13">
        <v>1.542576845184292E-2</v>
      </c>
      <c r="AP13" s="13">
        <v>2.9316701082101E-2</v>
      </c>
      <c r="AQ13" s="13">
        <v>2.744940119085492E-2</v>
      </c>
    </row>
    <row r="14" spans="2:45" ht="19" customHeight="1" x14ac:dyDescent="0.35">
      <c r="B14" s="12" t="s">
        <v>81</v>
      </c>
      <c r="C14" s="13">
        <v>1.6407835672324182E-2</v>
      </c>
      <c r="D14" s="13">
        <v>2.7532448308742841E-2</v>
      </c>
      <c r="E14" s="13">
        <v>1.1981246853053081E-2</v>
      </c>
      <c r="F14" s="13">
        <v>2.6229826369202989E-2</v>
      </c>
      <c r="G14" s="13">
        <v>1.6707081935486881E-2</v>
      </c>
      <c r="H14" s="13">
        <v>1.029665477949851E-2</v>
      </c>
      <c r="I14" s="13">
        <v>8.5676974349005175E-3</v>
      </c>
      <c r="K14" s="13">
        <v>1.604120031431638E-2</v>
      </c>
      <c r="L14" s="13">
        <v>1.6766786350491201E-2</v>
      </c>
      <c r="N14" s="13">
        <v>1.034949950430843E-2</v>
      </c>
      <c r="O14" s="13">
        <v>0</v>
      </c>
      <c r="P14" s="13">
        <v>8.8972468030623017E-3</v>
      </c>
      <c r="Q14" s="13">
        <v>2.5363726057068822E-2</v>
      </c>
      <c r="R14" s="13">
        <v>0</v>
      </c>
      <c r="S14" s="13">
        <v>1.7407370673375121E-2</v>
      </c>
      <c r="T14" s="13">
        <v>1.37551160639176E-2</v>
      </c>
      <c r="U14" s="13">
        <v>2.260179530135116E-2</v>
      </c>
      <c r="V14" s="13">
        <v>1.161182208628889E-2</v>
      </c>
      <c r="W14" s="13">
        <v>3.2095247237136013E-2</v>
      </c>
      <c r="X14" s="13">
        <v>3.4183703401322353E-2</v>
      </c>
      <c r="Y14" s="13">
        <v>1.196475804468377E-2</v>
      </c>
      <c r="AA14" s="13">
        <v>1.2572170613090541E-2</v>
      </c>
      <c r="AB14" s="13">
        <v>2.1561060763764101E-2</v>
      </c>
      <c r="AC14" s="13">
        <v>1.6810117926733269E-2</v>
      </c>
      <c r="AD14" s="13">
        <v>3.7946880505006649E-3</v>
      </c>
      <c r="AE14" s="13">
        <v>3.1730506903997917E-2</v>
      </c>
      <c r="AF14" s="13">
        <v>1.378220383083233E-2</v>
      </c>
      <c r="AH14" s="13">
        <v>8.1517441759426986E-3</v>
      </c>
      <c r="AI14" s="13">
        <v>2.3343233059706089E-2</v>
      </c>
      <c r="AJ14" s="13">
        <v>2.875033778988588E-2</v>
      </c>
      <c r="AK14" s="13">
        <v>1.0130163763953259E-2</v>
      </c>
      <c r="AL14" s="13">
        <v>1.791099964845641E-2</v>
      </c>
      <c r="AN14" s="13">
        <v>1.561191159964675E-2</v>
      </c>
      <c r="AO14" s="13">
        <v>1.6534475543862819E-2</v>
      </c>
      <c r="AP14" s="13">
        <v>1.5821947164505541E-2</v>
      </c>
      <c r="AQ14" s="13">
        <v>1.7769069831437161E-2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4.4391795626398917E-2</v>
      </c>
      <c r="D9" s="13">
        <v>7.9165453198322758E-2</v>
      </c>
      <c r="E9" s="13">
        <v>7.5939461851060749E-2</v>
      </c>
      <c r="F9" s="13">
        <v>5.932132402783602E-2</v>
      </c>
      <c r="G9" s="13">
        <v>3.4906658146577833E-2</v>
      </c>
      <c r="H9" s="13">
        <v>1.2169303863992439E-2</v>
      </c>
      <c r="I9" s="13">
        <v>1.3097608593446591E-2</v>
      </c>
      <c r="K9" s="13">
        <v>5.5875351573969383E-2</v>
      </c>
      <c r="L9" s="13">
        <v>3.3148935097214283E-2</v>
      </c>
      <c r="N9" s="13">
        <v>2.703983496552417E-2</v>
      </c>
      <c r="O9" s="13">
        <v>4.8047132836980221E-2</v>
      </c>
      <c r="P9" s="13">
        <v>4.6093482147333532E-2</v>
      </c>
      <c r="Q9" s="13">
        <v>7.8277485596401089E-2</v>
      </c>
      <c r="R9" s="13">
        <v>4.734550108951581E-2</v>
      </c>
      <c r="S9" s="13">
        <v>5.1196227035542462E-2</v>
      </c>
      <c r="T9" s="13">
        <v>3.6921440344228007E-2</v>
      </c>
      <c r="U9" s="13">
        <v>5.1451439738319817E-2</v>
      </c>
      <c r="V9" s="13">
        <v>6.7544741362093486E-2</v>
      </c>
      <c r="W9" s="13">
        <v>1.7864248343689521E-2</v>
      </c>
      <c r="X9" s="13">
        <v>3.6852707116629711E-2</v>
      </c>
      <c r="Y9" s="13">
        <v>4.2732748336449279E-2</v>
      </c>
      <c r="AA9" s="13">
        <v>6.8357103426600174E-2</v>
      </c>
      <c r="AB9" s="13">
        <v>4.5612405307763712E-2</v>
      </c>
      <c r="AC9" s="13">
        <v>3.238598677855456E-2</v>
      </c>
      <c r="AD9" s="13">
        <v>5.0411877557639137E-2</v>
      </c>
      <c r="AE9" s="13">
        <v>1.821629819964566E-2</v>
      </c>
      <c r="AF9" s="13">
        <v>3.2738454462949117E-2</v>
      </c>
      <c r="AH9" s="13">
        <v>6.6540244816110844E-2</v>
      </c>
      <c r="AI9" s="13">
        <v>4.2884341575226068E-2</v>
      </c>
      <c r="AJ9" s="13">
        <v>3.9608704037711592E-2</v>
      </c>
      <c r="AK9" s="13">
        <v>3.2990275322750402E-2</v>
      </c>
      <c r="AL9" s="13">
        <v>4.3186356916872469E-2</v>
      </c>
      <c r="AN9" s="13">
        <v>6.1033859789254803E-2</v>
      </c>
      <c r="AO9" s="13">
        <v>3.5320950257849038E-2</v>
      </c>
      <c r="AP9" s="13">
        <v>6.410105379677189E-2</v>
      </c>
      <c r="AQ9" s="13">
        <v>1.880393117680337E-2</v>
      </c>
    </row>
    <row r="10" spans="2:45" ht="19" customHeight="1" x14ac:dyDescent="0.35">
      <c r="B10" s="12" t="s">
        <v>102</v>
      </c>
      <c r="C10" s="13">
        <v>0.15721085674830959</v>
      </c>
      <c r="D10" s="13">
        <v>0.19861698913651921</v>
      </c>
      <c r="E10" s="13">
        <v>0.27448359406145723</v>
      </c>
      <c r="F10" s="13">
        <v>0.16388501231254621</v>
      </c>
      <c r="G10" s="13">
        <v>0.1105097235103449</v>
      </c>
      <c r="H10" s="13">
        <v>0.12834819622930979</v>
      </c>
      <c r="I10" s="13">
        <v>8.649163236172322E-2</v>
      </c>
      <c r="K10" s="13">
        <v>0.18408341270829129</v>
      </c>
      <c r="L10" s="13">
        <v>0.13090154976185281</v>
      </c>
      <c r="N10" s="13">
        <v>0.14801029630004101</v>
      </c>
      <c r="O10" s="13">
        <v>0.16833273992339351</v>
      </c>
      <c r="P10" s="13">
        <v>0.1209877122740657</v>
      </c>
      <c r="Q10" s="13">
        <v>0.15421307471428361</v>
      </c>
      <c r="R10" s="13">
        <v>0.1955404673824411</v>
      </c>
      <c r="S10" s="13">
        <v>0.1924576134177301</v>
      </c>
      <c r="T10" s="13">
        <v>0.12261425546317969</v>
      </c>
      <c r="U10" s="13">
        <v>0.12695021804967199</v>
      </c>
      <c r="V10" s="13">
        <v>0.21052350491703281</v>
      </c>
      <c r="W10" s="13">
        <v>0.1386293633441931</v>
      </c>
      <c r="X10" s="13">
        <v>0.15678334098974661</v>
      </c>
      <c r="Y10" s="13">
        <v>0.1066712750997572</v>
      </c>
      <c r="AA10" s="13">
        <v>0.21439973988011121</v>
      </c>
      <c r="AB10" s="13">
        <v>0.122827111410516</v>
      </c>
      <c r="AC10" s="13">
        <v>0.1556662617010458</v>
      </c>
      <c r="AD10" s="13">
        <v>0.1155748387047475</v>
      </c>
      <c r="AE10" s="13">
        <v>0.116942900163609</v>
      </c>
      <c r="AF10" s="13">
        <v>0.14567979140921031</v>
      </c>
      <c r="AH10" s="13">
        <v>0.2982855547402779</v>
      </c>
      <c r="AI10" s="13">
        <v>0.13072609994369849</v>
      </c>
      <c r="AJ10" s="13">
        <v>0.14524013916050979</v>
      </c>
      <c r="AK10" s="13">
        <v>0.1043668314212807</v>
      </c>
      <c r="AL10" s="13">
        <v>0.13328450997419561</v>
      </c>
      <c r="AN10" s="13">
        <v>0.18744847813080351</v>
      </c>
      <c r="AO10" s="13">
        <v>0.1106463524562832</v>
      </c>
      <c r="AP10" s="13">
        <v>0.18485255759723621</v>
      </c>
      <c r="AQ10" s="13">
        <v>0.14750892466647469</v>
      </c>
    </row>
    <row r="11" spans="2:45" ht="32.15" customHeight="1" x14ac:dyDescent="0.35">
      <c r="B11" s="12" t="s">
        <v>103</v>
      </c>
      <c r="C11" s="13">
        <v>0.17527286035417561</v>
      </c>
      <c r="D11" s="13">
        <v>0.2031819258675531</v>
      </c>
      <c r="E11" s="13">
        <v>0.19203362475435889</v>
      </c>
      <c r="F11" s="13">
        <v>0.19857780609987349</v>
      </c>
      <c r="G11" s="13">
        <v>0.18076204641215909</v>
      </c>
      <c r="H11" s="13">
        <v>0.1309130902465297</v>
      </c>
      <c r="I11" s="13">
        <v>0.1497479416680455</v>
      </c>
      <c r="K11" s="13">
        <v>0.18354978303996539</v>
      </c>
      <c r="L11" s="13">
        <v>0.167169422029667</v>
      </c>
      <c r="N11" s="13">
        <v>0.16419771211016401</v>
      </c>
      <c r="O11" s="13">
        <v>0.1183467744174799</v>
      </c>
      <c r="P11" s="13">
        <v>0.17888237261745629</v>
      </c>
      <c r="Q11" s="13">
        <v>0.17511586030977819</v>
      </c>
      <c r="R11" s="13">
        <v>0.11519945242055959</v>
      </c>
      <c r="S11" s="13">
        <v>0.14852579615024269</v>
      </c>
      <c r="T11" s="13">
        <v>0.15551972631991909</v>
      </c>
      <c r="U11" s="13">
        <v>0.17820566444246119</v>
      </c>
      <c r="V11" s="13">
        <v>0.21811248420792251</v>
      </c>
      <c r="W11" s="13">
        <v>0.19953554943117971</v>
      </c>
      <c r="X11" s="13">
        <v>0.20055642264497631</v>
      </c>
      <c r="Y11" s="13">
        <v>0.18901255849792531</v>
      </c>
      <c r="AA11" s="13">
        <v>0.18360351311217091</v>
      </c>
      <c r="AB11" s="13">
        <v>0.2035555107098441</v>
      </c>
      <c r="AC11" s="13">
        <v>0.15633659698447741</v>
      </c>
      <c r="AD11" s="13">
        <v>0.12965333357468251</v>
      </c>
      <c r="AE11" s="13">
        <v>0.2195950364583395</v>
      </c>
      <c r="AF11" s="13">
        <v>0.1464795757469193</v>
      </c>
      <c r="AH11" s="13">
        <v>0.18929093403967559</v>
      </c>
      <c r="AI11" s="13">
        <v>0.15848484219516021</v>
      </c>
      <c r="AJ11" s="13">
        <v>0.17887057188443209</v>
      </c>
      <c r="AK11" s="13">
        <v>0.1672089679220834</v>
      </c>
      <c r="AL11" s="13">
        <v>0.1763642574723554</v>
      </c>
      <c r="AN11" s="13">
        <v>0.13674903429552671</v>
      </c>
      <c r="AO11" s="13">
        <v>0.15962305806233751</v>
      </c>
      <c r="AP11" s="13">
        <v>0.18962011142100299</v>
      </c>
      <c r="AQ11" s="13">
        <v>0.219717808776349</v>
      </c>
    </row>
    <row r="12" spans="2:45" ht="19" customHeight="1" x14ac:dyDescent="0.35">
      <c r="B12" s="12" t="s">
        <v>104</v>
      </c>
      <c r="C12" s="13">
        <v>0.30348977086974532</v>
      </c>
      <c r="D12" s="13">
        <v>0.2426832783684372</v>
      </c>
      <c r="E12" s="13">
        <v>0.2066114292749133</v>
      </c>
      <c r="F12" s="13">
        <v>0.28881219256054352</v>
      </c>
      <c r="G12" s="13">
        <v>0.33966883625625299</v>
      </c>
      <c r="H12" s="13">
        <v>0.33259662355559921</v>
      </c>
      <c r="I12" s="13">
        <v>0.38527896102752979</v>
      </c>
      <c r="K12" s="13">
        <v>0.30470123708178881</v>
      </c>
      <c r="L12" s="13">
        <v>0.3023036969985497</v>
      </c>
      <c r="N12" s="13">
        <v>0.39085723296927388</v>
      </c>
      <c r="O12" s="13">
        <v>0.29702607079906629</v>
      </c>
      <c r="P12" s="13">
        <v>0.32329041771493361</v>
      </c>
      <c r="Q12" s="13">
        <v>0.25225982709350547</v>
      </c>
      <c r="R12" s="13">
        <v>0.31205474102571668</v>
      </c>
      <c r="S12" s="13">
        <v>0.27520472229953091</v>
      </c>
      <c r="T12" s="13">
        <v>0.35070054636619219</v>
      </c>
      <c r="U12" s="13">
        <v>0.2386634814235325</v>
      </c>
      <c r="V12" s="13">
        <v>0.22877679305644971</v>
      </c>
      <c r="W12" s="13">
        <v>0.29800737848516601</v>
      </c>
      <c r="X12" s="13">
        <v>0.30014675034935462</v>
      </c>
      <c r="Y12" s="13">
        <v>0.40169670352807052</v>
      </c>
      <c r="AA12" s="13">
        <v>0.27625000945527028</v>
      </c>
      <c r="AB12" s="13">
        <v>0.35733051305807778</v>
      </c>
      <c r="AC12" s="13">
        <v>0.33774757018405749</v>
      </c>
      <c r="AD12" s="13">
        <v>0.27793984230044733</v>
      </c>
      <c r="AE12" s="13">
        <v>0.27337949653514648</v>
      </c>
      <c r="AF12" s="13">
        <v>0.35447209590711343</v>
      </c>
      <c r="AH12" s="13">
        <v>0.25583646390998221</v>
      </c>
      <c r="AI12" s="13">
        <v>0.38221657299274991</v>
      </c>
      <c r="AJ12" s="13">
        <v>0.30731611452702939</v>
      </c>
      <c r="AK12" s="13">
        <v>0.30083752949701742</v>
      </c>
      <c r="AL12" s="13">
        <v>0.30762281493663479</v>
      </c>
      <c r="AN12" s="13">
        <v>0.31947479782542049</v>
      </c>
      <c r="AO12" s="13">
        <v>0.3421762219767186</v>
      </c>
      <c r="AP12" s="13">
        <v>0.26610862074991137</v>
      </c>
      <c r="AQ12" s="13">
        <v>0.28126408702507061</v>
      </c>
    </row>
    <row r="13" spans="2:45" ht="19" customHeight="1" x14ac:dyDescent="0.35">
      <c r="B13" s="12" t="s">
        <v>105</v>
      </c>
      <c r="C13" s="13">
        <v>0.242093332348746</v>
      </c>
      <c r="D13" s="13">
        <v>0.1729593276203068</v>
      </c>
      <c r="E13" s="13">
        <v>0.1953476637785545</v>
      </c>
      <c r="F13" s="13">
        <v>0.23087827514457379</v>
      </c>
      <c r="G13" s="13">
        <v>0.24492737182244859</v>
      </c>
      <c r="H13" s="13">
        <v>0.30790938138032231</v>
      </c>
      <c r="I13" s="13">
        <v>0.28812627841546329</v>
      </c>
      <c r="K13" s="13">
        <v>0.22570629092729899</v>
      </c>
      <c r="L13" s="13">
        <v>0.25813690125967009</v>
      </c>
      <c r="N13" s="13">
        <v>0.22077292628277151</v>
      </c>
      <c r="O13" s="13">
        <v>0.24793977029012829</v>
      </c>
      <c r="P13" s="13">
        <v>0.28533748400623621</v>
      </c>
      <c r="Q13" s="13">
        <v>0.20277685212291779</v>
      </c>
      <c r="R13" s="13">
        <v>0.23951986984109849</v>
      </c>
      <c r="S13" s="13">
        <v>0.27910876308540938</v>
      </c>
      <c r="T13" s="13">
        <v>0.26535661347657408</v>
      </c>
      <c r="U13" s="13">
        <v>0.31041168792086282</v>
      </c>
      <c r="V13" s="13">
        <v>0.2024335302799998</v>
      </c>
      <c r="W13" s="13">
        <v>0.26128033200369433</v>
      </c>
      <c r="X13" s="13">
        <v>0.236058312582865</v>
      </c>
      <c r="Y13" s="13">
        <v>0.17665704509032401</v>
      </c>
      <c r="AA13" s="13">
        <v>0.189821551423519</v>
      </c>
      <c r="AB13" s="13">
        <v>0.2377118810166863</v>
      </c>
      <c r="AC13" s="13">
        <v>0.27640891810269658</v>
      </c>
      <c r="AD13" s="13">
        <v>0.38902952088576143</v>
      </c>
      <c r="AE13" s="13">
        <v>0.20923677020691031</v>
      </c>
      <c r="AF13" s="13">
        <v>0.25632534200875201</v>
      </c>
      <c r="AH13" s="13">
        <v>0.1115186453200661</v>
      </c>
      <c r="AI13" s="13">
        <v>0.2328819535694566</v>
      </c>
      <c r="AJ13" s="13">
        <v>0.251723244359705</v>
      </c>
      <c r="AK13" s="13">
        <v>0.35241727868522421</v>
      </c>
      <c r="AL13" s="13">
        <v>0.23290082652479829</v>
      </c>
      <c r="AN13" s="13">
        <v>0.24632464986182059</v>
      </c>
      <c r="AO13" s="13">
        <v>0.27283817345987338</v>
      </c>
      <c r="AP13" s="13">
        <v>0.22263442205247511</v>
      </c>
      <c r="AQ13" s="13">
        <v>0.22342293990159051</v>
      </c>
    </row>
    <row r="14" spans="2:45" ht="19" customHeight="1" x14ac:dyDescent="0.35">
      <c r="B14" s="12" t="s">
        <v>81</v>
      </c>
      <c r="C14" s="13">
        <v>7.7541384052624757E-2</v>
      </c>
      <c r="D14" s="13">
        <v>0.1033930258088612</v>
      </c>
      <c r="E14" s="13">
        <v>5.5584226279655452E-2</v>
      </c>
      <c r="F14" s="13">
        <v>5.8525389854627047E-2</v>
      </c>
      <c r="G14" s="13">
        <v>8.9225363852216411E-2</v>
      </c>
      <c r="H14" s="13">
        <v>8.8063404724246688E-2</v>
      </c>
      <c r="I14" s="13">
        <v>7.725757793379151E-2</v>
      </c>
      <c r="K14" s="13">
        <v>4.6083924668686112E-2</v>
      </c>
      <c r="L14" s="13">
        <v>0.1083394948530461</v>
      </c>
      <c r="N14" s="13">
        <v>4.9121997372225459E-2</v>
      </c>
      <c r="O14" s="13">
        <v>0.12030751173295171</v>
      </c>
      <c r="P14" s="13">
        <v>4.5408531239974813E-2</v>
      </c>
      <c r="Q14" s="13">
        <v>0.137356900163114</v>
      </c>
      <c r="R14" s="13">
        <v>9.0339968240668242E-2</v>
      </c>
      <c r="S14" s="13">
        <v>5.3506878011544433E-2</v>
      </c>
      <c r="T14" s="13">
        <v>6.8887418029906916E-2</v>
      </c>
      <c r="U14" s="13">
        <v>9.4317508425151492E-2</v>
      </c>
      <c r="V14" s="13">
        <v>7.260894617650171E-2</v>
      </c>
      <c r="W14" s="13">
        <v>8.4683128392077117E-2</v>
      </c>
      <c r="X14" s="13">
        <v>6.9602466316427705E-2</v>
      </c>
      <c r="Y14" s="13">
        <v>8.3229669447473634E-2</v>
      </c>
      <c r="AA14" s="13">
        <v>6.7568082702328364E-2</v>
      </c>
      <c r="AB14" s="13">
        <v>3.2962578497112101E-2</v>
      </c>
      <c r="AC14" s="13">
        <v>4.1454666249168153E-2</v>
      </c>
      <c r="AD14" s="13">
        <v>3.7390586976722241E-2</v>
      </c>
      <c r="AE14" s="13">
        <v>0.16262949843634919</v>
      </c>
      <c r="AF14" s="13">
        <v>6.430474046505584E-2</v>
      </c>
      <c r="AH14" s="13">
        <v>7.8528157173887267E-2</v>
      </c>
      <c r="AI14" s="13">
        <v>5.280618972370877E-2</v>
      </c>
      <c r="AJ14" s="13">
        <v>7.7241226030611995E-2</v>
      </c>
      <c r="AK14" s="13">
        <v>4.2179117151643852E-2</v>
      </c>
      <c r="AL14" s="13">
        <v>0.1066412341751435</v>
      </c>
      <c r="AN14" s="13">
        <v>4.8969180097174117E-2</v>
      </c>
      <c r="AO14" s="13">
        <v>7.9395243786938172E-2</v>
      </c>
      <c r="AP14" s="13">
        <v>7.2683234382602352E-2</v>
      </c>
      <c r="AQ14" s="13">
        <v>0.1092823084537119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277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0.43111978001709739</v>
      </c>
      <c r="D9" s="13">
        <v>0.38764847764630539</v>
      </c>
      <c r="E9" s="13">
        <v>0.42095618194328621</v>
      </c>
      <c r="F9" s="13">
        <v>0.44933908833369268</v>
      </c>
      <c r="G9" s="13">
        <v>0.41747277400350941</v>
      </c>
      <c r="H9" s="13">
        <v>0.50432901989391743</v>
      </c>
      <c r="I9" s="13">
        <v>0.41498697427526299</v>
      </c>
      <c r="K9" s="13">
        <v>0.36682767049768561</v>
      </c>
      <c r="L9" s="13">
        <v>0.49406432644104181</v>
      </c>
      <c r="N9" s="13">
        <v>0.36828371380411951</v>
      </c>
      <c r="O9" s="13">
        <v>0.46712412047773738</v>
      </c>
      <c r="P9" s="13">
        <v>0.48524666555285878</v>
      </c>
      <c r="Q9" s="13">
        <v>0.39870378981680871</v>
      </c>
      <c r="R9" s="13">
        <v>0.43782474366835722</v>
      </c>
      <c r="S9" s="13">
        <v>0.42527278707393712</v>
      </c>
      <c r="T9" s="13">
        <v>0.46402689758868698</v>
      </c>
      <c r="U9" s="13">
        <v>0.43842127700348532</v>
      </c>
      <c r="V9" s="13">
        <v>0.45080543246838939</v>
      </c>
      <c r="W9" s="13">
        <v>0.45264371268228037</v>
      </c>
      <c r="X9" s="13">
        <v>0.38685071947075939</v>
      </c>
      <c r="Y9" s="13">
        <v>0.40745511471847429</v>
      </c>
      <c r="AA9" s="13">
        <v>0.45499166436062638</v>
      </c>
      <c r="AB9" s="13">
        <v>0.43012472043458999</v>
      </c>
      <c r="AC9" s="13">
        <v>0.45595082870366399</v>
      </c>
      <c r="AD9" s="13">
        <v>0.43407766766637818</v>
      </c>
      <c r="AE9" s="13">
        <v>0.44463299952066698</v>
      </c>
      <c r="AF9" s="13">
        <v>0.37913779980002349</v>
      </c>
      <c r="AH9" s="13">
        <v>0.45670677645628011</v>
      </c>
      <c r="AI9" s="13">
        <v>0.43205652149836171</v>
      </c>
      <c r="AJ9" s="13">
        <v>0.42513936432525201</v>
      </c>
      <c r="AK9" s="13">
        <v>0.42753373969062292</v>
      </c>
      <c r="AL9" s="13">
        <v>0.42293399329293119</v>
      </c>
      <c r="AN9" s="13">
        <v>0.41799542448476501</v>
      </c>
      <c r="AO9" s="13">
        <v>0.43515366454663168</v>
      </c>
      <c r="AP9" s="13">
        <v>0.39164030324093102</v>
      </c>
      <c r="AQ9" s="13">
        <v>0.4778367068376938</v>
      </c>
    </row>
    <row r="10" spans="2:45" ht="19" customHeight="1" x14ac:dyDescent="0.35">
      <c r="B10" s="12" t="s">
        <v>271</v>
      </c>
      <c r="C10" s="13">
        <v>0.34889691721294142</v>
      </c>
      <c r="D10" s="13">
        <v>0.34855017232838431</v>
      </c>
      <c r="E10" s="13">
        <v>0.34036439449003603</v>
      </c>
      <c r="F10" s="13">
        <v>0.31966017641521061</v>
      </c>
      <c r="G10" s="13">
        <v>0.39210627784245772</v>
      </c>
      <c r="H10" s="13">
        <v>0.28977413761605347</v>
      </c>
      <c r="I10" s="13">
        <v>0.38460306327622268</v>
      </c>
      <c r="K10" s="13">
        <v>0.35895372851426482</v>
      </c>
      <c r="L10" s="13">
        <v>0.33905089675156758</v>
      </c>
      <c r="N10" s="13">
        <v>0.46504310300245261</v>
      </c>
      <c r="O10" s="13">
        <v>0.31792193006918912</v>
      </c>
      <c r="P10" s="13">
        <v>0.31782356520912092</v>
      </c>
      <c r="Q10" s="13">
        <v>0.42288821303724372</v>
      </c>
      <c r="R10" s="13">
        <v>0.36660392054088969</v>
      </c>
      <c r="S10" s="13">
        <v>0.33271656295200053</v>
      </c>
      <c r="T10" s="13">
        <v>0.28472539234055733</v>
      </c>
      <c r="U10" s="13">
        <v>0.31892192603597708</v>
      </c>
      <c r="V10" s="13">
        <v>0.34175104836527398</v>
      </c>
      <c r="W10" s="13">
        <v>0.33478270643525959</v>
      </c>
      <c r="X10" s="13">
        <v>0.33320491813557129</v>
      </c>
      <c r="Y10" s="13">
        <v>0.34613912069860719</v>
      </c>
      <c r="AA10" s="13">
        <v>0.33199535913132372</v>
      </c>
      <c r="AB10" s="13">
        <v>0.40972969387135788</v>
      </c>
      <c r="AC10" s="13">
        <v>0.31134927579274091</v>
      </c>
      <c r="AD10" s="13">
        <v>0.32237871382562089</v>
      </c>
      <c r="AE10" s="13">
        <v>0.33222530896284758</v>
      </c>
      <c r="AF10" s="13">
        <v>0.39062348245279199</v>
      </c>
      <c r="AH10" s="13">
        <v>0.34644109720176253</v>
      </c>
      <c r="AI10" s="13">
        <v>0.40471703229269079</v>
      </c>
      <c r="AJ10" s="13">
        <v>0.32708242416351291</v>
      </c>
      <c r="AK10" s="13">
        <v>0.34462266408619258</v>
      </c>
      <c r="AL10" s="13">
        <v>0.34773500636129712</v>
      </c>
      <c r="AN10" s="13">
        <v>0.39506405258872829</v>
      </c>
      <c r="AO10" s="13">
        <v>0.34914916043852479</v>
      </c>
      <c r="AP10" s="13">
        <v>0.33877787418091981</v>
      </c>
      <c r="AQ10" s="13">
        <v>0.30725130269355561</v>
      </c>
    </row>
    <row r="11" spans="2:45" ht="19" customHeight="1" x14ac:dyDescent="0.35">
      <c r="B11" s="12" t="s">
        <v>272</v>
      </c>
      <c r="C11" s="13">
        <v>0.14419411448020511</v>
      </c>
      <c r="D11" s="13">
        <v>0.16999251497767209</v>
      </c>
      <c r="E11" s="13">
        <v>0.1384771355750436</v>
      </c>
      <c r="F11" s="13">
        <v>0.15487296461017211</v>
      </c>
      <c r="G11" s="13">
        <v>9.9098733940236092E-2</v>
      </c>
      <c r="H11" s="13">
        <v>0.1626386177071599</v>
      </c>
      <c r="I11" s="13">
        <v>0.14728745875853649</v>
      </c>
      <c r="K11" s="13">
        <v>0.17977389245715619</v>
      </c>
      <c r="L11" s="13">
        <v>0.1093600889152538</v>
      </c>
      <c r="N11" s="13">
        <v>0.1032827258231323</v>
      </c>
      <c r="O11" s="13">
        <v>0.13119206785908391</v>
      </c>
      <c r="P11" s="13">
        <v>0.13928716611909719</v>
      </c>
      <c r="Q11" s="13">
        <v>0.12760639679040631</v>
      </c>
      <c r="R11" s="13">
        <v>0.14758793671405149</v>
      </c>
      <c r="S11" s="13">
        <v>0.17072650515239429</v>
      </c>
      <c r="T11" s="13">
        <v>0.1582119988356725</v>
      </c>
      <c r="U11" s="13">
        <v>0.1174697719120905</v>
      </c>
      <c r="V11" s="13">
        <v>0.1270346190410446</v>
      </c>
      <c r="W11" s="13">
        <v>0.1490593621660127</v>
      </c>
      <c r="X11" s="13">
        <v>0.19504440915282609</v>
      </c>
      <c r="Y11" s="13">
        <v>0.16205733060360189</v>
      </c>
      <c r="AA11" s="13">
        <v>0.1493143608713835</v>
      </c>
      <c r="AB11" s="13">
        <v>8.963783944085281E-2</v>
      </c>
      <c r="AC11" s="13">
        <v>0.16799325682443861</v>
      </c>
      <c r="AD11" s="13">
        <v>0.1807751948404534</v>
      </c>
      <c r="AE11" s="13">
        <v>0.1069167545649982</v>
      </c>
      <c r="AF11" s="13">
        <v>0.1604091420149987</v>
      </c>
      <c r="AH11" s="13">
        <v>0.12775189699834999</v>
      </c>
      <c r="AI11" s="13">
        <v>0.10761892389480671</v>
      </c>
      <c r="AJ11" s="13">
        <v>0.171460145233849</v>
      </c>
      <c r="AK11" s="13">
        <v>0.16379601159106111</v>
      </c>
      <c r="AL11" s="13">
        <v>0.13763824571374719</v>
      </c>
      <c r="AN11" s="13">
        <v>0.12906124998508611</v>
      </c>
      <c r="AO11" s="13">
        <v>0.14111202933658329</v>
      </c>
      <c r="AP11" s="13">
        <v>0.178578704119154</v>
      </c>
      <c r="AQ11" s="13">
        <v>0.13341839962878779</v>
      </c>
    </row>
    <row r="12" spans="2:45" ht="19" customHeight="1" x14ac:dyDescent="0.35">
      <c r="B12" s="12" t="s">
        <v>273</v>
      </c>
      <c r="C12" s="13">
        <v>4.0010406135452918E-2</v>
      </c>
      <c r="D12" s="13">
        <v>6.2493012714471753E-2</v>
      </c>
      <c r="E12" s="13">
        <v>3.7031161222883559E-2</v>
      </c>
      <c r="F12" s="13">
        <v>3.1018447744885571E-2</v>
      </c>
      <c r="G12" s="13">
        <v>4.847031704293496E-2</v>
      </c>
      <c r="H12" s="13">
        <v>3.3597881949705533E-2</v>
      </c>
      <c r="I12" s="13">
        <v>3.2391632690312651E-2</v>
      </c>
      <c r="K12" s="13">
        <v>4.9308213916346273E-2</v>
      </c>
      <c r="L12" s="13">
        <v>3.0907480475055218E-2</v>
      </c>
      <c r="N12" s="13">
        <v>2.7595291192622391E-2</v>
      </c>
      <c r="O12" s="13">
        <v>5.4210465010699142E-2</v>
      </c>
      <c r="P12" s="13">
        <v>3.986376070101131E-2</v>
      </c>
      <c r="Q12" s="13">
        <v>0</v>
      </c>
      <c r="R12" s="13">
        <v>3.7716936407673617E-2</v>
      </c>
      <c r="S12" s="13">
        <v>3.9549802307829042E-2</v>
      </c>
      <c r="T12" s="13">
        <v>5.2635769428840837E-2</v>
      </c>
      <c r="U12" s="13">
        <v>6.2026042514023487E-2</v>
      </c>
      <c r="V12" s="13">
        <v>3.4484715340049599E-2</v>
      </c>
      <c r="W12" s="13">
        <v>2.6028080987653881E-2</v>
      </c>
      <c r="X12" s="13">
        <v>3.9737931940750877E-2</v>
      </c>
      <c r="Y12" s="13">
        <v>6.6364177970286431E-2</v>
      </c>
      <c r="AA12" s="13">
        <v>3.8347985857696471E-2</v>
      </c>
      <c r="AB12" s="13">
        <v>4.1897063037341732E-2</v>
      </c>
      <c r="AC12" s="13">
        <v>3.3680641547498967E-2</v>
      </c>
      <c r="AD12" s="13">
        <v>4.2400542789062787E-2</v>
      </c>
      <c r="AE12" s="13">
        <v>4.9030760861999478E-2</v>
      </c>
      <c r="AF12" s="13">
        <v>3.4411655388527418E-2</v>
      </c>
      <c r="AH12" s="13">
        <v>4.0664657861241738E-2</v>
      </c>
      <c r="AI12" s="13">
        <v>4.0285913082257527E-2</v>
      </c>
      <c r="AJ12" s="13">
        <v>3.5393397519829263E-2</v>
      </c>
      <c r="AK12" s="13">
        <v>4.2498127733690882E-2</v>
      </c>
      <c r="AL12" s="13">
        <v>3.9846608365637887E-2</v>
      </c>
      <c r="AN12" s="13">
        <v>3.2350178284140017E-2</v>
      </c>
      <c r="AO12" s="13">
        <v>3.9188457996262693E-2</v>
      </c>
      <c r="AP12" s="13">
        <v>4.9693265183864792E-2</v>
      </c>
      <c r="AQ12" s="13">
        <v>3.8877045628580367E-2</v>
      </c>
    </row>
    <row r="13" spans="2:45" ht="19" customHeight="1" x14ac:dyDescent="0.35">
      <c r="B13" s="12" t="s">
        <v>274</v>
      </c>
      <c r="C13" s="13">
        <v>1.9198353778199811E-2</v>
      </c>
      <c r="D13" s="13">
        <v>1.4914207070915571E-2</v>
      </c>
      <c r="E13" s="13">
        <v>3.698450926316884E-2</v>
      </c>
      <c r="F13" s="13">
        <v>1.968124934015094E-2</v>
      </c>
      <c r="G13" s="13">
        <v>2.8876462520850989E-2</v>
      </c>
      <c r="H13" s="13">
        <v>3.4270140946090822E-3</v>
      </c>
      <c r="I13" s="13">
        <v>9.951700546923967E-3</v>
      </c>
      <c r="K13" s="13">
        <v>2.5142782716464071E-2</v>
      </c>
      <c r="L13" s="13">
        <v>1.337852011485674E-2</v>
      </c>
      <c r="N13" s="13">
        <v>1.516974182385456E-2</v>
      </c>
      <c r="O13" s="13">
        <v>2.9551416583290351E-2</v>
      </c>
      <c r="P13" s="13">
        <v>8.8815956148494846E-3</v>
      </c>
      <c r="Q13" s="13">
        <v>1.135931102700493E-2</v>
      </c>
      <c r="R13" s="13">
        <v>1.0266462669028141E-2</v>
      </c>
      <c r="S13" s="13">
        <v>2.0580895219194421E-2</v>
      </c>
      <c r="T13" s="13">
        <v>1.9276381576568691E-2</v>
      </c>
      <c r="U13" s="13">
        <v>4.5507161051226833E-2</v>
      </c>
      <c r="V13" s="13">
        <v>2.8659813589697179E-2</v>
      </c>
      <c r="W13" s="13">
        <v>1.2669763109107231E-2</v>
      </c>
      <c r="X13" s="13">
        <v>1.344314742195353E-2</v>
      </c>
      <c r="Y13" s="13">
        <v>1.1993182907263941E-2</v>
      </c>
      <c r="AA13" s="13">
        <v>1.4398072075338169E-2</v>
      </c>
      <c r="AB13" s="13">
        <v>1.5660762134089162E-2</v>
      </c>
      <c r="AC13" s="13">
        <v>2.3108994075617648E-2</v>
      </c>
      <c r="AD13" s="13">
        <v>1.6573192827984071E-2</v>
      </c>
      <c r="AE13" s="13">
        <v>3.4492686777088742E-2</v>
      </c>
      <c r="AF13" s="13">
        <v>1.4475625122375929E-2</v>
      </c>
      <c r="AH13" s="13">
        <v>1.7593102909180359E-2</v>
      </c>
      <c r="AI13" s="13">
        <v>5.1401428309929154E-3</v>
      </c>
      <c r="AJ13" s="13">
        <v>1.9426946529198581E-2</v>
      </c>
      <c r="AK13" s="13">
        <v>1.3405773668915219E-2</v>
      </c>
      <c r="AL13" s="13">
        <v>2.7244242159104991E-2</v>
      </c>
      <c r="AN13" s="13">
        <v>1.168979759857533E-2</v>
      </c>
      <c r="AO13" s="13">
        <v>1.905507896113719E-2</v>
      </c>
      <c r="AP13" s="13">
        <v>2.75765986026471E-2</v>
      </c>
      <c r="AQ13" s="13">
        <v>2.020555374579144E-2</v>
      </c>
    </row>
    <row r="14" spans="2:45" ht="19" customHeight="1" x14ac:dyDescent="0.35">
      <c r="B14" s="12" t="s">
        <v>81</v>
      </c>
      <c r="C14" s="13">
        <v>1.6580428376103531E-2</v>
      </c>
      <c r="D14" s="13">
        <v>1.640161526225099E-2</v>
      </c>
      <c r="E14" s="13">
        <v>2.6186617505581919E-2</v>
      </c>
      <c r="F14" s="13">
        <v>2.5428073555888182E-2</v>
      </c>
      <c r="G14" s="13">
        <v>1.397543465001078E-2</v>
      </c>
      <c r="H14" s="13">
        <v>6.2333287385543962E-3</v>
      </c>
      <c r="I14" s="13">
        <v>1.0779170452741221E-2</v>
      </c>
      <c r="K14" s="13">
        <v>1.9993711898083081E-2</v>
      </c>
      <c r="L14" s="13">
        <v>1.3238687302224829E-2</v>
      </c>
      <c r="N14" s="13">
        <v>2.0625424353818721E-2</v>
      </c>
      <c r="O14" s="13">
        <v>0</v>
      </c>
      <c r="P14" s="13">
        <v>8.8972468030623017E-3</v>
      </c>
      <c r="Q14" s="13">
        <v>3.9442289328536398E-2</v>
      </c>
      <c r="R14" s="13">
        <v>0</v>
      </c>
      <c r="S14" s="13">
        <v>1.115344729464462E-2</v>
      </c>
      <c r="T14" s="13">
        <v>2.1123560229673721E-2</v>
      </c>
      <c r="U14" s="13">
        <v>1.7653821483196649E-2</v>
      </c>
      <c r="V14" s="13">
        <v>1.726437119554515E-2</v>
      </c>
      <c r="W14" s="13">
        <v>2.4816374619685971E-2</v>
      </c>
      <c r="X14" s="13">
        <v>3.1718873878138758E-2</v>
      </c>
      <c r="Y14" s="13">
        <v>5.9910731017661792E-3</v>
      </c>
      <c r="AA14" s="13">
        <v>1.095255770363184E-2</v>
      </c>
      <c r="AB14" s="13">
        <v>1.2949921081768409E-2</v>
      </c>
      <c r="AC14" s="13">
        <v>7.9170030560400239E-3</v>
      </c>
      <c r="AD14" s="13">
        <v>3.7946880505006649E-3</v>
      </c>
      <c r="AE14" s="13">
        <v>3.2701489312399003E-2</v>
      </c>
      <c r="AF14" s="13">
        <v>2.094229522128236E-2</v>
      </c>
      <c r="AH14" s="13">
        <v>1.084246857318534E-2</v>
      </c>
      <c r="AI14" s="13">
        <v>1.018146640089021E-2</v>
      </c>
      <c r="AJ14" s="13">
        <v>2.1497722228358201E-2</v>
      </c>
      <c r="AK14" s="13">
        <v>8.1436832295172165E-3</v>
      </c>
      <c r="AL14" s="13">
        <v>2.4601904107281889E-2</v>
      </c>
      <c r="AN14" s="13">
        <v>1.3839297058705541E-2</v>
      </c>
      <c r="AO14" s="13">
        <v>1.6341608720860129E-2</v>
      </c>
      <c r="AP14" s="13">
        <v>1.3733254672483401E-2</v>
      </c>
      <c r="AQ14" s="13">
        <v>2.2410991465591029E-2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278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0.28080846901080281</v>
      </c>
      <c r="D9" s="13">
        <v>0.2729083803909062</v>
      </c>
      <c r="E9" s="13">
        <v>0.26267653888425768</v>
      </c>
      <c r="F9" s="13">
        <v>0.31594387251167938</v>
      </c>
      <c r="G9" s="13">
        <v>0.305374818887023</v>
      </c>
      <c r="H9" s="13">
        <v>0.30057137730320871</v>
      </c>
      <c r="I9" s="13">
        <v>0.23899354411039861</v>
      </c>
      <c r="K9" s="13">
        <v>0.26074468160849529</v>
      </c>
      <c r="L9" s="13">
        <v>0.30045171927938169</v>
      </c>
      <c r="N9" s="13">
        <v>0.29484094944006112</v>
      </c>
      <c r="O9" s="13">
        <v>0.35524769243550919</v>
      </c>
      <c r="P9" s="13">
        <v>0.369770478790309</v>
      </c>
      <c r="Q9" s="13">
        <v>0.29534267409530729</v>
      </c>
      <c r="R9" s="13">
        <v>0.31456205397755183</v>
      </c>
      <c r="S9" s="13">
        <v>0.28116318098205151</v>
      </c>
      <c r="T9" s="13">
        <v>0.29957363478087168</v>
      </c>
      <c r="U9" s="13">
        <v>0.27615904549683101</v>
      </c>
      <c r="V9" s="13">
        <v>0.22303988012273851</v>
      </c>
      <c r="W9" s="13">
        <v>0.25566639203687003</v>
      </c>
      <c r="X9" s="13">
        <v>0.23432817952968099</v>
      </c>
      <c r="Y9" s="13">
        <v>0.30253828505622188</v>
      </c>
      <c r="AA9" s="13">
        <v>0.297571665318065</v>
      </c>
      <c r="AB9" s="13">
        <v>0.21606884388994721</v>
      </c>
      <c r="AC9" s="13">
        <v>0.2968213925663184</v>
      </c>
      <c r="AD9" s="13">
        <v>0.31421184443315647</v>
      </c>
      <c r="AE9" s="13">
        <v>0.24902467538887521</v>
      </c>
      <c r="AF9" s="13">
        <v>0.28318099555769688</v>
      </c>
      <c r="AH9" s="13">
        <v>0.29753618457416592</v>
      </c>
      <c r="AI9" s="13">
        <v>0.25790777441212942</v>
      </c>
      <c r="AJ9" s="13">
        <v>0.22634786005481031</v>
      </c>
      <c r="AK9" s="13">
        <v>0.29636140763129742</v>
      </c>
      <c r="AL9" s="13">
        <v>0.29003148152687092</v>
      </c>
      <c r="AN9" s="13">
        <v>0.2427117882882229</v>
      </c>
      <c r="AO9" s="13">
        <v>0.29586432321799649</v>
      </c>
      <c r="AP9" s="13">
        <v>0.30310494334312621</v>
      </c>
      <c r="AQ9" s="13">
        <v>0.28775308683501699</v>
      </c>
    </row>
    <row r="10" spans="2:45" ht="19" customHeight="1" x14ac:dyDescent="0.35">
      <c r="B10" s="12" t="s">
        <v>271</v>
      </c>
      <c r="C10" s="13">
        <v>0.30475334465026921</v>
      </c>
      <c r="D10" s="13">
        <v>0.25341191527086548</v>
      </c>
      <c r="E10" s="13">
        <v>0.30529769140738627</v>
      </c>
      <c r="F10" s="13">
        <v>0.3055732456804014</v>
      </c>
      <c r="G10" s="13">
        <v>0.3174422534398551</v>
      </c>
      <c r="H10" s="13">
        <v>0.30869764831790841</v>
      </c>
      <c r="I10" s="13">
        <v>0.32452683792691872</v>
      </c>
      <c r="K10" s="13">
        <v>0.28707303239137949</v>
      </c>
      <c r="L10" s="13">
        <v>0.32206307743222901</v>
      </c>
      <c r="N10" s="13">
        <v>0.33851288542129171</v>
      </c>
      <c r="O10" s="13">
        <v>0.34983841248736131</v>
      </c>
      <c r="P10" s="13">
        <v>0.34771487885577451</v>
      </c>
      <c r="Q10" s="13">
        <v>0.27979299787217782</v>
      </c>
      <c r="R10" s="13">
        <v>0.30528378898992309</v>
      </c>
      <c r="S10" s="13">
        <v>0.29404461746976268</v>
      </c>
      <c r="T10" s="13">
        <v>0.35506677437188883</v>
      </c>
      <c r="U10" s="13">
        <v>0.23386955074806459</v>
      </c>
      <c r="V10" s="13">
        <v>0.27252618906953191</v>
      </c>
      <c r="W10" s="13">
        <v>0.32548740805081577</v>
      </c>
      <c r="X10" s="13">
        <v>0.30499261570975028</v>
      </c>
      <c r="Y10" s="13">
        <v>0.30337518034714461</v>
      </c>
      <c r="AA10" s="13">
        <v>0.29853491768863322</v>
      </c>
      <c r="AB10" s="13">
        <v>0.31747389288230649</v>
      </c>
      <c r="AC10" s="13">
        <v>0.26909416980560069</v>
      </c>
      <c r="AD10" s="13">
        <v>0.32370994577858281</v>
      </c>
      <c r="AE10" s="13">
        <v>0.30362968641698052</v>
      </c>
      <c r="AF10" s="13">
        <v>0.30910643548118039</v>
      </c>
      <c r="AH10" s="13">
        <v>0.29247265740581008</v>
      </c>
      <c r="AI10" s="13">
        <v>0.37417795599207132</v>
      </c>
      <c r="AJ10" s="13">
        <v>0.30048031231295957</v>
      </c>
      <c r="AK10" s="13">
        <v>0.30227687898572803</v>
      </c>
      <c r="AL10" s="13">
        <v>0.29678661052232302</v>
      </c>
      <c r="AN10" s="13">
        <v>0.34497432052759308</v>
      </c>
      <c r="AO10" s="13">
        <v>0.30848082392955578</v>
      </c>
      <c r="AP10" s="13">
        <v>0.29890191451478598</v>
      </c>
      <c r="AQ10" s="13">
        <v>0.26265028200903062</v>
      </c>
    </row>
    <row r="11" spans="2:45" ht="19" customHeight="1" x14ac:dyDescent="0.35">
      <c r="B11" s="12" t="s">
        <v>272</v>
      </c>
      <c r="C11" s="13">
        <v>0.198573387721237</v>
      </c>
      <c r="D11" s="13">
        <v>0.2195674072317241</v>
      </c>
      <c r="E11" s="13">
        <v>0.1927943036753102</v>
      </c>
      <c r="F11" s="13">
        <v>0.18143266812065659</v>
      </c>
      <c r="G11" s="13">
        <v>0.19102140770140749</v>
      </c>
      <c r="H11" s="13">
        <v>0.19868890848746129</v>
      </c>
      <c r="I11" s="13">
        <v>0.20940805268433391</v>
      </c>
      <c r="K11" s="13">
        <v>0.23364387041543511</v>
      </c>
      <c r="L11" s="13">
        <v>0.16423798260611039</v>
      </c>
      <c r="N11" s="13">
        <v>0.20945306441601549</v>
      </c>
      <c r="O11" s="13">
        <v>0.23986536310989659</v>
      </c>
      <c r="P11" s="13">
        <v>0.15672392607363911</v>
      </c>
      <c r="Q11" s="13">
        <v>0.1901533623082419</v>
      </c>
      <c r="R11" s="13">
        <v>0.2001242570275745</v>
      </c>
      <c r="S11" s="13">
        <v>0.2150285136574254</v>
      </c>
      <c r="T11" s="13">
        <v>0.1689760314055779</v>
      </c>
      <c r="U11" s="13">
        <v>0.1920597368052171</v>
      </c>
      <c r="V11" s="13">
        <v>0.23759681530233151</v>
      </c>
      <c r="W11" s="13">
        <v>0.19172433708171499</v>
      </c>
      <c r="X11" s="13">
        <v>0.20075274963087211</v>
      </c>
      <c r="Y11" s="13">
        <v>0.16041527164297509</v>
      </c>
      <c r="AA11" s="13">
        <v>0.2241172855908681</v>
      </c>
      <c r="AB11" s="13">
        <v>0.23339032670659321</v>
      </c>
      <c r="AC11" s="13">
        <v>0.17840740227468599</v>
      </c>
      <c r="AD11" s="13">
        <v>0.1783296475109839</v>
      </c>
      <c r="AE11" s="13">
        <v>0.17874220716948969</v>
      </c>
      <c r="AF11" s="13">
        <v>0.18477118918600369</v>
      </c>
      <c r="AH11" s="13">
        <v>0.23453994369852799</v>
      </c>
      <c r="AI11" s="13">
        <v>0.16112159385319519</v>
      </c>
      <c r="AJ11" s="13">
        <v>0.22241522187825649</v>
      </c>
      <c r="AK11" s="13">
        <v>0.19567865185086711</v>
      </c>
      <c r="AL11" s="13">
        <v>0.1823494421439821</v>
      </c>
      <c r="AN11" s="13">
        <v>0.23620416807816511</v>
      </c>
      <c r="AO11" s="13">
        <v>0.19457356429308731</v>
      </c>
      <c r="AP11" s="13">
        <v>0.18666193406700099</v>
      </c>
      <c r="AQ11" s="13">
        <v>0.1720987671334416</v>
      </c>
    </row>
    <row r="12" spans="2:45" ht="19" customHeight="1" x14ac:dyDescent="0.35">
      <c r="B12" s="12" t="s">
        <v>273</v>
      </c>
      <c r="C12" s="13">
        <v>0.12365206141184711</v>
      </c>
      <c r="D12" s="13">
        <v>0.1367804769234337</v>
      </c>
      <c r="E12" s="13">
        <v>0.1580411979806588</v>
      </c>
      <c r="F12" s="13">
        <v>0.1039929996753325</v>
      </c>
      <c r="G12" s="13">
        <v>0.10449005445566251</v>
      </c>
      <c r="H12" s="13">
        <v>0.1086089407059799</v>
      </c>
      <c r="I12" s="13">
        <v>0.12868519312875171</v>
      </c>
      <c r="K12" s="13">
        <v>0.12503640300220659</v>
      </c>
      <c r="L12" s="13">
        <v>0.1222967356315556</v>
      </c>
      <c r="N12" s="13">
        <v>7.6400511339504054E-2</v>
      </c>
      <c r="O12" s="13">
        <v>3.117013004409612E-2</v>
      </c>
      <c r="P12" s="13">
        <v>8.0355432462503193E-2</v>
      </c>
      <c r="Q12" s="13">
        <v>0.1275615200253436</v>
      </c>
      <c r="R12" s="13">
        <v>0.11913302700221649</v>
      </c>
      <c r="S12" s="13">
        <v>0.12147297122960241</v>
      </c>
      <c r="T12" s="13">
        <v>8.6444888100319417E-2</v>
      </c>
      <c r="U12" s="13">
        <v>0.1467350075977229</v>
      </c>
      <c r="V12" s="13">
        <v>0.15663810401110881</v>
      </c>
      <c r="W12" s="13">
        <v>0.14010757496961701</v>
      </c>
      <c r="X12" s="13">
        <v>0.16017920883443101</v>
      </c>
      <c r="Y12" s="13">
        <v>0.13012733181762451</v>
      </c>
      <c r="AA12" s="13">
        <v>0.1103882429292172</v>
      </c>
      <c r="AB12" s="13">
        <v>8.6350762339963444E-2</v>
      </c>
      <c r="AC12" s="13">
        <v>0.14813680897227749</v>
      </c>
      <c r="AD12" s="13">
        <v>0.1115487680435204</v>
      </c>
      <c r="AE12" s="13">
        <v>0.1203226523108632</v>
      </c>
      <c r="AF12" s="13">
        <v>0.1570189452447017</v>
      </c>
      <c r="AH12" s="13">
        <v>0.1212145827032885</v>
      </c>
      <c r="AI12" s="13">
        <v>0.1044746756053527</v>
      </c>
      <c r="AJ12" s="13">
        <v>0.1363667677455869</v>
      </c>
      <c r="AK12" s="13">
        <v>0.1111891137157103</v>
      </c>
      <c r="AL12" s="13">
        <v>0.13273536821274939</v>
      </c>
      <c r="AN12" s="13">
        <v>0.1177396727763628</v>
      </c>
      <c r="AO12" s="13">
        <v>0.1213066302819673</v>
      </c>
      <c r="AP12" s="13">
        <v>0.1158636807582961</v>
      </c>
      <c r="AQ12" s="13">
        <v>0.13915836683472069</v>
      </c>
    </row>
    <row r="13" spans="2:45" ht="19" customHeight="1" x14ac:dyDescent="0.35">
      <c r="B13" s="12" t="s">
        <v>274</v>
      </c>
      <c r="C13" s="13">
        <v>6.2236124615911277E-2</v>
      </c>
      <c r="D13" s="13">
        <v>7.4823506993351233E-2</v>
      </c>
      <c r="E13" s="13">
        <v>4.8928815006946097E-2</v>
      </c>
      <c r="F13" s="13">
        <v>5.4027841553394608E-2</v>
      </c>
      <c r="G13" s="13">
        <v>5.701178197529428E-2</v>
      </c>
      <c r="H13" s="13">
        <v>7.1327337621346618E-2</v>
      </c>
      <c r="I13" s="13">
        <v>6.9539949110641319E-2</v>
      </c>
      <c r="K13" s="13">
        <v>7.1360454585154096E-2</v>
      </c>
      <c r="L13" s="13">
        <v>5.3303040670936899E-2</v>
      </c>
      <c r="N13" s="13">
        <v>7.0552317935918304E-2</v>
      </c>
      <c r="O13" s="13">
        <v>1.5140004017706279E-2</v>
      </c>
      <c r="P13" s="13">
        <v>3.5182907500101862E-2</v>
      </c>
      <c r="Q13" s="13">
        <v>3.6724696795901672E-2</v>
      </c>
      <c r="R13" s="13">
        <v>3.7400765062587653E-2</v>
      </c>
      <c r="S13" s="13">
        <v>5.8101318446197363E-2</v>
      </c>
      <c r="T13" s="13">
        <v>5.3076764402653499E-2</v>
      </c>
      <c r="U13" s="13">
        <v>0.1021084910700564</v>
      </c>
      <c r="V13" s="13">
        <v>8.6590927885569338E-2</v>
      </c>
      <c r="W13" s="13">
        <v>4.5595800334681608E-2</v>
      </c>
      <c r="X13" s="13">
        <v>6.7746240436276001E-2</v>
      </c>
      <c r="Y13" s="13">
        <v>7.897953148264826E-2</v>
      </c>
      <c r="AA13" s="13">
        <v>4.9345681301776231E-2</v>
      </c>
      <c r="AB13" s="13">
        <v>0.12768520670465311</v>
      </c>
      <c r="AC13" s="13">
        <v>8.2554604963251024E-2</v>
      </c>
      <c r="AD13" s="13">
        <v>5.2435571104950937E-2</v>
      </c>
      <c r="AE13" s="13">
        <v>7.2009719341688136E-2</v>
      </c>
      <c r="AF13" s="13">
        <v>5.1069090231615322E-2</v>
      </c>
      <c r="AH13" s="13">
        <v>3.7979620528936678E-2</v>
      </c>
      <c r="AI13" s="13">
        <v>7.3890785599490708E-2</v>
      </c>
      <c r="AJ13" s="13">
        <v>8.283984973420247E-2</v>
      </c>
      <c r="AK13" s="13">
        <v>6.3261469696540368E-2</v>
      </c>
      <c r="AL13" s="13">
        <v>6.2369245604922303E-2</v>
      </c>
      <c r="AN13" s="13">
        <v>4.2899760113893307E-2</v>
      </c>
      <c r="AO13" s="13">
        <v>5.7757125430034029E-2</v>
      </c>
      <c r="AP13" s="13">
        <v>6.5295853930292219E-2</v>
      </c>
      <c r="AQ13" s="13">
        <v>8.5486453686388561E-2</v>
      </c>
    </row>
    <row r="14" spans="2:45" ht="19" customHeight="1" x14ac:dyDescent="0.35">
      <c r="B14" s="12" t="s">
        <v>81</v>
      </c>
      <c r="C14" s="13">
        <v>2.9976612589932769E-2</v>
      </c>
      <c r="D14" s="13">
        <v>4.2508313189719482E-2</v>
      </c>
      <c r="E14" s="13">
        <v>3.2261453045441077E-2</v>
      </c>
      <c r="F14" s="13">
        <v>3.9029372458535633E-2</v>
      </c>
      <c r="G14" s="13">
        <v>2.4659683540757558E-2</v>
      </c>
      <c r="H14" s="13">
        <v>1.2105787564094989E-2</v>
      </c>
      <c r="I14" s="13">
        <v>2.884642303895581E-2</v>
      </c>
      <c r="K14" s="13">
        <v>2.2141557997329381E-2</v>
      </c>
      <c r="L14" s="13">
        <v>3.7647444379786517E-2</v>
      </c>
      <c r="N14" s="13">
        <v>1.024027144720944E-2</v>
      </c>
      <c r="O14" s="13">
        <v>8.738397905430283E-3</v>
      </c>
      <c r="P14" s="13">
        <v>1.0252376317672399E-2</v>
      </c>
      <c r="Q14" s="13">
        <v>7.0424748903027967E-2</v>
      </c>
      <c r="R14" s="13">
        <v>2.3496107940146348E-2</v>
      </c>
      <c r="S14" s="13">
        <v>3.01893982149605E-2</v>
      </c>
      <c r="T14" s="13">
        <v>3.6861906938688828E-2</v>
      </c>
      <c r="U14" s="13">
        <v>4.9068168282107798E-2</v>
      </c>
      <c r="V14" s="13">
        <v>2.360808360871982E-2</v>
      </c>
      <c r="W14" s="13">
        <v>4.141848752630034E-2</v>
      </c>
      <c r="X14" s="13">
        <v>3.2001005858989399E-2</v>
      </c>
      <c r="Y14" s="13">
        <v>2.4564399653385669E-2</v>
      </c>
      <c r="AA14" s="13">
        <v>2.0042207171440261E-2</v>
      </c>
      <c r="AB14" s="13">
        <v>1.9030967476536691E-2</v>
      </c>
      <c r="AC14" s="13">
        <v>2.4985621417866439E-2</v>
      </c>
      <c r="AD14" s="13">
        <v>1.9764223128805349E-2</v>
      </c>
      <c r="AE14" s="13">
        <v>7.6271059372103461E-2</v>
      </c>
      <c r="AF14" s="13">
        <v>1.4853344298801981E-2</v>
      </c>
      <c r="AH14" s="13">
        <v>1.6257011089270589E-2</v>
      </c>
      <c r="AI14" s="13">
        <v>2.8427214537760769E-2</v>
      </c>
      <c r="AJ14" s="13">
        <v>3.154998827418428E-2</v>
      </c>
      <c r="AK14" s="13">
        <v>3.123247811985681E-2</v>
      </c>
      <c r="AL14" s="13">
        <v>3.5727851989152418E-2</v>
      </c>
      <c r="AN14" s="13">
        <v>1.547029021576315E-2</v>
      </c>
      <c r="AO14" s="13">
        <v>2.201753284735886E-2</v>
      </c>
      <c r="AP14" s="13">
        <v>3.0171673386498541E-2</v>
      </c>
      <c r="AQ14" s="13">
        <v>5.2853043501401638E-2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279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0.24559486519686011</v>
      </c>
      <c r="D9" s="13">
        <v>0.29933454942693738</v>
      </c>
      <c r="E9" s="13">
        <v>0.31907193132544409</v>
      </c>
      <c r="F9" s="13">
        <v>0.26541417810234941</v>
      </c>
      <c r="G9" s="13">
        <v>0.24376431491797229</v>
      </c>
      <c r="H9" s="13">
        <v>0.23529122144613951</v>
      </c>
      <c r="I9" s="13">
        <v>0.14281453058307961</v>
      </c>
      <c r="K9" s="13">
        <v>0.22626583914506801</v>
      </c>
      <c r="L9" s="13">
        <v>0.26451875471831549</v>
      </c>
      <c r="N9" s="13">
        <v>0.21844956886416531</v>
      </c>
      <c r="O9" s="13">
        <v>0.26112753087921781</v>
      </c>
      <c r="P9" s="13">
        <v>0.27792625569750318</v>
      </c>
      <c r="Q9" s="13">
        <v>0.24959676309131321</v>
      </c>
      <c r="R9" s="13">
        <v>0.2338875999512911</v>
      </c>
      <c r="S9" s="13">
        <v>0.23418761996603429</v>
      </c>
      <c r="T9" s="13">
        <v>0.2270665405148603</v>
      </c>
      <c r="U9" s="13">
        <v>0.24614334208771521</v>
      </c>
      <c r="V9" s="13">
        <v>0.29251975757554249</v>
      </c>
      <c r="W9" s="13">
        <v>0.25649932039717338</v>
      </c>
      <c r="X9" s="13">
        <v>0.20716448759380901</v>
      </c>
      <c r="Y9" s="13">
        <v>0.2313626290502945</v>
      </c>
      <c r="AA9" s="13">
        <v>0.27959695514977728</v>
      </c>
      <c r="AB9" s="13">
        <v>0.2327668240309537</v>
      </c>
      <c r="AC9" s="13">
        <v>0.27981364568863482</v>
      </c>
      <c r="AD9" s="13">
        <v>0.24007213322792759</v>
      </c>
      <c r="AE9" s="13">
        <v>0.24002287434212141</v>
      </c>
      <c r="AF9" s="13">
        <v>0.2016478497467209</v>
      </c>
      <c r="AH9" s="13">
        <v>0.28898621047102352</v>
      </c>
      <c r="AI9" s="13">
        <v>0.27796488652422691</v>
      </c>
      <c r="AJ9" s="13">
        <v>0.26972545962103972</v>
      </c>
      <c r="AK9" s="13">
        <v>0.2286548864380491</v>
      </c>
      <c r="AL9" s="13">
        <v>0.21726677905482561</v>
      </c>
      <c r="AN9" s="13">
        <v>0.23888265385753321</v>
      </c>
      <c r="AO9" s="13">
        <v>0.24137261514700389</v>
      </c>
      <c r="AP9" s="13">
        <v>0.25253404157967302</v>
      </c>
      <c r="AQ9" s="13">
        <v>0.25073074670187312</v>
      </c>
    </row>
    <row r="10" spans="2:45" ht="19" customHeight="1" x14ac:dyDescent="0.35">
      <c r="B10" s="12" t="s">
        <v>271</v>
      </c>
      <c r="C10" s="13">
        <v>0.27731645355749301</v>
      </c>
      <c r="D10" s="13">
        <v>0.29063114772193799</v>
      </c>
      <c r="E10" s="13">
        <v>0.3083844637100196</v>
      </c>
      <c r="F10" s="13">
        <v>0.31153430710006641</v>
      </c>
      <c r="G10" s="13">
        <v>0.27144427275799921</v>
      </c>
      <c r="H10" s="13">
        <v>0.2287876268115496</v>
      </c>
      <c r="I10" s="13">
        <v>0.25292266135739733</v>
      </c>
      <c r="K10" s="13">
        <v>0.25462712232142359</v>
      </c>
      <c r="L10" s="13">
        <v>0.29953021624147852</v>
      </c>
      <c r="N10" s="13">
        <v>0.32005726968731663</v>
      </c>
      <c r="O10" s="13">
        <v>0.33834634122719093</v>
      </c>
      <c r="P10" s="13">
        <v>0.2926295974800629</v>
      </c>
      <c r="Q10" s="13">
        <v>0.27324892417436658</v>
      </c>
      <c r="R10" s="13">
        <v>0.34782856057573203</v>
      </c>
      <c r="S10" s="13">
        <v>0.29207720859173181</v>
      </c>
      <c r="T10" s="13">
        <v>0.27394187590652053</v>
      </c>
      <c r="U10" s="13">
        <v>0.23696757207769789</v>
      </c>
      <c r="V10" s="13">
        <v>0.24684240740442021</v>
      </c>
      <c r="W10" s="13">
        <v>0.26250503810528097</v>
      </c>
      <c r="X10" s="13">
        <v>0.25056220922256611</v>
      </c>
      <c r="Y10" s="13">
        <v>0.2433604357327743</v>
      </c>
      <c r="AA10" s="13">
        <v>0.28969351465924958</v>
      </c>
      <c r="AB10" s="13">
        <v>0.26933488962603458</v>
      </c>
      <c r="AC10" s="13">
        <v>0.29351307417820899</v>
      </c>
      <c r="AD10" s="13">
        <v>0.25573064728555528</v>
      </c>
      <c r="AE10" s="13">
        <v>0.27715481465080971</v>
      </c>
      <c r="AF10" s="13">
        <v>0.27032831835503629</v>
      </c>
      <c r="AH10" s="13">
        <v>0.30269147707174759</v>
      </c>
      <c r="AI10" s="13">
        <v>0.2208224861869259</v>
      </c>
      <c r="AJ10" s="13">
        <v>0.2772376170258119</v>
      </c>
      <c r="AK10" s="13">
        <v>0.27497376556003839</v>
      </c>
      <c r="AL10" s="13">
        <v>0.28045241026627571</v>
      </c>
      <c r="AN10" s="13">
        <v>0.33921176260618757</v>
      </c>
      <c r="AO10" s="13">
        <v>0.26580976059681521</v>
      </c>
      <c r="AP10" s="13">
        <v>0.27927812268314361</v>
      </c>
      <c r="AQ10" s="13">
        <v>0.22062093852379319</v>
      </c>
    </row>
    <row r="11" spans="2:45" ht="19" customHeight="1" x14ac:dyDescent="0.35">
      <c r="B11" s="12" t="s">
        <v>272</v>
      </c>
      <c r="C11" s="13">
        <v>0.208671283436728</v>
      </c>
      <c r="D11" s="13">
        <v>0.2373197859461833</v>
      </c>
      <c r="E11" s="13">
        <v>0.16402553131622249</v>
      </c>
      <c r="F11" s="13">
        <v>0.19443530158878339</v>
      </c>
      <c r="G11" s="13">
        <v>0.21030628772272489</v>
      </c>
      <c r="H11" s="13">
        <v>0.239322322231181</v>
      </c>
      <c r="I11" s="13">
        <v>0.21568822349464681</v>
      </c>
      <c r="K11" s="13">
        <v>0.2198153824032521</v>
      </c>
      <c r="L11" s="13">
        <v>0.197760764867733</v>
      </c>
      <c r="N11" s="13">
        <v>0.21259425621870159</v>
      </c>
      <c r="O11" s="13">
        <v>0.1464907838482514</v>
      </c>
      <c r="P11" s="13">
        <v>0.19308530784123579</v>
      </c>
      <c r="Q11" s="13">
        <v>0.2294959865785933</v>
      </c>
      <c r="R11" s="13">
        <v>0.1999177580519248</v>
      </c>
      <c r="S11" s="13">
        <v>0.1850586623779252</v>
      </c>
      <c r="T11" s="13">
        <v>0.21877685408385841</v>
      </c>
      <c r="U11" s="13">
        <v>0.1933824389111394</v>
      </c>
      <c r="V11" s="13">
        <v>0.24479665501640299</v>
      </c>
      <c r="W11" s="13">
        <v>0.18588082480669491</v>
      </c>
      <c r="X11" s="13">
        <v>0.21227929159106279</v>
      </c>
      <c r="Y11" s="13">
        <v>0.23836382665788031</v>
      </c>
      <c r="AA11" s="13">
        <v>0.23295456587735311</v>
      </c>
      <c r="AB11" s="13">
        <v>0.1351263628624178</v>
      </c>
      <c r="AC11" s="13">
        <v>0.15115415249454439</v>
      </c>
      <c r="AD11" s="13">
        <v>0.205799575035437</v>
      </c>
      <c r="AE11" s="13">
        <v>0.2051752361000819</v>
      </c>
      <c r="AF11" s="13">
        <v>0.21751296438971621</v>
      </c>
      <c r="AH11" s="13">
        <v>0.20782372749922251</v>
      </c>
      <c r="AI11" s="13">
        <v>0.17270801883866649</v>
      </c>
      <c r="AJ11" s="13">
        <v>0.21846753282978851</v>
      </c>
      <c r="AK11" s="13">
        <v>0.20420760044490779</v>
      </c>
      <c r="AL11" s="13">
        <v>0.21709749046285701</v>
      </c>
      <c r="AN11" s="13">
        <v>0.19791322108039869</v>
      </c>
      <c r="AO11" s="13">
        <v>0.2398996609123239</v>
      </c>
      <c r="AP11" s="13">
        <v>0.21334765452094989</v>
      </c>
      <c r="AQ11" s="13">
        <v>0.18324192324324359</v>
      </c>
    </row>
    <row r="12" spans="2:45" ht="19" customHeight="1" x14ac:dyDescent="0.35">
      <c r="B12" s="12" t="s">
        <v>273</v>
      </c>
      <c r="C12" s="13">
        <v>0.14778230875130599</v>
      </c>
      <c r="D12" s="13">
        <v>0.1114053506831499</v>
      </c>
      <c r="E12" s="13">
        <v>0.10103283184669511</v>
      </c>
      <c r="F12" s="13">
        <v>0.10948138571584171</v>
      </c>
      <c r="G12" s="13">
        <v>0.17252561107459841</v>
      </c>
      <c r="H12" s="13">
        <v>0.16945916759146881</v>
      </c>
      <c r="I12" s="13">
        <v>0.2062105573841724</v>
      </c>
      <c r="K12" s="13">
        <v>0.17241793551156179</v>
      </c>
      <c r="L12" s="13">
        <v>0.1236630449118501</v>
      </c>
      <c r="N12" s="13">
        <v>0.1251920219433105</v>
      </c>
      <c r="O12" s="13">
        <v>0.12833316222850269</v>
      </c>
      <c r="P12" s="13">
        <v>0.13233547765790771</v>
      </c>
      <c r="Q12" s="13">
        <v>0.12675104853031971</v>
      </c>
      <c r="R12" s="13">
        <v>0.1226982049856902</v>
      </c>
      <c r="S12" s="13">
        <v>0.19628450639534031</v>
      </c>
      <c r="T12" s="13">
        <v>0.1622575618305454</v>
      </c>
      <c r="U12" s="13">
        <v>0.17032113534665899</v>
      </c>
      <c r="V12" s="13">
        <v>0.11196856204283311</v>
      </c>
      <c r="W12" s="13">
        <v>0.176271425209653</v>
      </c>
      <c r="X12" s="13">
        <v>0.17297221395005391</v>
      </c>
      <c r="Y12" s="13">
        <v>0.14010132418413709</v>
      </c>
      <c r="AA12" s="13">
        <v>0.1170294312615416</v>
      </c>
      <c r="AB12" s="13">
        <v>0.16220064597156</v>
      </c>
      <c r="AC12" s="13">
        <v>0.1576423048587193</v>
      </c>
      <c r="AD12" s="13">
        <v>0.19492451252164589</v>
      </c>
      <c r="AE12" s="13">
        <v>0.12929916382171239</v>
      </c>
      <c r="AF12" s="13">
        <v>0.17365096815105899</v>
      </c>
      <c r="AH12" s="13">
        <v>0.1233082143809336</v>
      </c>
      <c r="AI12" s="13">
        <v>0.15429757578191561</v>
      </c>
      <c r="AJ12" s="13">
        <v>0.1535252171975777</v>
      </c>
      <c r="AK12" s="13">
        <v>0.17927466670740999</v>
      </c>
      <c r="AL12" s="13">
        <v>0.1352848850891491</v>
      </c>
      <c r="AN12" s="13">
        <v>0.1333441585845257</v>
      </c>
      <c r="AO12" s="13">
        <v>0.15321671395579911</v>
      </c>
      <c r="AP12" s="13">
        <v>0.15825510918823671</v>
      </c>
      <c r="AQ12" s="13">
        <v>0.14868983318577891</v>
      </c>
    </row>
    <row r="13" spans="2:45" ht="19" customHeight="1" x14ac:dyDescent="0.35">
      <c r="B13" s="12" t="s">
        <v>274</v>
      </c>
      <c r="C13" s="13">
        <v>9.4496361107786017E-2</v>
      </c>
      <c r="D13" s="13">
        <v>3.7179990510106217E-2</v>
      </c>
      <c r="E13" s="13">
        <v>6.9491485570411918E-2</v>
      </c>
      <c r="F13" s="13">
        <v>7.1919299759987287E-2</v>
      </c>
      <c r="G13" s="13">
        <v>8.3800093129547476E-2</v>
      </c>
      <c r="H13" s="13">
        <v>0.1139005488539378</v>
      </c>
      <c r="I13" s="13">
        <v>0.16651236561261629</v>
      </c>
      <c r="K13" s="13">
        <v>0.10109195608565209</v>
      </c>
      <c r="L13" s="13">
        <v>8.8039009849892089E-2</v>
      </c>
      <c r="N13" s="13">
        <v>0.1133573837821976</v>
      </c>
      <c r="O13" s="13">
        <v>0.12570218181683709</v>
      </c>
      <c r="P13" s="13">
        <v>6.2837314939811706E-2</v>
      </c>
      <c r="Q13" s="13">
        <v>8.4847166945267949E-2</v>
      </c>
      <c r="R13" s="13">
        <v>8.5937533002284572E-2</v>
      </c>
      <c r="S13" s="13">
        <v>7.5307068218376433E-2</v>
      </c>
      <c r="T13" s="13">
        <v>8.9010515541586385E-2</v>
      </c>
      <c r="U13" s="13">
        <v>0.1196606058926757</v>
      </c>
      <c r="V13" s="13">
        <v>7.9777481825722391E-2</v>
      </c>
      <c r="W13" s="13">
        <v>8.0068007687338918E-2</v>
      </c>
      <c r="X13" s="13">
        <v>0.1231741243222497</v>
      </c>
      <c r="Y13" s="13">
        <v>0.11221022338858611</v>
      </c>
      <c r="AA13" s="13">
        <v>6.3414619916587756E-2</v>
      </c>
      <c r="AB13" s="13">
        <v>0.17363563355589509</v>
      </c>
      <c r="AC13" s="13">
        <v>0.10870568360056269</v>
      </c>
      <c r="AD13" s="13">
        <v>9.6298084888573096E-2</v>
      </c>
      <c r="AE13" s="13">
        <v>8.4652644973910854E-2</v>
      </c>
      <c r="AF13" s="13">
        <v>0.11604102723420109</v>
      </c>
      <c r="AH13" s="13">
        <v>6.3080399242924717E-2</v>
      </c>
      <c r="AI13" s="13">
        <v>0.14705010794731771</v>
      </c>
      <c r="AJ13" s="13">
        <v>5.4851330399795423E-2</v>
      </c>
      <c r="AK13" s="13">
        <v>9.4367616747616775E-2</v>
      </c>
      <c r="AL13" s="13">
        <v>0.1130438569878979</v>
      </c>
      <c r="AN13" s="13">
        <v>6.4452525261902344E-2</v>
      </c>
      <c r="AO13" s="13">
        <v>8.2447096839214293E-2</v>
      </c>
      <c r="AP13" s="13">
        <v>7.1350707914711473E-2</v>
      </c>
      <c r="AQ13" s="13">
        <v>0.1604487913502248</v>
      </c>
    </row>
    <row r="14" spans="2:45" ht="19" customHeight="1" x14ac:dyDescent="0.35">
      <c r="B14" s="12" t="s">
        <v>81</v>
      </c>
      <c r="C14" s="13">
        <v>2.6138727949826881E-2</v>
      </c>
      <c r="D14" s="13">
        <v>2.4129175711685259E-2</v>
      </c>
      <c r="E14" s="13">
        <v>3.7993756231206627E-2</v>
      </c>
      <c r="F14" s="13">
        <v>4.7215527732971919E-2</v>
      </c>
      <c r="G14" s="13">
        <v>1.8159420397157681E-2</v>
      </c>
      <c r="H14" s="13">
        <v>1.3239113065723271E-2</v>
      </c>
      <c r="I14" s="13">
        <v>1.5851661568087708E-2</v>
      </c>
      <c r="K14" s="13">
        <v>2.578176453304238E-2</v>
      </c>
      <c r="L14" s="13">
        <v>2.648820941073084E-2</v>
      </c>
      <c r="N14" s="13">
        <v>1.034949950430843E-2</v>
      </c>
      <c r="O14" s="13">
        <v>0</v>
      </c>
      <c r="P14" s="13">
        <v>4.1186046383478683E-2</v>
      </c>
      <c r="Q14" s="13">
        <v>3.6060110680139312E-2</v>
      </c>
      <c r="R14" s="13">
        <v>9.7303434330772501E-3</v>
      </c>
      <c r="S14" s="13">
        <v>1.7084934450591768E-2</v>
      </c>
      <c r="T14" s="13">
        <v>2.8946652122629101E-2</v>
      </c>
      <c r="U14" s="13">
        <v>3.3524905684112753E-2</v>
      </c>
      <c r="V14" s="13">
        <v>2.409513613507875E-2</v>
      </c>
      <c r="W14" s="13">
        <v>3.8775383793858587E-2</v>
      </c>
      <c r="X14" s="13">
        <v>3.3847673320258349E-2</v>
      </c>
      <c r="Y14" s="13">
        <v>3.4601560986327537E-2</v>
      </c>
      <c r="AA14" s="13">
        <v>1.7310913135490689E-2</v>
      </c>
      <c r="AB14" s="13">
        <v>2.6935643953138799E-2</v>
      </c>
      <c r="AC14" s="13">
        <v>9.1711391793298964E-3</v>
      </c>
      <c r="AD14" s="13">
        <v>7.1750470408611152E-3</v>
      </c>
      <c r="AE14" s="13">
        <v>6.3695266111363918E-2</v>
      </c>
      <c r="AF14" s="13">
        <v>2.081887212326643E-2</v>
      </c>
      <c r="AH14" s="13">
        <v>1.4109971334147899E-2</v>
      </c>
      <c r="AI14" s="13">
        <v>2.715692472094736E-2</v>
      </c>
      <c r="AJ14" s="13">
        <v>2.6192842925986691E-2</v>
      </c>
      <c r="AK14" s="13">
        <v>1.8521464101977959E-2</v>
      </c>
      <c r="AL14" s="13">
        <v>3.6854578138994842E-2</v>
      </c>
      <c r="AN14" s="13">
        <v>2.6195678609452711E-2</v>
      </c>
      <c r="AO14" s="13">
        <v>1.7254152548843549E-2</v>
      </c>
      <c r="AP14" s="13">
        <v>2.5234364113285421E-2</v>
      </c>
      <c r="AQ14" s="13">
        <v>3.6267766995086402E-2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280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270</v>
      </c>
      <c r="C9" s="13">
        <v>0.19419636686243169</v>
      </c>
      <c r="D9" s="13">
        <v>0.22121471390695929</v>
      </c>
      <c r="E9" s="13">
        <v>0.21088207071905721</v>
      </c>
      <c r="F9" s="13">
        <v>0.2082964521909495</v>
      </c>
      <c r="G9" s="13">
        <v>0.19856115672425981</v>
      </c>
      <c r="H9" s="13">
        <v>0.19022213244131481</v>
      </c>
      <c r="I9" s="13">
        <v>0.15052651467928571</v>
      </c>
      <c r="K9" s="13">
        <v>0.16973271135802739</v>
      </c>
      <c r="L9" s="13">
        <v>0.21814726396484249</v>
      </c>
      <c r="N9" s="13">
        <v>0.20108398477926789</v>
      </c>
      <c r="O9" s="13">
        <v>0.21166269772828369</v>
      </c>
      <c r="P9" s="13">
        <v>0.3061522636151775</v>
      </c>
      <c r="Q9" s="13">
        <v>0.27292696317725418</v>
      </c>
      <c r="R9" s="13">
        <v>0.20621515314132349</v>
      </c>
      <c r="S9" s="13">
        <v>0.16169780532623401</v>
      </c>
      <c r="T9" s="13">
        <v>0.18824054972999521</v>
      </c>
      <c r="U9" s="13">
        <v>0.18255405197838279</v>
      </c>
      <c r="V9" s="13">
        <v>0.20467100992442869</v>
      </c>
      <c r="W9" s="13">
        <v>0.15547851850438749</v>
      </c>
      <c r="X9" s="13">
        <v>0.16050871593825691</v>
      </c>
      <c r="Y9" s="13">
        <v>0.1846245721233099</v>
      </c>
      <c r="AA9" s="13">
        <v>0.20900596756638559</v>
      </c>
      <c r="AB9" s="13">
        <v>0.12898258802284759</v>
      </c>
      <c r="AC9" s="13">
        <v>0.27271814514417519</v>
      </c>
      <c r="AD9" s="13">
        <v>0.1842014675304032</v>
      </c>
      <c r="AE9" s="13">
        <v>0.18693622840360849</v>
      </c>
      <c r="AF9" s="13">
        <v>0.18616657022651709</v>
      </c>
      <c r="AH9" s="13">
        <v>0.18772927874425679</v>
      </c>
      <c r="AI9" s="13">
        <v>0.12981462529202059</v>
      </c>
      <c r="AJ9" s="13">
        <v>0.23667019047420201</v>
      </c>
      <c r="AK9" s="13">
        <v>0.18844591807336331</v>
      </c>
      <c r="AL9" s="13">
        <v>0.20018566556833789</v>
      </c>
      <c r="AN9" s="13">
        <v>0.17694952537469849</v>
      </c>
      <c r="AO9" s="13">
        <v>0.17370993051171921</v>
      </c>
      <c r="AP9" s="13">
        <v>0.21239657187825289</v>
      </c>
      <c r="AQ9" s="13">
        <v>0.2193959228137525</v>
      </c>
    </row>
    <row r="10" spans="2:45" ht="19" customHeight="1" x14ac:dyDescent="0.35">
      <c r="B10" s="12" t="s">
        <v>271</v>
      </c>
      <c r="C10" s="13">
        <v>0.26187432589796361</v>
      </c>
      <c r="D10" s="13">
        <v>0.31744783112097968</v>
      </c>
      <c r="E10" s="13">
        <v>0.27965207064781361</v>
      </c>
      <c r="F10" s="13">
        <v>0.30319827538539118</v>
      </c>
      <c r="G10" s="13">
        <v>0.25653232528726111</v>
      </c>
      <c r="H10" s="13">
        <v>0.25011890220396132</v>
      </c>
      <c r="I10" s="13">
        <v>0.18949073984814649</v>
      </c>
      <c r="K10" s="13">
        <v>0.23978226178288459</v>
      </c>
      <c r="L10" s="13">
        <v>0.28350334018427342</v>
      </c>
      <c r="N10" s="13">
        <v>0.31483861134448171</v>
      </c>
      <c r="O10" s="13">
        <v>0.26074851949027938</v>
      </c>
      <c r="P10" s="13">
        <v>0.26108242559619288</v>
      </c>
      <c r="Q10" s="13">
        <v>0.2161872355933821</v>
      </c>
      <c r="R10" s="13">
        <v>0.26159692249062622</v>
      </c>
      <c r="S10" s="13">
        <v>0.333588530389552</v>
      </c>
      <c r="T10" s="13">
        <v>0.23031893634500569</v>
      </c>
      <c r="U10" s="13">
        <v>0.22630610010590291</v>
      </c>
      <c r="V10" s="13">
        <v>0.32486502291691849</v>
      </c>
      <c r="W10" s="13">
        <v>0.2466049580401159</v>
      </c>
      <c r="X10" s="13">
        <v>0.2114951925255035</v>
      </c>
      <c r="Y10" s="13">
        <v>0.1944371787150278</v>
      </c>
      <c r="AA10" s="13">
        <v>0.30272302856978361</v>
      </c>
      <c r="AB10" s="13">
        <v>0.266256202564847</v>
      </c>
      <c r="AC10" s="13">
        <v>0.30071993165755972</v>
      </c>
      <c r="AD10" s="13">
        <v>0.18606190305550069</v>
      </c>
      <c r="AE10" s="13">
        <v>0.27022470843878971</v>
      </c>
      <c r="AF10" s="13">
        <v>0.22764133650772331</v>
      </c>
      <c r="AH10" s="13">
        <v>0.31811168104380971</v>
      </c>
      <c r="AI10" s="13">
        <v>0.27766368424999521</v>
      </c>
      <c r="AJ10" s="13">
        <v>0.30331303523728048</v>
      </c>
      <c r="AK10" s="13">
        <v>0.22299931027098899</v>
      </c>
      <c r="AL10" s="13">
        <v>0.2387476341309942</v>
      </c>
      <c r="AN10" s="13">
        <v>0.27884576967138408</v>
      </c>
      <c r="AO10" s="13">
        <v>0.26093616073100989</v>
      </c>
      <c r="AP10" s="13">
        <v>0.27520411796958538</v>
      </c>
      <c r="AQ10" s="13">
        <v>0.2336126513139353</v>
      </c>
    </row>
    <row r="11" spans="2:45" ht="19" customHeight="1" x14ac:dyDescent="0.35">
      <c r="B11" s="12" t="s">
        <v>272</v>
      </c>
      <c r="C11" s="13">
        <v>0.20479847212580621</v>
      </c>
      <c r="D11" s="13">
        <v>0.23812158316132129</v>
      </c>
      <c r="E11" s="13">
        <v>0.2194712776949494</v>
      </c>
      <c r="F11" s="13">
        <v>0.19369577476858099</v>
      </c>
      <c r="G11" s="13">
        <v>0.19147275195420471</v>
      </c>
      <c r="H11" s="13">
        <v>0.18848710187987031</v>
      </c>
      <c r="I11" s="13">
        <v>0.20172344590366159</v>
      </c>
      <c r="K11" s="13">
        <v>0.22111800860476399</v>
      </c>
      <c r="L11" s="13">
        <v>0.18882099325327259</v>
      </c>
      <c r="N11" s="13">
        <v>0.17920592526739329</v>
      </c>
      <c r="O11" s="13">
        <v>0.2145344311804688</v>
      </c>
      <c r="P11" s="13">
        <v>0.14963281846013449</v>
      </c>
      <c r="Q11" s="13">
        <v>0.22161877829908999</v>
      </c>
      <c r="R11" s="13">
        <v>0.21347433873617991</v>
      </c>
      <c r="S11" s="13">
        <v>0.1862121997355406</v>
      </c>
      <c r="T11" s="13">
        <v>0.20707781436637329</v>
      </c>
      <c r="U11" s="13">
        <v>0.1851456394966727</v>
      </c>
      <c r="V11" s="13">
        <v>0.20356987602331711</v>
      </c>
      <c r="W11" s="13">
        <v>0.21047680533745591</v>
      </c>
      <c r="X11" s="13">
        <v>0.23802215622399109</v>
      </c>
      <c r="Y11" s="13">
        <v>0.23879721433842371</v>
      </c>
      <c r="AA11" s="13">
        <v>0.21205775890060319</v>
      </c>
      <c r="AB11" s="13">
        <v>0.21350100233578179</v>
      </c>
      <c r="AC11" s="13">
        <v>0.18956739443481541</v>
      </c>
      <c r="AD11" s="13">
        <v>0.2421787035645101</v>
      </c>
      <c r="AE11" s="13">
        <v>0.194785529402872</v>
      </c>
      <c r="AF11" s="13">
        <v>0.18427363889090301</v>
      </c>
      <c r="AH11" s="13">
        <v>0.20525834737069909</v>
      </c>
      <c r="AI11" s="13">
        <v>0.2245519317465545</v>
      </c>
      <c r="AJ11" s="13">
        <v>0.23662551527282219</v>
      </c>
      <c r="AK11" s="13">
        <v>0.22114646553530951</v>
      </c>
      <c r="AL11" s="13">
        <v>0.17598701013425219</v>
      </c>
      <c r="AN11" s="13">
        <v>0.21966795357905561</v>
      </c>
      <c r="AO11" s="13">
        <v>0.1741644914315976</v>
      </c>
      <c r="AP11" s="13">
        <v>0.23596638818421531</v>
      </c>
      <c r="AQ11" s="13">
        <v>0.192353154719481</v>
      </c>
    </row>
    <row r="12" spans="2:45" ht="19" customHeight="1" x14ac:dyDescent="0.35">
      <c r="B12" s="12" t="s">
        <v>273</v>
      </c>
      <c r="C12" s="13">
        <v>0.1819417769979729</v>
      </c>
      <c r="D12" s="13">
        <v>0.13691292284184359</v>
      </c>
      <c r="E12" s="13">
        <v>0.15767246286750869</v>
      </c>
      <c r="F12" s="13">
        <v>0.14707786410724991</v>
      </c>
      <c r="G12" s="13">
        <v>0.20422884322152851</v>
      </c>
      <c r="H12" s="13">
        <v>0.21575065920600919</v>
      </c>
      <c r="I12" s="13">
        <v>0.21883507681247291</v>
      </c>
      <c r="K12" s="13">
        <v>0.19284808156316591</v>
      </c>
      <c r="L12" s="13">
        <v>0.17126406865788191</v>
      </c>
      <c r="N12" s="13">
        <v>0.18410457816967241</v>
      </c>
      <c r="O12" s="13">
        <v>0.18288688773352099</v>
      </c>
      <c r="P12" s="13">
        <v>0.15139725662137149</v>
      </c>
      <c r="Q12" s="13">
        <v>0.13202816363477421</v>
      </c>
      <c r="R12" s="13">
        <v>0.2061735855886753</v>
      </c>
      <c r="S12" s="13">
        <v>0.15464543181817911</v>
      </c>
      <c r="T12" s="13">
        <v>0.21492266994003051</v>
      </c>
      <c r="U12" s="13">
        <v>0.20118986521758381</v>
      </c>
      <c r="V12" s="13">
        <v>0.1493650903289872</v>
      </c>
      <c r="W12" s="13">
        <v>0.19667251114929141</v>
      </c>
      <c r="X12" s="13">
        <v>0.1899759179446982</v>
      </c>
      <c r="Y12" s="13">
        <v>0.19077177642868051</v>
      </c>
      <c r="AA12" s="13">
        <v>0.14070341515189189</v>
      </c>
      <c r="AB12" s="13">
        <v>0.19006755697739641</v>
      </c>
      <c r="AC12" s="13">
        <v>0.15126605152243749</v>
      </c>
      <c r="AD12" s="13">
        <v>0.23029317342117789</v>
      </c>
      <c r="AE12" s="13">
        <v>0.18417748075379711</v>
      </c>
      <c r="AF12" s="13">
        <v>0.21641637675797179</v>
      </c>
      <c r="AH12" s="13">
        <v>0.1547930919626205</v>
      </c>
      <c r="AI12" s="13">
        <v>0.18877614258167449</v>
      </c>
      <c r="AJ12" s="13">
        <v>0.14622366770360851</v>
      </c>
      <c r="AK12" s="13">
        <v>0.18585588463843111</v>
      </c>
      <c r="AL12" s="13">
        <v>0.20559951063756809</v>
      </c>
      <c r="AN12" s="13">
        <v>0.1796991745671172</v>
      </c>
      <c r="AO12" s="13">
        <v>0.22069226462345279</v>
      </c>
      <c r="AP12" s="13">
        <v>0.1457361195497327</v>
      </c>
      <c r="AQ12" s="13">
        <v>0.1765253906247021</v>
      </c>
    </row>
    <row r="13" spans="2:45" ht="19" customHeight="1" x14ac:dyDescent="0.35">
      <c r="B13" s="12" t="s">
        <v>274</v>
      </c>
      <c r="C13" s="13">
        <v>0.12783845825328119</v>
      </c>
      <c r="D13" s="13">
        <v>6.2206740247859653E-2</v>
      </c>
      <c r="E13" s="13">
        <v>0.1008132521957143</v>
      </c>
      <c r="F13" s="13">
        <v>0.1028649880079778</v>
      </c>
      <c r="G13" s="13">
        <v>0.1179485618896392</v>
      </c>
      <c r="H13" s="13">
        <v>0.13869686419461219</v>
      </c>
      <c r="I13" s="13">
        <v>0.21401863131072291</v>
      </c>
      <c r="K13" s="13">
        <v>0.151183880198034</v>
      </c>
      <c r="L13" s="13">
        <v>0.10498235652676401</v>
      </c>
      <c r="N13" s="13">
        <v>0.1007159481360838</v>
      </c>
      <c r="O13" s="13">
        <v>0.1214290659620168</v>
      </c>
      <c r="P13" s="13">
        <v>8.1638241356847052E-2</v>
      </c>
      <c r="Q13" s="13">
        <v>0.1365857381185136</v>
      </c>
      <c r="R13" s="13">
        <v>0.1068768532903089</v>
      </c>
      <c r="S13" s="13">
        <v>0.13161781082781779</v>
      </c>
      <c r="T13" s="13">
        <v>0.1224414563326334</v>
      </c>
      <c r="U13" s="13">
        <v>0.16689556658762861</v>
      </c>
      <c r="V13" s="13">
        <v>8.8538804273904315E-2</v>
      </c>
      <c r="W13" s="13">
        <v>0.1588346440819747</v>
      </c>
      <c r="X13" s="13">
        <v>0.13845199038303929</v>
      </c>
      <c r="Y13" s="13">
        <v>0.1738163941710105</v>
      </c>
      <c r="AA13" s="13">
        <v>0.10642007760357861</v>
      </c>
      <c r="AB13" s="13">
        <v>0.18082725631316521</v>
      </c>
      <c r="AC13" s="13">
        <v>6.9173518932844097E-2</v>
      </c>
      <c r="AD13" s="13">
        <v>0.14596136482608191</v>
      </c>
      <c r="AE13" s="13">
        <v>0.114397491713502</v>
      </c>
      <c r="AF13" s="13">
        <v>0.15703683061627291</v>
      </c>
      <c r="AH13" s="13">
        <v>0.1156245237943133</v>
      </c>
      <c r="AI13" s="13">
        <v>0.14590306733734901</v>
      </c>
      <c r="AJ13" s="13">
        <v>4.8098806004909803E-2</v>
      </c>
      <c r="AK13" s="13">
        <v>0.1630806735733597</v>
      </c>
      <c r="AL13" s="13">
        <v>0.13844394031233481</v>
      </c>
      <c r="AN13" s="13">
        <v>0.1197742761519342</v>
      </c>
      <c r="AO13" s="13">
        <v>0.14363507906050629</v>
      </c>
      <c r="AP13" s="13">
        <v>9.9416526500922225E-2</v>
      </c>
      <c r="AQ13" s="13">
        <v>0.1441084974665916</v>
      </c>
    </row>
    <row r="14" spans="2:45" ht="19" customHeight="1" x14ac:dyDescent="0.35">
      <c r="B14" s="12" t="s">
        <v>81</v>
      </c>
      <c r="C14" s="13">
        <v>2.935059986254443E-2</v>
      </c>
      <c r="D14" s="13">
        <v>2.409620872103679E-2</v>
      </c>
      <c r="E14" s="13">
        <v>3.1508865874956972E-2</v>
      </c>
      <c r="F14" s="13">
        <v>4.4866645539850668E-2</v>
      </c>
      <c r="G14" s="13">
        <v>3.1256360923106623E-2</v>
      </c>
      <c r="H14" s="13">
        <v>1.6724340074232239E-2</v>
      </c>
      <c r="I14" s="13">
        <v>2.5405591445710519E-2</v>
      </c>
      <c r="K14" s="13">
        <v>2.533505649312405E-2</v>
      </c>
      <c r="L14" s="13">
        <v>3.3281977412965708E-2</v>
      </c>
      <c r="N14" s="13">
        <v>2.0050952303100871E-2</v>
      </c>
      <c r="O14" s="13">
        <v>8.738397905430283E-3</v>
      </c>
      <c r="P14" s="13">
        <v>5.0096994350276557E-2</v>
      </c>
      <c r="Q14" s="13">
        <v>2.065312117698595E-2</v>
      </c>
      <c r="R14" s="13">
        <v>5.6631467528863218E-3</v>
      </c>
      <c r="S14" s="13">
        <v>3.2238221902676507E-2</v>
      </c>
      <c r="T14" s="13">
        <v>3.6998573285962059E-2</v>
      </c>
      <c r="U14" s="13">
        <v>3.7908776613829048E-2</v>
      </c>
      <c r="V14" s="13">
        <v>2.899019653244404E-2</v>
      </c>
      <c r="W14" s="13">
        <v>3.1932562886774547E-2</v>
      </c>
      <c r="X14" s="13">
        <v>6.1546026984510838E-2</v>
      </c>
      <c r="Y14" s="13">
        <v>1.7552864223547539E-2</v>
      </c>
      <c r="AA14" s="13">
        <v>2.908975220775719E-2</v>
      </c>
      <c r="AB14" s="13">
        <v>2.03653937859621E-2</v>
      </c>
      <c r="AC14" s="13">
        <v>1.6554958308168E-2</v>
      </c>
      <c r="AD14" s="13">
        <v>1.130338760232639E-2</v>
      </c>
      <c r="AE14" s="13">
        <v>4.9478561287430813E-2</v>
      </c>
      <c r="AF14" s="13">
        <v>2.8465247000611951E-2</v>
      </c>
      <c r="AH14" s="13">
        <v>1.8483077084300411E-2</v>
      </c>
      <c r="AI14" s="13">
        <v>3.3290548792406248E-2</v>
      </c>
      <c r="AJ14" s="13">
        <v>2.9068785307177009E-2</v>
      </c>
      <c r="AK14" s="13">
        <v>1.8471747908547428E-2</v>
      </c>
      <c r="AL14" s="13">
        <v>4.1036239216512872E-2</v>
      </c>
      <c r="AN14" s="13">
        <v>2.50633006558106E-2</v>
      </c>
      <c r="AO14" s="13">
        <v>2.6862073641714189E-2</v>
      </c>
      <c r="AP14" s="13">
        <v>3.1280275917291579E-2</v>
      </c>
      <c r="AQ14" s="13">
        <v>3.400438306153751E-2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B2:AS25"/>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281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02" customHeight="1" x14ac:dyDescent="0.35">
      <c r="B9" s="12" t="s">
        <v>282</v>
      </c>
      <c r="C9" s="13">
        <v>0.15996298385728111</v>
      </c>
      <c r="D9" s="13">
        <v>0.18974285198205701</v>
      </c>
      <c r="E9" s="13">
        <v>0.1730180705042296</v>
      </c>
      <c r="F9" s="13">
        <v>0.1441768402912382</v>
      </c>
      <c r="G9" s="13">
        <v>0.1842574295696594</v>
      </c>
      <c r="H9" s="13">
        <v>0.2167831876862365</v>
      </c>
      <c r="I9" s="13">
        <v>8.4642704308477326E-2</v>
      </c>
      <c r="K9" s="13">
        <v>0.16637782913842639</v>
      </c>
      <c r="L9" s="13">
        <v>0.15368259378111551</v>
      </c>
      <c r="N9" s="13">
        <v>0.14329869286055461</v>
      </c>
      <c r="O9" s="13">
        <v>0.1197109993840252</v>
      </c>
      <c r="P9" s="13">
        <v>0.1979378426126733</v>
      </c>
      <c r="Q9" s="13">
        <v>0.1462009745597117</v>
      </c>
      <c r="R9" s="13">
        <v>0.13883307214741261</v>
      </c>
      <c r="S9" s="13">
        <v>0.19445977950928811</v>
      </c>
      <c r="T9" s="13">
        <v>0.19394197788386899</v>
      </c>
      <c r="U9" s="13">
        <v>0.22139177952240041</v>
      </c>
      <c r="V9" s="13">
        <v>0.1391064096671121</v>
      </c>
      <c r="W9" s="13">
        <v>0.1359157505506049</v>
      </c>
      <c r="X9" s="13">
        <v>0.141284723120816</v>
      </c>
      <c r="Y9" s="13">
        <v>0.16628140749315889</v>
      </c>
      <c r="AA9" s="13">
        <v>0.1507989016125216</v>
      </c>
      <c r="AB9" s="13">
        <v>0.1060941953638429</v>
      </c>
      <c r="AC9" s="13">
        <v>0.15602109273970691</v>
      </c>
      <c r="AD9" s="13">
        <v>0.16379234886356539</v>
      </c>
      <c r="AE9" s="13">
        <v>0.2423066634049367</v>
      </c>
      <c r="AF9" s="13">
        <v>0.11924992444894859</v>
      </c>
      <c r="AH9" s="13">
        <v>0.13871452005905169</v>
      </c>
      <c r="AI9" s="13">
        <v>0.12141497131862421</v>
      </c>
      <c r="AJ9" s="13">
        <v>0.16812616024501409</v>
      </c>
      <c r="AK9" s="13">
        <v>0.16813118773219549</v>
      </c>
      <c r="AL9" s="13">
        <v>0.17153825020302521</v>
      </c>
      <c r="AN9" s="13">
        <v>0</v>
      </c>
      <c r="AO9" s="13">
        <v>0</v>
      </c>
      <c r="AP9" s="13">
        <v>0</v>
      </c>
      <c r="AQ9" s="13">
        <v>0.64026476173386893</v>
      </c>
    </row>
    <row r="10" spans="2:45" ht="102" customHeight="1" x14ac:dyDescent="0.35">
      <c r="B10" s="12" t="s">
        <v>283</v>
      </c>
      <c r="C10" s="13">
        <v>0.22001217969014061</v>
      </c>
      <c r="D10" s="13">
        <v>0.34154390671881091</v>
      </c>
      <c r="E10" s="13">
        <v>0.28659674377679151</v>
      </c>
      <c r="F10" s="13">
        <v>0.22059112880130269</v>
      </c>
      <c r="G10" s="13">
        <v>0.22055634807468291</v>
      </c>
      <c r="H10" s="13">
        <v>0.21013240102028721</v>
      </c>
      <c r="I10" s="13">
        <v>9.1604595034589523E-2</v>
      </c>
      <c r="K10" s="13">
        <v>0.29196521054720659</v>
      </c>
      <c r="L10" s="13">
        <v>0.14956728489696811</v>
      </c>
      <c r="N10" s="13">
        <v>0.21215210870532639</v>
      </c>
      <c r="O10" s="13">
        <v>0.16102356153847081</v>
      </c>
      <c r="P10" s="13">
        <v>0.1938049520010991</v>
      </c>
      <c r="Q10" s="13">
        <v>0.1708635790099797</v>
      </c>
      <c r="R10" s="13">
        <v>0.23106200830397641</v>
      </c>
      <c r="S10" s="13">
        <v>0.23493347179653229</v>
      </c>
      <c r="T10" s="13">
        <v>0.20586724063611789</v>
      </c>
      <c r="U10" s="13">
        <v>0.1603166579112042</v>
      </c>
      <c r="V10" s="13">
        <v>0.28036939468117222</v>
      </c>
      <c r="W10" s="13">
        <v>0.22892900075199429</v>
      </c>
      <c r="X10" s="13">
        <v>0.2295712714114628</v>
      </c>
      <c r="Y10" s="13">
        <v>0.21253345686839381</v>
      </c>
      <c r="AA10" s="13">
        <v>0.20046275249542489</v>
      </c>
      <c r="AB10" s="13">
        <v>0.15197787469039131</v>
      </c>
      <c r="AC10" s="13">
        <v>0.19216784431387879</v>
      </c>
      <c r="AD10" s="13">
        <v>0.3755319292532413</v>
      </c>
      <c r="AE10" s="13">
        <v>0.2358522731053222</v>
      </c>
      <c r="AF10" s="13">
        <v>0.17922424866579051</v>
      </c>
      <c r="AH10" s="13">
        <v>0.1861471509214144</v>
      </c>
      <c r="AI10" s="13">
        <v>0.14512562209605531</v>
      </c>
      <c r="AJ10" s="13">
        <v>0.1975636596780545</v>
      </c>
      <c r="AK10" s="13">
        <v>0.32473861708147911</v>
      </c>
      <c r="AL10" s="13">
        <v>0.19585835920044289</v>
      </c>
      <c r="AN10" s="13">
        <v>0</v>
      </c>
      <c r="AO10" s="13">
        <v>0</v>
      </c>
      <c r="AP10" s="13">
        <v>1</v>
      </c>
      <c r="AQ10" s="13">
        <v>0</v>
      </c>
    </row>
    <row r="11" spans="2:45" ht="116.15" customHeight="1" x14ac:dyDescent="0.35">
      <c r="B11" s="12" t="s">
        <v>284</v>
      </c>
      <c r="C11" s="13">
        <v>0.24902111772473359</v>
      </c>
      <c r="D11" s="13">
        <v>0.1759409588625529</v>
      </c>
      <c r="E11" s="13">
        <v>0.21590558515219149</v>
      </c>
      <c r="F11" s="13">
        <v>0.24804956498281969</v>
      </c>
      <c r="G11" s="13">
        <v>0.28565379097189308</v>
      </c>
      <c r="H11" s="13">
        <v>0.25837765183164518</v>
      </c>
      <c r="I11" s="13">
        <v>0.28887727240324768</v>
      </c>
      <c r="K11" s="13">
        <v>0.22401594670829161</v>
      </c>
      <c r="L11" s="13">
        <v>0.27350218017000738</v>
      </c>
      <c r="N11" s="13">
        <v>0.25425990252499731</v>
      </c>
      <c r="O11" s="13">
        <v>0.33541828817788177</v>
      </c>
      <c r="P11" s="13">
        <v>0.2278090076694021</v>
      </c>
      <c r="Q11" s="13">
        <v>0.27775665674930777</v>
      </c>
      <c r="R11" s="13">
        <v>0.21958413910962871</v>
      </c>
      <c r="S11" s="13">
        <v>0.26658788818976759</v>
      </c>
      <c r="T11" s="13">
        <v>0.25816102868449908</v>
      </c>
      <c r="U11" s="13">
        <v>0.23819858660756341</v>
      </c>
      <c r="V11" s="13">
        <v>0.23467067783486281</v>
      </c>
      <c r="W11" s="13">
        <v>0.26764853742496419</v>
      </c>
      <c r="X11" s="13">
        <v>0.25376664478236871</v>
      </c>
      <c r="Y11" s="13">
        <v>0.22834498699846631</v>
      </c>
      <c r="AA11" s="13">
        <v>0.26020502493194703</v>
      </c>
      <c r="AB11" s="13">
        <v>0.26187429443067339</v>
      </c>
      <c r="AC11" s="13">
        <v>0.26696491656939569</v>
      </c>
      <c r="AD11" s="13">
        <v>0.23852430447131781</v>
      </c>
      <c r="AE11" s="13">
        <v>0.18244670032547761</v>
      </c>
      <c r="AF11" s="13">
        <v>0.28674078362316552</v>
      </c>
      <c r="AH11" s="13">
        <v>0.24764253613626119</v>
      </c>
      <c r="AI11" s="13">
        <v>0.2723066887289245</v>
      </c>
      <c r="AJ11" s="13">
        <v>0.26793853485700969</v>
      </c>
      <c r="AK11" s="13">
        <v>0.23425953736481739</v>
      </c>
      <c r="AL11" s="13">
        <v>0.2459190370498528</v>
      </c>
      <c r="AN11" s="13">
        <v>0</v>
      </c>
      <c r="AO11" s="13">
        <v>0.96192396365352684</v>
      </c>
      <c r="AP11" s="13">
        <v>0</v>
      </c>
      <c r="AQ11" s="13">
        <v>0</v>
      </c>
    </row>
    <row r="12" spans="2:45" ht="158.15" customHeight="1" x14ac:dyDescent="0.35">
      <c r="B12" s="12" t="s">
        <v>285</v>
      </c>
      <c r="C12" s="13">
        <v>0.22960891554279689</v>
      </c>
      <c r="D12" s="13">
        <v>0.14333159236334239</v>
      </c>
      <c r="E12" s="13">
        <v>0.2073893209400223</v>
      </c>
      <c r="F12" s="13">
        <v>0.27527821388555163</v>
      </c>
      <c r="G12" s="13">
        <v>0.22119172169666609</v>
      </c>
      <c r="H12" s="13">
        <v>0.19978611441088029</v>
      </c>
      <c r="I12" s="13">
        <v>0.29427394892989578</v>
      </c>
      <c r="K12" s="13">
        <v>0.21878473606852811</v>
      </c>
      <c r="L12" s="13">
        <v>0.2402062201344824</v>
      </c>
      <c r="N12" s="13">
        <v>0.24454985875806359</v>
      </c>
      <c r="O12" s="13">
        <v>0.15138651772547629</v>
      </c>
      <c r="P12" s="13">
        <v>0.27156141729529482</v>
      </c>
      <c r="Q12" s="13">
        <v>0.2076163357253672</v>
      </c>
      <c r="R12" s="13">
        <v>0.24941587280805369</v>
      </c>
      <c r="S12" s="13">
        <v>0.20988713925860761</v>
      </c>
      <c r="T12" s="13">
        <v>0.22250386727622751</v>
      </c>
      <c r="U12" s="13">
        <v>0.2272594269796899</v>
      </c>
      <c r="V12" s="13">
        <v>0.2230740319843183</v>
      </c>
      <c r="W12" s="13">
        <v>0.2388748937884804</v>
      </c>
      <c r="X12" s="13">
        <v>0.22011529083805539</v>
      </c>
      <c r="Y12" s="13">
        <v>0.2341264369622304</v>
      </c>
      <c r="AA12" s="13">
        <v>0.24808619691172809</v>
      </c>
      <c r="AB12" s="13">
        <v>0.31956196151328442</v>
      </c>
      <c r="AC12" s="13">
        <v>0.31417903315393081</v>
      </c>
      <c r="AD12" s="13">
        <v>0.12753339191265839</v>
      </c>
      <c r="AE12" s="13">
        <v>0.15037258725613209</v>
      </c>
      <c r="AF12" s="13">
        <v>0.27551716265852749</v>
      </c>
      <c r="AH12" s="13">
        <v>0.24919682611184449</v>
      </c>
      <c r="AI12" s="13">
        <v>0.31146377931949493</v>
      </c>
      <c r="AJ12" s="13">
        <v>0.28780990274239832</v>
      </c>
      <c r="AK12" s="13">
        <v>0.17296230511338151</v>
      </c>
      <c r="AL12" s="13">
        <v>0.21303408930482581</v>
      </c>
      <c r="AN12" s="13">
        <v>0.85206489303260291</v>
      </c>
      <c r="AO12" s="13">
        <v>0</v>
      </c>
      <c r="AP12" s="13">
        <v>0</v>
      </c>
      <c r="AQ12" s="13">
        <v>0</v>
      </c>
    </row>
    <row r="13" spans="2:45" ht="144" customHeight="1" x14ac:dyDescent="0.35">
      <c r="B13" s="12" t="s">
        <v>286</v>
      </c>
      <c r="C13" s="13">
        <v>3.9864592191562159E-2</v>
      </c>
      <c r="D13" s="13">
        <v>4.3494777182375759E-2</v>
      </c>
      <c r="E13" s="13">
        <v>8.6620588756868885E-2</v>
      </c>
      <c r="F13" s="13">
        <v>5.7383424727434532E-2</v>
      </c>
      <c r="G13" s="13">
        <v>2.628969836901638E-2</v>
      </c>
      <c r="H13" s="13">
        <v>6.1660301085242394E-3</v>
      </c>
      <c r="I13" s="13">
        <v>1.8929105688215531E-2</v>
      </c>
      <c r="K13" s="13">
        <v>4.067586871791732E-2</v>
      </c>
      <c r="L13" s="13">
        <v>3.9070320027255571E-2</v>
      </c>
      <c r="N13" s="13">
        <v>4.1727918921732089E-2</v>
      </c>
      <c r="O13" s="13">
        <v>0.1064172069407848</v>
      </c>
      <c r="P13" s="13">
        <v>2.773072584643687E-2</v>
      </c>
      <c r="Q13" s="13">
        <v>5.3559938184793723E-2</v>
      </c>
      <c r="R13" s="13">
        <v>4.5286290317411902E-2</v>
      </c>
      <c r="S13" s="13">
        <v>2.41205979962907E-2</v>
      </c>
      <c r="T13" s="13">
        <v>4.6422004329015637E-2</v>
      </c>
      <c r="U13" s="13">
        <v>4.9261601683347672E-2</v>
      </c>
      <c r="V13" s="13">
        <v>4.2994806500996109E-2</v>
      </c>
      <c r="W13" s="13">
        <v>2.797843851020344E-2</v>
      </c>
      <c r="X13" s="13">
        <v>3.1391836432917319E-2</v>
      </c>
      <c r="Y13" s="13">
        <v>2.8914013050961859E-2</v>
      </c>
      <c r="AA13" s="13">
        <v>4.6465667951815177E-2</v>
      </c>
      <c r="AB13" s="13">
        <v>6.6961964460377013E-2</v>
      </c>
      <c r="AC13" s="13">
        <v>1.6846697168987509E-2</v>
      </c>
      <c r="AD13" s="13">
        <v>1.9822053232338939E-2</v>
      </c>
      <c r="AE13" s="13">
        <v>2.6896767289032231E-2</v>
      </c>
      <c r="AF13" s="13">
        <v>4.9562132474291497E-2</v>
      </c>
      <c r="AH13" s="13">
        <v>8.1340925598112623E-2</v>
      </c>
      <c r="AI13" s="13">
        <v>4.8757835280403693E-2</v>
      </c>
      <c r="AJ13" s="13">
        <v>1.6655968395838581E-2</v>
      </c>
      <c r="AK13" s="13">
        <v>2.1313245488019539E-2</v>
      </c>
      <c r="AL13" s="13">
        <v>3.8587006182002663E-2</v>
      </c>
      <c r="AN13" s="13">
        <v>0.14793510696739731</v>
      </c>
      <c r="AO13" s="13">
        <v>0</v>
      </c>
      <c r="AP13" s="13">
        <v>0</v>
      </c>
      <c r="AQ13" s="13">
        <v>0</v>
      </c>
    </row>
    <row r="14" spans="2:45" ht="19" customHeight="1" x14ac:dyDescent="0.35">
      <c r="B14" s="12" t="s">
        <v>287</v>
      </c>
      <c r="C14" s="13">
        <v>9.8570547026536875E-3</v>
      </c>
      <c r="D14" s="13">
        <v>5.7022560832823227E-2</v>
      </c>
      <c r="E14" s="13">
        <v>8.8066570712666704E-3</v>
      </c>
      <c r="F14" s="13">
        <v>2.7981724898361068E-3</v>
      </c>
      <c r="G14" s="13">
        <v>0</v>
      </c>
      <c r="H14" s="13">
        <v>0</v>
      </c>
      <c r="I14" s="13">
        <v>0</v>
      </c>
      <c r="K14" s="13">
        <v>2.0840032782215218E-3</v>
      </c>
      <c r="L14" s="13">
        <v>1.7467182911203919E-2</v>
      </c>
      <c r="N14" s="13">
        <v>0</v>
      </c>
      <c r="O14" s="13">
        <v>0</v>
      </c>
      <c r="P14" s="13">
        <v>9.1854749188850539E-3</v>
      </c>
      <c r="Q14" s="13">
        <v>1.135931102700493E-2</v>
      </c>
      <c r="R14" s="13">
        <v>4.5693189082711434E-3</v>
      </c>
      <c r="S14" s="13">
        <v>1.8761770136191479E-2</v>
      </c>
      <c r="T14" s="13">
        <v>1.2624148116735699E-2</v>
      </c>
      <c r="U14" s="13">
        <v>1.0531934909039359E-2</v>
      </c>
      <c r="V14" s="13">
        <v>1.4712421032633019E-2</v>
      </c>
      <c r="W14" s="13">
        <v>7.4880251280715002E-3</v>
      </c>
      <c r="X14" s="13">
        <v>2.5653809363891281E-2</v>
      </c>
      <c r="Y14" s="13">
        <v>0</v>
      </c>
      <c r="AA14" s="13">
        <v>7.5944886929163007E-3</v>
      </c>
      <c r="AB14" s="13">
        <v>7.0057897049025436E-3</v>
      </c>
      <c r="AC14" s="13">
        <v>1.625959050821928E-2</v>
      </c>
      <c r="AD14" s="13">
        <v>0</v>
      </c>
      <c r="AE14" s="13">
        <v>2.8373252184388999E-2</v>
      </c>
      <c r="AF14" s="13">
        <v>1.9225978069283419E-3</v>
      </c>
      <c r="AH14" s="13">
        <v>1.085426265342806E-2</v>
      </c>
      <c r="AI14" s="13">
        <v>5.7702011023721914E-3</v>
      </c>
      <c r="AJ14" s="13">
        <v>2.0409418451603718E-2</v>
      </c>
      <c r="AK14" s="13">
        <v>0</v>
      </c>
      <c r="AL14" s="13">
        <v>1.2603178635350581E-2</v>
      </c>
      <c r="AN14" s="13">
        <v>0</v>
      </c>
      <c r="AO14" s="13">
        <v>3.8076036346472941E-2</v>
      </c>
      <c r="AP14" s="13">
        <v>0</v>
      </c>
      <c r="AQ14" s="13">
        <v>0</v>
      </c>
    </row>
    <row r="15" spans="2:45" ht="32.15" customHeight="1" x14ac:dyDescent="0.35">
      <c r="B15" s="12" t="s">
        <v>288</v>
      </c>
      <c r="C15" s="13">
        <v>4.2220122844730491E-3</v>
      </c>
      <c r="D15" s="13">
        <v>1.299428555396195E-2</v>
      </c>
      <c r="E15" s="13">
        <v>0</v>
      </c>
      <c r="F15" s="13">
        <v>2.1882088982930811E-3</v>
      </c>
      <c r="G15" s="13">
        <v>2.661690145618914E-3</v>
      </c>
      <c r="H15" s="13">
        <v>2.9545698303008608E-3</v>
      </c>
      <c r="I15" s="13">
        <v>5.6440777700608518E-3</v>
      </c>
      <c r="K15" s="13">
        <v>1.597243911025353E-3</v>
      </c>
      <c r="L15" s="13">
        <v>6.7917654932193863E-3</v>
      </c>
      <c r="N15" s="13">
        <v>1.6728225449453821E-2</v>
      </c>
      <c r="O15" s="13">
        <v>0</v>
      </c>
      <c r="P15" s="13">
        <v>0</v>
      </c>
      <c r="Q15" s="13">
        <v>9.339333896603727E-3</v>
      </c>
      <c r="R15" s="13">
        <v>4.1301596233869753E-3</v>
      </c>
      <c r="S15" s="13">
        <v>0</v>
      </c>
      <c r="T15" s="13">
        <v>8.0131277897178624E-3</v>
      </c>
      <c r="U15" s="13">
        <v>0</v>
      </c>
      <c r="V15" s="13">
        <v>6.4990040834627723E-3</v>
      </c>
      <c r="W15" s="13">
        <v>0</v>
      </c>
      <c r="X15" s="13">
        <v>0</v>
      </c>
      <c r="Y15" s="13">
        <v>4.7151735801484636E-3</v>
      </c>
      <c r="AA15" s="13">
        <v>5.4921341358239416E-3</v>
      </c>
      <c r="AB15" s="13">
        <v>0</v>
      </c>
      <c r="AC15" s="13">
        <v>0</v>
      </c>
      <c r="AD15" s="13">
        <v>0</v>
      </c>
      <c r="AE15" s="13">
        <v>6.5927964217719903E-3</v>
      </c>
      <c r="AF15" s="13">
        <v>5.1324663566839719E-3</v>
      </c>
      <c r="AH15" s="13">
        <v>1.2497882575239171E-2</v>
      </c>
      <c r="AI15" s="13">
        <v>0</v>
      </c>
      <c r="AJ15" s="13">
        <v>0</v>
      </c>
      <c r="AK15" s="13">
        <v>1.593845211863477E-3</v>
      </c>
      <c r="AL15" s="13">
        <v>4.6014372674841736E-3</v>
      </c>
      <c r="AN15" s="13">
        <v>0</v>
      </c>
      <c r="AO15" s="13">
        <v>0</v>
      </c>
      <c r="AP15" s="13">
        <v>0</v>
      </c>
      <c r="AQ15" s="13">
        <v>1.6898945144505451E-2</v>
      </c>
    </row>
    <row r="16" spans="2:45" ht="32.15" customHeight="1" x14ac:dyDescent="0.35">
      <c r="B16" s="12" t="s">
        <v>289</v>
      </c>
      <c r="C16" s="13">
        <v>5.8179824449817409E-3</v>
      </c>
      <c r="D16" s="13">
        <v>0</v>
      </c>
      <c r="E16" s="13">
        <v>0</v>
      </c>
      <c r="F16" s="13">
        <v>1.3062108173258039E-2</v>
      </c>
      <c r="G16" s="13">
        <v>7.4885161611943796E-3</v>
      </c>
      <c r="H16" s="13">
        <v>1.1915878380395191E-2</v>
      </c>
      <c r="I16" s="13">
        <v>3.0335995848018819E-3</v>
      </c>
      <c r="K16" s="13">
        <v>8.4180207459811415E-4</v>
      </c>
      <c r="L16" s="13">
        <v>1.068986203765494E-2</v>
      </c>
      <c r="N16" s="13">
        <v>1.4206927887673731E-2</v>
      </c>
      <c r="O16" s="13">
        <v>1.459530622859412E-2</v>
      </c>
      <c r="P16" s="13">
        <v>0</v>
      </c>
      <c r="Q16" s="13">
        <v>0</v>
      </c>
      <c r="R16" s="13">
        <v>5.8007139943821251E-3</v>
      </c>
      <c r="S16" s="13">
        <v>0</v>
      </c>
      <c r="T16" s="13">
        <v>0</v>
      </c>
      <c r="U16" s="13">
        <v>9.3399061274336212E-3</v>
      </c>
      <c r="V16" s="13">
        <v>6.458627459004886E-3</v>
      </c>
      <c r="W16" s="13">
        <v>9.5322518959876489E-3</v>
      </c>
      <c r="X16" s="13">
        <v>5.8733669268931522E-3</v>
      </c>
      <c r="Y16" s="13">
        <v>0</v>
      </c>
      <c r="AA16" s="13">
        <v>2.845630756738052E-3</v>
      </c>
      <c r="AB16" s="13">
        <v>0</v>
      </c>
      <c r="AC16" s="13">
        <v>0</v>
      </c>
      <c r="AD16" s="13">
        <v>8.54368503155312E-3</v>
      </c>
      <c r="AE16" s="13">
        <v>8.8942665882190044E-3</v>
      </c>
      <c r="AF16" s="13">
        <v>9.2000500667739019E-3</v>
      </c>
      <c r="AH16" s="13">
        <v>2.6674657299854822E-3</v>
      </c>
      <c r="AI16" s="13">
        <v>0</v>
      </c>
      <c r="AJ16" s="13">
        <v>0</v>
      </c>
      <c r="AK16" s="13">
        <v>4.585270737317136E-3</v>
      </c>
      <c r="AL16" s="13">
        <v>1.200946310323559E-2</v>
      </c>
      <c r="AN16" s="13">
        <v>0</v>
      </c>
      <c r="AO16" s="13">
        <v>0</v>
      </c>
      <c r="AP16" s="13">
        <v>0</v>
      </c>
      <c r="AQ16" s="13">
        <v>2.3286944604831539E-2</v>
      </c>
    </row>
    <row r="17" spans="2:43" ht="32.15" customHeight="1" x14ac:dyDescent="0.35">
      <c r="B17" s="12" t="s">
        <v>290</v>
      </c>
      <c r="C17" s="13">
        <v>4.8353604127900039E-2</v>
      </c>
      <c r="D17" s="13">
        <v>3.2883648064810258E-3</v>
      </c>
      <c r="E17" s="13">
        <v>2.4057096693859701E-3</v>
      </c>
      <c r="F17" s="13">
        <v>2.693399007333932E-3</v>
      </c>
      <c r="G17" s="13">
        <v>1.263138084521051E-2</v>
      </c>
      <c r="H17" s="13">
        <v>1.7485476704683769E-2</v>
      </c>
      <c r="I17" s="13">
        <v>0.20218178491903269</v>
      </c>
      <c r="K17" s="13">
        <v>3.2301541396923483E-2</v>
      </c>
      <c r="L17" s="13">
        <v>6.4069215504206634E-2</v>
      </c>
      <c r="N17" s="13">
        <v>5.1335065789415872E-2</v>
      </c>
      <c r="O17" s="13">
        <v>8.8484283011548023E-2</v>
      </c>
      <c r="P17" s="13">
        <v>3.4982661952467541E-2</v>
      </c>
      <c r="Q17" s="13">
        <v>9.4051866067153253E-2</v>
      </c>
      <c r="R17" s="13">
        <v>4.9162193390877018E-2</v>
      </c>
      <c r="S17" s="13">
        <v>4.0158578921828898E-2</v>
      </c>
      <c r="T17" s="13">
        <v>2.705959117220005E-2</v>
      </c>
      <c r="U17" s="13">
        <v>4.7153887333356029E-2</v>
      </c>
      <c r="V17" s="13">
        <v>2.511243280361802E-2</v>
      </c>
      <c r="W17" s="13">
        <v>4.1397876488414947E-2</v>
      </c>
      <c r="X17" s="13">
        <v>4.3777848953744133E-2</v>
      </c>
      <c r="Y17" s="13">
        <v>9.4281955230120493E-2</v>
      </c>
      <c r="AA17" s="13">
        <v>4.7727159819477588E-2</v>
      </c>
      <c r="AB17" s="13">
        <v>5.8217449626413752E-2</v>
      </c>
      <c r="AC17" s="13">
        <v>7.0334268497955991E-3</v>
      </c>
      <c r="AD17" s="13">
        <v>3.6047651357052367E-2</v>
      </c>
      <c r="AE17" s="13">
        <v>4.7513885286024363E-2</v>
      </c>
      <c r="AF17" s="13">
        <v>6.3790104444256562E-2</v>
      </c>
      <c r="AH17" s="13">
        <v>3.2500891409586452E-2</v>
      </c>
      <c r="AI17" s="13">
        <v>5.7511667442142422E-2</v>
      </c>
      <c r="AJ17" s="13">
        <v>2.1305919190146572E-2</v>
      </c>
      <c r="AK17" s="13">
        <v>4.789734079123352E-2</v>
      </c>
      <c r="AL17" s="13">
        <v>6.5177290205231858E-2</v>
      </c>
      <c r="AN17" s="13">
        <v>0</v>
      </c>
      <c r="AO17" s="13">
        <v>0</v>
      </c>
      <c r="AP17" s="13">
        <v>0</v>
      </c>
      <c r="AQ17" s="13">
        <v>0.1935392056298815</v>
      </c>
    </row>
    <row r="18" spans="2:43" ht="32.15" customHeight="1" x14ac:dyDescent="0.35">
      <c r="B18" s="12" t="s">
        <v>291</v>
      </c>
      <c r="C18" s="13">
        <v>2.787174297099014E-2</v>
      </c>
      <c r="D18" s="13">
        <v>2.2027063887537411E-2</v>
      </c>
      <c r="E18" s="13">
        <v>1.0545170312103761E-2</v>
      </c>
      <c r="F18" s="13">
        <v>2.832413050160797E-2</v>
      </c>
      <c r="G18" s="13">
        <v>3.2941644422313572E-2</v>
      </c>
      <c r="H18" s="13">
        <v>7.320339388202568E-2</v>
      </c>
      <c r="I18" s="13">
        <v>1.081291136167864E-2</v>
      </c>
      <c r="K18" s="13">
        <v>1.7513849000993949E-2</v>
      </c>
      <c r="L18" s="13">
        <v>3.8012535406053517E-2</v>
      </c>
      <c r="N18" s="13">
        <v>1.9156471579219181E-2</v>
      </c>
      <c r="O18" s="13">
        <v>1.422543908778858E-2</v>
      </c>
      <c r="P18" s="13">
        <v>3.2620255152011488E-2</v>
      </c>
      <c r="Q18" s="13">
        <v>2.9252004780078111E-2</v>
      </c>
      <c r="R18" s="13">
        <v>3.702898558551946E-2</v>
      </c>
      <c r="S18" s="13">
        <v>1.109077419149322E-2</v>
      </c>
      <c r="T18" s="13">
        <v>2.5407014111617211E-2</v>
      </c>
      <c r="U18" s="13">
        <v>2.7508376684269469E-2</v>
      </c>
      <c r="V18" s="13">
        <v>2.5086651827457639E-2</v>
      </c>
      <c r="W18" s="13">
        <v>3.692598867029305E-2</v>
      </c>
      <c r="X18" s="13">
        <v>3.8770855275402798E-2</v>
      </c>
      <c r="Y18" s="13">
        <v>2.5482771539540129E-2</v>
      </c>
      <c r="AA18" s="13">
        <v>3.0322042691607341E-2</v>
      </c>
      <c r="AB18" s="13">
        <v>2.8306470210114801E-2</v>
      </c>
      <c r="AC18" s="13">
        <v>2.263850006983072E-2</v>
      </c>
      <c r="AD18" s="13">
        <v>2.4121718073050399E-2</v>
      </c>
      <c r="AE18" s="13">
        <v>5.4111387812274939E-2</v>
      </c>
      <c r="AF18" s="13">
        <v>5.51259377576811E-3</v>
      </c>
      <c r="AH18" s="13">
        <v>3.6063357064858838E-2</v>
      </c>
      <c r="AI18" s="13">
        <v>3.7649234711982733E-2</v>
      </c>
      <c r="AJ18" s="13">
        <v>1.5177770384792609E-2</v>
      </c>
      <c r="AK18" s="13">
        <v>2.0508534073915199E-2</v>
      </c>
      <c r="AL18" s="13">
        <v>3.1318115224391208E-2</v>
      </c>
      <c r="AN18" s="13">
        <v>0</v>
      </c>
      <c r="AO18" s="13">
        <v>0</v>
      </c>
      <c r="AP18" s="13">
        <v>0</v>
      </c>
      <c r="AQ18" s="13">
        <v>0.1115589022042137</v>
      </c>
    </row>
    <row r="19" spans="2:43" ht="32.15" customHeight="1" x14ac:dyDescent="0.35">
      <c r="B19" s="12" t="s">
        <v>292</v>
      </c>
      <c r="C19" s="13">
        <v>3.610480723293535E-3</v>
      </c>
      <c r="D19" s="13">
        <v>6.723730043916739E-3</v>
      </c>
      <c r="E19" s="13">
        <v>5.5055738930300854E-3</v>
      </c>
      <c r="F19" s="13">
        <v>5.4548082413241614E-3</v>
      </c>
      <c r="G19" s="13">
        <v>4.7854016919970056E-3</v>
      </c>
      <c r="H19" s="13">
        <v>0</v>
      </c>
      <c r="I19" s="13">
        <v>0</v>
      </c>
      <c r="K19" s="13">
        <v>1.8168545721434809E-3</v>
      </c>
      <c r="L19" s="13">
        <v>5.3665124569260633E-3</v>
      </c>
      <c r="N19" s="13">
        <v>0</v>
      </c>
      <c r="O19" s="13">
        <v>0</v>
      </c>
      <c r="P19" s="13">
        <v>0</v>
      </c>
      <c r="Q19" s="13">
        <v>0</v>
      </c>
      <c r="R19" s="13">
        <v>1.2738065760703981E-2</v>
      </c>
      <c r="S19" s="13">
        <v>0</v>
      </c>
      <c r="T19" s="13">
        <v>0</v>
      </c>
      <c r="U19" s="13">
        <v>9.037842241696039E-3</v>
      </c>
      <c r="V19" s="13">
        <v>0</v>
      </c>
      <c r="W19" s="13">
        <v>3.245623458365824E-3</v>
      </c>
      <c r="X19" s="13">
        <v>6.2919860441397581E-3</v>
      </c>
      <c r="Y19" s="13">
        <v>5.3197982769796559E-3</v>
      </c>
      <c r="AA19" s="13">
        <v>0</v>
      </c>
      <c r="AB19" s="13">
        <v>0</v>
      </c>
      <c r="AC19" s="13">
        <v>7.888898626254635E-3</v>
      </c>
      <c r="AD19" s="13">
        <v>3.8018865433764341E-3</v>
      </c>
      <c r="AE19" s="13">
        <v>1.117364745529619E-2</v>
      </c>
      <c r="AF19" s="13">
        <v>2.1922182278091172E-3</v>
      </c>
      <c r="AH19" s="13">
        <v>2.374181740217586E-3</v>
      </c>
      <c r="AI19" s="13">
        <v>0</v>
      </c>
      <c r="AJ19" s="13">
        <v>3.1908392872290921E-3</v>
      </c>
      <c r="AK19" s="13">
        <v>4.0101164057775862E-3</v>
      </c>
      <c r="AL19" s="13">
        <v>5.0388671799813638E-3</v>
      </c>
      <c r="AN19" s="13">
        <v>0</v>
      </c>
      <c r="AO19" s="13">
        <v>0</v>
      </c>
      <c r="AP19" s="13">
        <v>0</v>
      </c>
      <c r="AQ19" s="13">
        <v>1.445124068269898E-2</v>
      </c>
    </row>
    <row r="20" spans="2:43" ht="19" customHeight="1" x14ac:dyDescent="0.35">
      <c r="B20" s="12" t="s">
        <v>293</v>
      </c>
      <c r="C20" s="13">
        <v>1.797333739193575E-3</v>
      </c>
      <c r="D20" s="13">
        <v>3.8899077661409842E-3</v>
      </c>
      <c r="E20" s="13">
        <v>3.206579924109831E-3</v>
      </c>
      <c r="F20" s="13">
        <v>0</v>
      </c>
      <c r="G20" s="13">
        <v>1.5423780517475759E-3</v>
      </c>
      <c r="H20" s="13">
        <v>3.195296145021116E-3</v>
      </c>
      <c r="I20" s="13">
        <v>0</v>
      </c>
      <c r="K20" s="13">
        <v>2.0251145857241408E-3</v>
      </c>
      <c r="L20" s="13">
        <v>1.5743271809066739E-3</v>
      </c>
      <c r="N20" s="13">
        <v>2.5848275235634951E-3</v>
      </c>
      <c r="O20" s="13">
        <v>8.738397905430283E-3</v>
      </c>
      <c r="P20" s="13">
        <v>4.3676625517297734E-3</v>
      </c>
      <c r="Q20" s="13">
        <v>0</v>
      </c>
      <c r="R20" s="13">
        <v>2.389180050376053E-3</v>
      </c>
      <c r="S20" s="13">
        <v>0</v>
      </c>
      <c r="T20" s="13">
        <v>0</v>
      </c>
      <c r="U20" s="13">
        <v>0</v>
      </c>
      <c r="V20" s="13">
        <v>1.9155421253620711E-3</v>
      </c>
      <c r="W20" s="13">
        <v>2.0636133326197271E-3</v>
      </c>
      <c r="X20" s="13">
        <v>3.5023668503085591E-3</v>
      </c>
      <c r="Y20" s="13">
        <v>0</v>
      </c>
      <c r="AA20" s="13">
        <v>0</v>
      </c>
      <c r="AB20" s="13">
        <v>0</v>
      </c>
      <c r="AC20" s="13">
        <v>0</v>
      </c>
      <c r="AD20" s="13">
        <v>2.2810312618458022E-3</v>
      </c>
      <c r="AE20" s="13">
        <v>5.4657728711238248E-3</v>
      </c>
      <c r="AF20" s="13">
        <v>1.9557174510563698E-3</v>
      </c>
      <c r="AH20" s="13">
        <v>0</v>
      </c>
      <c r="AI20" s="13">
        <v>0</v>
      </c>
      <c r="AJ20" s="13">
        <v>1.8218267679127799E-3</v>
      </c>
      <c r="AK20" s="13">
        <v>0</v>
      </c>
      <c r="AL20" s="13">
        <v>4.3149064441758778E-3</v>
      </c>
      <c r="AN20" s="13">
        <v>0</v>
      </c>
      <c r="AO20" s="13">
        <v>0</v>
      </c>
      <c r="AP20" s="13">
        <v>0</v>
      </c>
      <c r="AQ20" s="13">
        <v>0</v>
      </c>
    </row>
    <row r="22" spans="2:43" x14ac:dyDescent="0.35">
      <c r="B22" t="s">
        <v>344</v>
      </c>
    </row>
    <row r="23" spans="2:43" x14ac:dyDescent="0.35">
      <c r="B23" t="s">
        <v>345</v>
      </c>
    </row>
    <row r="25" spans="2:43" x14ac:dyDescent="0.35">
      <c r="B25"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B2:AS30"/>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294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295</v>
      </c>
      <c r="C9" s="13">
        <v>8.563862333311115E-3</v>
      </c>
      <c r="D9" s="13">
        <v>2.4557504494981109E-2</v>
      </c>
      <c r="E9" s="13">
        <v>8.9746286771355162E-3</v>
      </c>
      <c r="F9" s="13">
        <v>0</v>
      </c>
      <c r="G9" s="13">
        <v>2.3009942727473518E-3</v>
      </c>
      <c r="H9" s="13">
        <v>1.221851963501483E-2</v>
      </c>
      <c r="I9" s="13">
        <v>7.2677197116397729E-3</v>
      </c>
      <c r="K9" s="13">
        <v>6.1311778046865759E-3</v>
      </c>
      <c r="L9" s="13">
        <v>1.094555777605569E-2</v>
      </c>
      <c r="N9" s="13">
        <v>4.4124712649560001E-3</v>
      </c>
      <c r="O9" s="13">
        <v>0</v>
      </c>
      <c r="P9" s="13">
        <v>8.3026548142525747E-3</v>
      </c>
      <c r="Q9" s="13">
        <v>1.135931102700493E-2</v>
      </c>
      <c r="R9" s="13">
        <v>0</v>
      </c>
      <c r="S9" s="13">
        <v>1.2507846757460981E-2</v>
      </c>
      <c r="T9" s="13">
        <v>8.0131277897178624E-3</v>
      </c>
      <c r="U9" s="13">
        <v>6.6871335956685853E-3</v>
      </c>
      <c r="V9" s="13">
        <v>2.0076934976130289E-2</v>
      </c>
      <c r="W9" s="13">
        <v>2.9982218389516349E-3</v>
      </c>
      <c r="X9" s="13">
        <v>1.2018723392280051E-2</v>
      </c>
      <c r="Y9" s="13">
        <v>1.0827090764521799E-2</v>
      </c>
      <c r="AA9" s="13">
        <v>7.4194155400719693E-3</v>
      </c>
      <c r="AB9" s="13">
        <v>7.0057897049025436E-3</v>
      </c>
      <c r="AC9" s="13">
        <v>1.8135457286762639E-2</v>
      </c>
      <c r="AD9" s="13">
        <v>4.1409199300747922E-3</v>
      </c>
      <c r="AE9" s="13">
        <v>2.1114115599215371E-2</v>
      </c>
      <c r="AF9" s="13">
        <v>0</v>
      </c>
      <c r="AH9" s="13">
        <v>2.489851979788355E-3</v>
      </c>
      <c r="AI9" s="13">
        <v>1.9634692196848189E-2</v>
      </c>
      <c r="AJ9" s="13">
        <v>6.646849046396194E-3</v>
      </c>
      <c r="AK9" s="13">
        <v>7.161354201566909E-3</v>
      </c>
      <c r="AL9" s="13">
        <v>1.0503046184005421E-2</v>
      </c>
      <c r="AN9" s="13">
        <v>0</v>
      </c>
      <c r="AO9" s="13">
        <v>9.5847503185347935E-3</v>
      </c>
      <c r="AP9" s="13">
        <v>2.3228220092754749E-3</v>
      </c>
      <c r="AQ9" s="13">
        <v>2.1226456504619691E-2</v>
      </c>
    </row>
    <row r="10" spans="2:45" ht="19" customHeight="1" x14ac:dyDescent="0.35">
      <c r="B10" s="12" t="s">
        <v>296</v>
      </c>
      <c r="C10" s="13">
        <v>4.4260924199562797E-2</v>
      </c>
      <c r="D10" s="13">
        <v>8.6016209393054183E-2</v>
      </c>
      <c r="E10" s="13">
        <v>2.9452050946281731E-2</v>
      </c>
      <c r="F10" s="13">
        <v>2.5904684399726229E-2</v>
      </c>
      <c r="G10" s="13">
        <v>4.4624710777189977E-2</v>
      </c>
      <c r="H10" s="13">
        <v>7.022452920313324E-2</v>
      </c>
      <c r="I10" s="13">
        <v>2.5935330697636771E-2</v>
      </c>
      <c r="K10" s="13">
        <v>3.940452278002609E-2</v>
      </c>
      <c r="L10" s="13">
        <v>4.9015535409093001E-2</v>
      </c>
      <c r="N10" s="13">
        <v>5.8276702132145947E-2</v>
      </c>
      <c r="O10" s="13">
        <v>2.9795337934678649E-2</v>
      </c>
      <c r="P10" s="13">
        <v>1.71724389562882E-2</v>
      </c>
      <c r="Q10" s="13">
        <v>6.9507832735321337E-2</v>
      </c>
      <c r="R10" s="13">
        <v>4.8927660449585041E-2</v>
      </c>
      <c r="S10" s="13">
        <v>3.8825203569762858E-2</v>
      </c>
      <c r="T10" s="13">
        <v>2.5911947246919309E-2</v>
      </c>
      <c r="U10" s="13">
        <v>5.3422260327523702E-2</v>
      </c>
      <c r="V10" s="13">
        <v>3.7218836037826677E-2</v>
      </c>
      <c r="W10" s="13">
        <v>5.4823971501684478E-2</v>
      </c>
      <c r="X10" s="13">
        <v>3.2126742333868308E-2</v>
      </c>
      <c r="Y10" s="13">
        <v>4.9900927106679392E-2</v>
      </c>
      <c r="AA10" s="13">
        <v>2.579648544396498E-2</v>
      </c>
      <c r="AB10" s="13">
        <v>3.5024497085930043E-2</v>
      </c>
      <c r="AC10" s="13">
        <v>7.6216352560912991E-3</v>
      </c>
      <c r="AD10" s="13">
        <v>4.7745536002971288E-2</v>
      </c>
      <c r="AE10" s="13">
        <v>0.1001589344033932</v>
      </c>
      <c r="AF10" s="13">
        <v>3.2947196449283678E-2</v>
      </c>
      <c r="AH10" s="13">
        <v>4.4154916394546877E-2</v>
      </c>
      <c r="AI10" s="13">
        <v>2.5804178361277581E-2</v>
      </c>
      <c r="AJ10" s="13">
        <v>2.9932048103636231E-2</v>
      </c>
      <c r="AK10" s="13">
        <v>4.0987834221212743E-2</v>
      </c>
      <c r="AL10" s="13">
        <v>5.6895188831351168E-2</v>
      </c>
      <c r="AN10" s="13">
        <v>5.3372524526075892E-3</v>
      </c>
      <c r="AO10" s="13">
        <v>2.639642492254838E-2</v>
      </c>
      <c r="AP10" s="13">
        <v>3.1874899337552581E-2</v>
      </c>
      <c r="AQ10" s="13">
        <v>0.1159801879970698</v>
      </c>
    </row>
    <row r="11" spans="2:45" ht="19" customHeight="1" x14ac:dyDescent="0.35">
      <c r="B11" s="12" t="s">
        <v>297</v>
      </c>
      <c r="C11" s="13">
        <v>5.5101459523770227E-2</v>
      </c>
      <c r="D11" s="13">
        <v>4.912994240255613E-2</v>
      </c>
      <c r="E11" s="13">
        <v>2.9518063721183801E-2</v>
      </c>
      <c r="F11" s="13">
        <v>4.2816622641230373E-2</v>
      </c>
      <c r="G11" s="13">
        <v>4.941036780776039E-2</v>
      </c>
      <c r="H11" s="13">
        <v>6.2780163577907375E-2</v>
      </c>
      <c r="I11" s="13">
        <v>8.9244335557244189E-2</v>
      </c>
      <c r="K11" s="13">
        <v>3.6645169643780257E-2</v>
      </c>
      <c r="L11" s="13">
        <v>7.3170905430099395E-2</v>
      </c>
      <c r="N11" s="13">
        <v>4.8108331751082478E-2</v>
      </c>
      <c r="O11" s="13">
        <v>7.237820263229934E-2</v>
      </c>
      <c r="P11" s="13">
        <v>4.0424709767951157E-2</v>
      </c>
      <c r="Q11" s="13">
        <v>8.2564167858657417E-2</v>
      </c>
      <c r="R11" s="13">
        <v>6.2533097948523186E-2</v>
      </c>
      <c r="S11" s="13">
        <v>3.227931313010414E-2</v>
      </c>
      <c r="T11" s="13">
        <v>5.6768809787811812E-2</v>
      </c>
      <c r="U11" s="13">
        <v>5.54438627070429E-2</v>
      </c>
      <c r="V11" s="13">
        <v>3.7932792870594242E-2</v>
      </c>
      <c r="W11" s="13">
        <v>5.2197685926063928E-2</v>
      </c>
      <c r="X11" s="13">
        <v>8.8790989729884653E-2</v>
      </c>
      <c r="Y11" s="13">
        <v>6.290011616120518E-2</v>
      </c>
      <c r="AA11" s="13">
        <v>6.4515330287804304E-2</v>
      </c>
      <c r="AB11" s="13">
        <v>7.2013437018784099E-2</v>
      </c>
      <c r="AC11" s="13">
        <v>4.1866279415111583E-2</v>
      </c>
      <c r="AD11" s="13">
        <v>3.9247916627700961E-2</v>
      </c>
      <c r="AE11" s="13">
        <v>6.5155693409975582E-2</v>
      </c>
      <c r="AF11" s="13">
        <v>4.0007189135527518E-2</v>
      </c>
      <c r="AH11" s="13">
        <v>4.7190663130695108E-2</v>
      </c>
      <c r="AI11" s="13">
        <v>8.6116975697994619E-2</v>
      </c>
      <c r="AJ11" s="13">
        <v>5.7864877187164078E-2</v>
      </c>
      <c r="AK11" s="13">
        <v>4.5443478304072471E-2</v>
      </c>
      <c r="AL11" s="13">
        <v>5.6483376976155908E-2</v>
      </c>
      <c r="AN11" s="13">
        <v>1.626119748854906E-2</v>
      </c>
      <c r="AO11" s="13">
        <v>3.535367183612402E-2</v>
      </c>
      <c r="AP11" s="13">
        <v>2.8288338602834771E-2</v>
      </c>
      <c r="AQ11" s="13">
        <v>0.14053395209434341</v>
      </c>
    </row>
    <row r="12" spans="2:45" ht="19" customHeight="1" x14ac:dyDescent="0.35">
      <c r="B12" s="12" t="s">
        <v>298</v>
      </c>
      <c r="C12" s="13">
        <v>4.8292411083679293E-2</v>
      </c>
      <c r="D12" s="13">
        <v>2.6586725773745289E-2</v>
      </c>
      <c r="E12" s="13">
        <v>3.3223894931261551E-2</v>
      </c>
      <c r="F12" s="13">
        <v>3.9452384880240353E-2</v>
      </c>
      <c r="G12" s="13">
        <v>3.1757651061697832E-2</v>
      </c>
      <c r="H12" s="13">
        <v>6.8279404786214942E-2</v>
      </c>
      <c r="I12" s="13">
        <v>8.1956399467056198E-2</v>
      </c>
      <c r="K12" s="13">
        <v>4.3647309349922427E-2</v>
      </c>
      <c r="L12" s="13">
        <v>5.284015145042089E-2</v>
      </c>
      <c r="N12" s="13">
        <v>4.5886569640750247E-2</v>
      </c>
      <c r="O12" s="13">
        <v>2.0232424708405999E-2</v>
      </c>
      <c r="P12" s="13">
        <v>7.7023608153751519E-2</v>
      </c>
      <c r="Q12" s="13">
        <v>9.4896394455452129E-2</v>
      </c>
      <c r="R12" s="13">
        <v>6.4394827802060989E-2</v>
      </c>
      <c r="S12" s="13">
        <v>4.6711179983144682E-2</v>
      </c>
      <c r="T12" s="13">
        <v>3.3558990751484767E-2</v>
      </c>
      <c r="U12" s="13">
        <v>5.7590119336805169E-2</v>
      </c>
      <c r="V12" s="13">
        <v>2.5850894245800511E-2</v>
      </c>
      <c r="W12" s="13">
        <v>6.4575839765979914E-2</v>
      </c>
      <c r="X12" s="13">
        <v>3.8316519367458161E-2</v>
      </c>
      <c r="Y12" s="13">
        <v>2.7376396051778409E-2</v>
      </c>
      <c r="AA12" s="13">
        <v>3.7288900296332542E-2</v>
      </c>
      <c r="AB12" s="13">
        <v>3.6019584192765852E-2</v>
      </c>
      <c r="AC12" s="13">
        <v>4.9305655655768027E-2</v>
      </c>
      <c r="AD12" s="13">
        <v>5.9115522367017753E-2</v>
      </c>
      <c r="AE12" s="13">
        <v>7.1107457209763164E-2</v>
      </c>
      <c r="AF12" s="13">
        <v>4.2128888740455471E-2</v>
      </c>
      <c r="AH12" s="13">
        <v>3.4600167755325061E-2</v>
      </c>
      <c r="AI12" s="13">
        <v>4.1490792022054683E-2</v>
      </c>
      <c r="AJ12" s="13">
        <v>5.1598633647450438E-2</v>
      </c>
      <c r="AK12" s="13">
        <v>4.484938232033614E-2</v>
      </c>
      <c r="AL12" s="13">
        <v>5.7738665954769293E-2</v>
      </c>
      <c r="AN12" s="13">
        <v>1.9487671017102089E-2</v>
      </c>
      <c r="AO12" s="13">
        <v>4.9091103867897258E-2</v>
      </c>
      <c r="AP12" s="13">
        <v>2.9862224494805609E-2</v>
      </c>
      <c r="AQ12" s="13">
        <v>9.5110651565362456E-2</v>
      </c>
    </row>
    <row r="13" spans="2:45" ht="19" customHeight="1" x14ac:dyDescent="0.35">
      <c r="B13" s="12" t="s">
        <v>299</v>
      </c>
      <c r="C13" s="13">
        <v>8.1630164020254123E-2</v>
      </c>
      <c r="D13" s="13">
        <v>9.9695925278711198E-2</v>
      </c>
      <c r="E13" s="13">
        <v>6.9919034552196599E-2</v>
      </c>
      <c r="F13" s="13">
        <v>8.5967064237863211E-2</v>
      </c>
      <c r="G13" s="13">
        <v>8.6087661535705295E-2</v>
      </c>
      <c r="H13" s="13">
        <v>9.5938661344392315E-2</v>
      </c>
      <c r="I13" s="13">
        <v>6.2481028327140031E-2</v>
      </c>
      <c r="K13" s="13">
        <v>7.7653827517294507E-2</v>
      </c>
      <c r="L13" s="13">
        <v>8.5523156480428353E-2</v>
      </c>
      <c r="N13" s="13">
        <v>5.2961403995415809E-2</v>
      </c>
      <c r="O13" s="13">
        <v>8.0209628203621763E-2</v>
      </c>
      <c r="P13" s="13">
        <v>7.8929080060613555E-2</v>
      </c>
      <c r="Q13" s="13">
        <v>0.1237218155855678</v>
      </c>
      <c r="R13" s="13">
        <v>7.7994257474028147E-2</v>
      </c>
      <c r="S13" s="13">
        <v>0.1176580168211763</v>
      </c>
      <c r="T13" s="13">
        <v>0.102715680444639</v>
      </c>
      <c r="U13" s="13">
        <v>5.1808324127740182E-2</v>
      </c>
      <c r="V13" s="13">
        <v>7.9339875408603738E-2</v>
      </c>
      <c r="W13" s="13">
        <v>7.7319411065567487E-2</v>
      </c>
      <c r="X13" s="13">
        <v>8.2673084172516509E-2</v>
      </c>
      <c r="Y13" s="13">
        <v>8.8197770099540496E-2</v>
      </c>
      <c r="AA13" s="13">
        <v>8.1701236613194061E-2</v>
      </c>
      <c r="AB13" s="13">
        <v>5.6933935291282822E-2</v>
      </c>
      <c r="AC13" s="13">
        <v>8.5932230327957923E-2</v>
      </c>
      <c r="AD13" s="13">
        <v>8.8652102105207492E-2</v>
      </c>
      <c r="AE13" s="13">
        <v>8.561547348663269E-2</v>
      </c>
      <c r="AF13" s="13">
        <v>8.120214416153014E-2</v>
      </c>
      <c r="AH13" s="13">
        <v>7.8831566423714347E-2</v>
      </c>
      <c r="AI13" s="13">
        <v>3.7675423291800847E-2</v>
      </c>
      <c r="AJ13" s="13">
        <v>8.5142755835918543E-2</v>
      </c>
      <c r="AK13" s="13">
        <v>8.5204842329732355E-2</v>
      </c>
      <c r="AL13" s="13">
        <v>9.028751233347658E-2</v>
      </c>
      <c r="AN13" s="13">
        <v>2.73493282763916E-2</v>
      </c>
      <c r="AO13" s="13">
        <v>7.5647394461511017E-2</v>
      </c>
      <c r="AP13" s="13">
        <v>9.184501858665664E-2</v>
      </c>
      <c r="AQ13" s="13">
        <v>0.1379680087768157</v>
      </c>
    </row>
    <row r="14" spans="2:45" ht="19" customHeight="1" x14ac:dyDescent="0.35">
      <c r="B14" s="12" t="s">
        <v>300</v>
      </c>
      <c r="C14" s="13">
        <v>9.7388252016147217E-2</v>
      </c>
      <c r="D14" s="13">
        <v>9.8955662216109783E-2</v>
      </c>
      <c r="E14" s="13">
        <v>8.770007242871268E-2</v>
      </c>
      <c r="F14" s="13">
        <v>7.6560548463119341E-2</v>
      </c>
      <c r="G14" s="13">
        <v>9.8837446565130938E-2</v>
      </c>
      <c r="H14" s="13">
        <v>0.113422643414573</v>
      </c>
      <c r="I14" s="13">
        <v>0.1091836600967</v>
      </c>
      <c r="K14" s="13">
        <v>9.1024191411546801E-2</v>
      </c>
      <c r="L14" s="13">
        <v>0.10361892186296751</v>
      </c>
      <c r="N14" s="13">
        <v>9.0585670280489736E-2</v>
      </c>
      <c r="O14" s="13">
        <v>0.1119219590812468</v>
      </c>
      <c r="P14" s="13">
        <v>0.14552948524712489</v>
      </c>
      <c r="Q14" s="13">
        <v>4.9554424830649348E-2</v>
      </c>
      <c r="R14" s="13">
        <v>9.1549801203095707E-2</v>
      </c>
      <c r="S14" s="13">
        <v>0.1317938527020939</v>
      </c>
      <c r="T14" s="13">
        <v>9.7101742473176614E-2</v>
      </c>
      <c r="U14" s="13">
        <v>9.9527222766116585E-2</v>
      </c>
      <c r="V14" s="13">
        <v>9.6887632719545966E-2</v>
      </c>
      <c r="W14" s="13">
        <v>9.3357072955872727E-2</v>
      </c>
      <c r="X14" s="13">
        <v>6.1519869809766543E-2</v>
      </c>
      <c r="Y14" s="13">
        <v>0.10704002197233339</v>
      </c>
      <c r="AA14" s="13">
        <v>9.1429088232564668E-2</v>
      </c>
      <c r="AB14" s="13">
        <v>5.9748469780113077E-2</v>
      </c>
      <c r="AC14" s="13">
        <v>0.12579912998129711</v>
      </c>
      <c r="AD14" s="13">
        <v>0.1331024957135819</v>
      </c>
      <c r="AE14" s="13">
        <v>8.8242054384613203E-2</v>
      </c>
      <c r="AF14" s="13">
        <v>9.909211997916266E-2</v>
      </c>
      <c r="AH14" s="13">
        <v>6.372802905990331E-2</v>
      </c>
      <c r="AI14" s="13">
        <v>9.6034199372935766E-2</v>
      </c>
      <c r="AJ14" s="13">
        <v>0.1075270844013258</v>
      </c>
      <c r="AK14" s="13">
        <v>0.1185111531112735</v>
      </c>
      <c r="AL14" s="13">
        <v>9.6478716602408449E-2</v>
      </c>
      <c r="AN14" s="13">
        <v>4.1569539531964433E-2</v>
      </c>
      <c r="AO14" s="13">
        <v>0.1133297359395703</v>
      </c>
      <c r="AP14" s="13">
        <v>0.10685270562778559</v>
      </c>
      <c r="AQ14" s="13">
        <v>0.1334415228366381</v>
      </c>
    </row>
    <row r="15" spans="2:45" ht="19" customHeight="1" x14ac:dyDescent="0.35">
      <c r="B15" s="12" t="s">
        <v>301</v>
      </c>
      <c r="C15" s="13">
        <v>8.7977793516666458E-2</v>
      </c>
      <c r="D15" s="13">
        <v>8.0181984786118751E-2</v>
      </c>
      <c r="E15" s="13">
        <v>0.1025752947810803</v>
      </c>
      <c r="F15" s="13">
        <v>5.5928599484885828E-2</v>
      </c>
      <c r="G15" s="13">
        <v>9.7194265563158244E-2</v>
      </c>
      <c r="H15" s="13">
        <v>6.5501017910803053E-2</v>
      </c>
      <c r="I15" s="13">
        <v>0.11495435457215571</v>
      </c>
      <c r="K15" s="13">
        <v>8.2318117368969587E-2</v>
      </c>
      <c r="L15" s="13">
        <v>9.3518842810058081E-2</v>
      </c>
      <c r="N15" s="13">
        <v>0.1258111620221263</v>
      </c>
      <c r="O15" s="13">
        <v>8.8374263346406606E-2</v>
      </c>
      <c r="P15" s="13">
        <v>8.9077759964376349E-2</v>
      </c>
      <c r="Q15" s="13">
        <v>0.10169259150838469</v>
      </c>
      <c r="R15" s="13">
        <v>8.3626468713572322E-2</v>
      </c>
      <c r="S15" s="13">
        <v>7.7995358504362289E-2</v>
      </c>
      <c r="T15" s="13">
        <v>0.113311186455757</v>
      </c>
      <c r="U15" s="13">
        <v>0.11210826077186201</v>
      </c>
      <c r="V15" s="13">
        <v>5.994633260729576E-2</v>
      </c>
      <c r="W15" s="13">
        <v>6.4173016346866257E-2</v>
      </c>
      <c r="X15" s="13">
        <v>9.4958688595219928E-2</v>
      </c>
      <c r="Y15" s="13">
        <v>8.5486251664188162E-2</v>
      </c>
      <c r="AA15" s="13">
        <v>8.2601645483401376E-2</v>
      </c>
      <c r="AB15" s="13">
        <v>7.4913131210257888E-2</v>
      </c>
      <c r="AC15" s="13">
        <v>7.8139482764498017E-2</v>
      </c>
      <c r="AD15" s="13">
        <v>9.0320056589255168E-2</v>
      </c>
      <c r="AE15" s="13">
        <v>9.2553553975656053E-2</v>
      </c>
      <c r="AF15" s="13">
        <v>9.6951794957475967E-2</v>
      </c>
      <c r="AH15" s="13">
        <v>7.8091156555060603E-2</v>
      </c>
      <c r="AI15" s="13">
        <v>6.6637922931674864E-2</v>
      </c>
      <c r="AJ15" s="13">
        <v>8.9228863485215235E-2</v>
      </c>
      <c r="AK15" s="13">
        <v>9.3233945500568766E-2</v>
      </c>
      <c r="AL15" s="13">
        <v>9.4290994087432647E-2</v>
      </c>
      <c r="AN15" s="13">
        <v>7.5767449029582892E-2</v>
      </c>
      <c r="AO15" s="13">
        <v>0.10874295007307939</v>
      </c>
      <c r="AP15" s="13">
        <v>0.1173884286785553</v>
      </c>
      <c r="AQ15" s="13">
        <v>5.3489797937546282E-2</v>
      </c>
    </row>
    <row r="16" spans="2:45" ht="19" customHeight="1" x14ac:dyDescent="0.35">
      <c r="B16" s="12" t="s">
        <v>302</v>
      </c>
      <c r="C16" s="13">
        <v>9.2063929857094551E-2</v>
      </c>
      <c r="D16" s="13">
        <v>5.9910693739376901E-2</v>
      </c>
      <c r="E16" s="13">
        <v>7.3627064795488181E-2</v>
      </c>
      <c r="F16" s="13">
        <v>0.11060667751983901</v>
      </c>
      <c r="G16" s="13">
        <v>7.4769293888475821E-2</v>
      </c>
      <c r="H16" s="13">
        <v>0.1026018746680377</v>
      </c>
      <c r="I16" s="13">
        <v>0.12007292866285681</v>
      </c>
      <c r="K16" s="13">
        <v>9.6380243417011971E-2</v>
      </c>
      <c r="L16" s="13">
        <v>8.7838086261614295E-2</v>
      </c>
      <c r="N16" s="13">
        <v>7.6087075244341121E-2</v>
      </c>
      <c r="O16" s="13">
        <v>0.1300051565883259</v>
      </c>
      <c r="P16" s="13">
        <v>7.3121985017347041E-2</v>
      </c>
      <c r="Q16" s="13">
        <v>5.7503127834792639E-2</v>
      </c>
      <c r="R16" s="13">
        <v>8.9822400317489198E-2</v>
      </c>
      <c r="S16" s="13">
        <v>6.4810387855800219E-2</v>
      </c>
      <c r="T16" s="13">
        <v>0.12618968498139849</v>
      </c>
      <c r="U16" s="13">
        <v>9.4406543973841711E-2</v>
      </c>
      <c r="V16" s="13">
        <v>7.9382799686364164E-2</v>
      </c>
      <c r="W16" s="13">
        <v>0.1043602779359169</v>
      </c>
      <c r="X16" s="13">
        <v>0.12837220863011689</v>
      </c>
      <c r="Y16" s="13">
        <v>8.8640932372413481E-2</v>
      </c>
      <c r="AA16" s="13">
        <v>8.821580914470338E-2</v>
      </c>
      <c r="AB16" s="13">
        <v>8.9327061598127908E-2</v>
      </c>
      <c r="AC16" s="13">
        <v>8.5390120423065513E-2</v>
      </c>
      <c r="AD16" s="13">
        <v>0.1258118158253706</v>
      </c>
      <c r="AE16" s="13">
        <v>6.8549519714553364E-2</v>
      </c>
      <c r="AF16" s="13">
        <v>0.10174699354419051</v>
      </c>
      <c r="AH16" s="13">
        <v>9.2913767103371875E-2</v>
      </c>
      <c r="AI16" s="13">
        <v>6.43131829834485E-2</v>
      </c>
      <c r="AJ16" s="13">
        <v>7.2940886963345219E-2</v>
      </c>
      <c r="AK16" s="13">
        <v>0.1332099561571469</v>
      </c>
      <c r="AL16" s="13">
        <v>7.927981280740598E-2</v>
      </c>
      <c r="AN16" s="13">
        <v>7.3025488138998146E-2</v>
      </c>
      <c r="AO16" s="13">
        <v>0.1189252046954986</v>
      </c>
      <c r="AP16" s="13">
        <v>0.105287577656917</v>
      </c>
      <c r="AQ16" s="13">
        <v>7.2705521068453322E-2</v>
      </c>
    </row>
    <row r="17" spans="2:43" ht="19" customHeight="1" x14ac:dyDescent="0.35">
      <c r="B17" s="12" t="s">
        <v>303</v>
      </c>
      <c r="C17" s="13">
        <v>7.1183394279098505E-2</v>
      </c>
      <c r="D17" s="13">
        <v>6.516048977440983E-2</v>
      </c>
      <c r="E17" s="13">
        <v>8.8379082627721692E-2</v>
      </c>
      <c r="F17" s="13">
        <v>8.9141404020312301E-2</v>
      </c>
      <c r="G17" s="13">
        <v>9.407247091939297E-2</v>
      </c>
      <c r="H17" s="13">
        <v>5.4274411684034532E-2</v>
      </c>
      <c r="I17" s="13">
        <v>3.9426812826385209E-2</v>
      </c>
      <c r="K17" s="13">
        <v>7.8927987618919976E-2</v>
      </c>
      <c r="L17" s="13">
        <v>6.3601127673493116E-2</v>
      </c>
      <c r="N17" s="13">
        <v>6.9724592396083293E-2</v>
      </c>
      <c r="O17" s="13">
        <v>4.5598516798431438E-2</v>
      </c>
      <c r="P17" s="13">
        <v>8.5307517607381977E-2</v>
      </c>
      <c r="Q17" s="13">
        <v>4.1926360669403383E-2</v>
      </c>
      <c r="R17" s="13">
        <v>8.8896004511802351E-2</v>
      </c>
      <c r="S17" s="13">
        <v>8.8773572079992369E-2</v>
      </c>
      <c r="T17" s="13">
        <v>7.3058449312649501E-2</v>
      </c>
      <c r="U17" s="13">
        <v>9.8542297651125987E-2</v>
      </c>
      <c r="V17" s="13">
        <v>8.1846228255011949E-2</v>
      </c>
      <c r="W17" s="13">
        <v>6.3760058086793386E-2</v>
      </c>
      <c r="X17" s="13">
        <v>5.9387481753955022E-2</v>
      </c>
      <c r="Y17" s="13">
        <v>2.4173784945386721E-2</v>
      </c>
      <c r="AA17" s="13">
        <v>6.2474378667842383E-2</v>
      </c>
      <c r="AB17" s="13">
        <v>7.0243531250927305E-2</v>
      </c>
      <c r="AC17" s="13">
        <v>7.4505392173503771E-2</v>
      </c>
      <c r="AD17" s="13">
        <v>7.8955039726077897E-2</v>
      </c>
      <c r="AE17" s="13">
        <v>7.9311698739283829E-2</v>
      </c>
      <c r="AF17" s="13">
        <v>7.1679658198708737E-2</v>
      </c>
      <c r="AH17" s="13">
        <v>6.3634990887553797E-2</v>
      </c>
      <c r="AI17" s="13">
        <v>8.4236477029252604E-2</v>
      </c>
      <c r="AJ17" s="13">
        <v>8.1076942188855181E-2</v>
      </c>
      <c r="AK17" s="13">
        <v>6.7476430890315964E-2</v>
      </c>
      <c r="AL17" s="13">
        <v>7.0097929307455134E-2</v>
      </c>
      <c r="AN17" s="13">
        <v>6.2611098865852449E-2</v>
      </c>
      <c r="AO17" s="13">
        <v>9.2337198400708725E-2</v>
      </c>
      <c r="AP17" s="13">
        <v>7.365109722223083E-2</v>
      </c>
      <c r="AQ17" s="13">
        <v>5.5800056137375077E-2</v>
      </c>
    </row>
    <row r="18" spans="2:43" ht="19" customHeight="1" x14ac:dyDescent="0.35">
      <c r="B18" s="12" t="s">
        <v>304</v>
      </c>
      <c r="C18" s="13">
        <v>5.679159467625669E-2</v>
      </c>
      <c r="D18" s="13">
        <v>3.7998454406925362E-2</v>
      </c>
      <c r="E18" s="13">
        <v>7.1835842782072251E-2</v>
      </c>
      <c r="F18" s="13">
        <v>4.3395890044764379E-2</v>
      </c>
      <c r="G18" s="13">
        <v>8.5230137736729134E-2</v>
      </c>
      <c r="H18" s="13">
        <v>3.8967900316681091E-2</v>
      </c>
      <c r="I18" s="13">
        <v>5.6789082234036448E-2</v>
      </c>
      <c r="K18" s="13">
        <v>6.6910233837842698E-2</v>
      </c>
      <c r="L18" s="13">
        <v>4.688504226703314E-2</v>
      </c>
      <c r="N18" s="13">
        <v>5.8424340550953739E-2</v>
      </c>
      <c r="O18" s="13">
        <v>4.6635881906385811E-2</v>
      </c>
      <c r="P18" s="13">
        <v>2.6854507230400271E-2</v>
      </c>
      <c r="Q18" s="13">
        <v>2.223847275573336E-2</v>
      </c>
      <c r="R18" s="13">
        <v>5.0522606852083429E-2</v>
      </c>
      <c r="S18" s="13">
        <v>0.1038693605453037</v>
      </c>
      <c r="T18" s="13">
        <v>5.9029646390188213E-2</v>
      </c>
      <c r="U18" s="13">
        <v>3.7717509748312263E-2</v>
      </c>
      <c r="V18" s="13">
        <v>4.2689828944534908E-2</v>
      </c>
      <c r="W18" s="13">
        <v>7.8427884857778088E-2</v>
      </c>
      <c r="X18" s="13">
        <v>5.852418440924733E-2</v>
      </c>
      <c r="Y18" s="13">
        <v>6.2628047108891777E-2</v>
      </c>
      <c r="AA18" s="13">
        <v>6.0432156164674372E-2</v>
      </c>
      <c r="AB18" s="13">
        <v>6.652468346167198E-2</v>
      </c>
      <c r="AC18" s="13">
        <v>4.7333193466827288E-2</v>
      </c>
      <c r="AD18" s="13">
        <v>4.4665064083778738E-2</v>
      </c>
      <c r="AE18" s="13">
        <v>4.5703899940263228E-2</v>
      </c>
      <c r="AF18" s="13">
        <v>6.688282341210916E-2</v>
      </c>
      <c r="AH18" s="13">
        <v>6.4279112599597649E-2</v>
      </c>
      <c r="AI18" s="13">
        <v>6.5857571729125305E-2</v>
      </c>
      <c r="AJ18" s="13">
        <v>6.3230967402426966E-2</v>
      </c>
      <c r="AK18" s="13">
        <v>5.3456417544835738E-2</v>
      </c>
      <c r="AL18" s="13">
        <v>5.0380339513712888E-2</v>
      </c>
      <c r="AN18" s="13">
        <v>7.8197817117487481E-2</v>
      </c>
      <c r="AO18" s="13">
        <v>6.656674770205244E-2</v>
      </c>
      <c r="AP18" s="13">
        <v>5.2295992177616157E-2</v>
      </c>
      <c r="AQ18" s="13">
        <v>2.7941701624259831E-2</v>
      </c>
    </row>
    <row r="19" spans="2:43" ht="19" customHeight="1" x14ac:dyDescent="0.35">
      <c r="B19" s="12" t="s">
        <v>305</v>
      </c>
      <c r="C19" s="13">
        <v>7.9461811868937179E-2</v>
      </c>
      <c r="D19" s="13">
        <v>7.144080068468335E-2</v>
      </c>
      <c r="E19" s="13">
        <v>8.3468425628288614E-2</v>
      </c>
      <c r="F19" s="13">
        <v>7.7045963538861145E-2</v>
      </c>
      <c r="G19" s="13">
        <v>9.8800777233656656E-2</v>
      </c>
      <c r="H19" s="13">
        <v>6.7693515200309473E-2</v>
      </c>
      <c r="I19" s="13">
        <v>7.570692121336145E-2</v>
      </c>
      <c r="K19" s="13">
        <v>0.1025706513322056</v>
      </c>
      <c r="L19" s="13">
        <v>5.6837333853326302E-2</v>
      </c>
      <c r="N19" s="13">
        <v>8.5491555422623114E-2</v>
      </c>
      <c r="O19" s="13">
        <v>9.2966658384046677E-2</v>
      </c>
      <c r="P19" s="13">
        <v>4.7179895547591777E-2</v>
      </c>
      <c r="Q19" s="13">
        <v>0.1164672227910232</v>
      </c>
      <c r="R19" s="13">
        <v>8.8569542600479237E-2</v>
      </c>
      <c r="S19" s="13">
        <v>8.5986477196038871E-2</v>
      </c>
      <c r="T19" s="13">
        <v>9.079019371172932E-2</v>
      </c>
      <c r="U19" s="13">
        <v>4.2109399997091762E-2</v>
      </c>
      <c r="V19" s="13">
        <v>7.0814944849791839E-2</v>
      </c>
      <c r="W19" s="13">
        <v>6.029193779866087E-2</v>
      </c>
      <c r="X19" s="13">
        <v>0.1093400761190258</v>
      </c>
      <c r="Y19" s="13">
        <v>9.683268222105812E-2</v>
      </c>
      <c r="AA19" s="13">
        <v>8.7243073899091222E-2</v>
      </c>
      <c r="AB19" s="13">
        <v>0.104758252260287</v>
      </c>
      <c r="AC19" s="13">
        <v>5.6605110900917271E-2</v>
      </c>
      <c r="AD19" s="13">
        <v>6.7236718812318519E-2</v>
      </c>
      <c r="AE19" s="13">
        <v>6.6772088410605626E-2</v>
      </c>
      <c r="AF19" s="13">
        <v>8.3642609053315359E-2</v>
      </c>
      <c r="AH19" s="13">
        <v>0.1020504387333151</v>
      </c>
      <c r="AI19" s="13">
        <v>0.10096982095595571</v>
      </c>
      <c r="AJ19" s="13">
        <v>6.3366046585375174E-2</v>
      </c>
      <c r="AK19" s="13">
        <v>7.488677205046701E-2</v>
      </c>
      <c r="AL19" s="13">
        <v>7.2343098022752114E-2</v>
      </c>
      <c r="AN19" s="13">
        <v>9.6369705233060279E-2</v>
      </c>
      <c r="AO19" s="13">
        <v>7.6493049571675034E-2</v>
      </c>
      <c r="AP19" s="13">
        <v>0.1146254487685739</v>
      </c>
      <c r="AQ19" s="13">
        <v>3.390727715271584E-2</v>
      </c>
    </row>
    <row r="20" spans="2:43" ht="19" customHeight="1" x14ac:dyDescent="0.35">
      <c r="B20" s="12" t="s">
        <v>306</v>
      </c>
      <c r="C20" s="13">
        <v>5.7757312107492513E-2</v>
      </c>
      <c r="D20" s="13">
        <v>6.007102089220915E-2</v>
      </c>
      <c r="E20" s="13">
        <v>7.4681795517128821E-2</v>
      </c>
      <c r="F20" s="13">
        <v>5.6979239411863711E-2</v>
      </c>
      <c r="G20" s="13">
        <v>4.9408969853527378E-2</v>
      </c>
      <c r="H20" s="13">
        <v>4.7628601258180567E-2</v>
      </c>
      <c r="I20" s="13">
        <v>5.6694833967655053E-2</v>
      </c>
      <c r="K20" s="13">
        <v>6.3328371250297305E-2</v>
      </c>
      <c r="L20" s="13">
        <v>5.230302240590886E-2</v>
      </c>
      <c r="N20" s="13">
        <v>4.5916120707950453E-2</v>
      </c>
      <c r="O20" s="13">
        <v>3.0954424118789479E-2</v>
      </c>
      <c r="P20" s="13">
        <v>6.2159314287554071E-2</v>
      </c>
      <c r="Q20" s="13">
        <v>4.5187011390912891E-2</v>
      </c>
      <c r="R20" s="13">
        <v>5.8430531184366058E-2</v>
      </c>
      <c r="S20" s="13">
        <v>4.4207804110635018E-2</v>
      </c>
      <c r="T20" s="13">
        <v>4.5111041038573163E-2</v>
      </c>
      <c r="U20" s="13">
        <v>4.274145321300564E-2</v>
      </c>
      <c r="V20" s="13">
        <v>7.1390994414482628E-2</v>
      </c>
      <c r="W20" s="13">
        <v>5.7530436910568292E-2</v>
      </c>
      <c r="X20" s="13">
        <v>8.7789188095955886E-2</v>
      </c>
      <c r="Y20" s="13">
        <v>7.0427455738094391E-2</v>
      </c>
      <c r="AA20" s="13">
        <v>4.937394564312584E-2</v>
      </c>
      <c r="AB20" s="13">
        <v>6.8737253921878308E-2</v>
      </c>
      <c r="AC20" s="13">
        <v>0.1062973481166576</v>
      </c>
      <c r="AD20" s="13">
        <v>4.8274150726747032E-2</v>
      </c>
      <c r="AE20" s="13">
        <v>3.119212974543634E-2</v>
      </c>
      <c r="AF20" s="13">
        <v>8.111806151831992E-2</v>
      </c>
      <c r="AH20" s="13">
        <v>5.2524647944735603E-2</v>
      </c>
      <c r="AI20" s="13">
        <v>7.7327158311740196E-2</v>
      </c>
      <c r="AJ20" s="13">
        <v>7.788797180531476E-2</v>
      </c>
      <c r="AK20" s="13">
        <v>5.4834790501563438E-2</v>
      </c>
      <c r="AL20" s="13">
        <v>4.9227956397574373E-2</v>
      </c>
      <c r="AN20" s="13">
        <v>8.3177737127760804E-2</v>
      </c>
      <c r="AO20" s="13">
        <v>7.1029652224812806E-2</v>
      </c>
      <c r="AP20" s="13">
        <v>6.0165781489578032E-2</v>
      </c>
      <c r="AQ20" s="13">
        <v>1.3754357007809109E-2</v>
      </c>
    </row>
    <row r="21" spans="2:43" ht="19" customHeight="1" x14ac:dyDescent="0.35">
      <c r="B21" s="12" t="s">
        <v>307</v>
      </c>
      <c r="C21" s="13">
        <v>4.8988890208144127E-2</v>
      </c>
      <c r="D21" s="13">
        <v>6.524758206288464E-2</v>
      </c>
      <c r="E21" s="13">
        <v>3.9119857605002542E-2</v>
      </c>
      <c r="F21" s="13">
        <v>6.8766888073092114E-2</v>
      </c>
      <c r="G21" s="13">
        <v>4.89906560471206E-2</v>
      </c>
      <c r="H21" s="13">
        <v>3.4981552453843712E-2</v>
      </c>
      <c r="I21" s="13">
        <v>3.9655577188004658E-2</v>
      </c>
      <c r="K21" s="13">
        <v>5.8453862787252689E-2</v>
      </c>
      <c r="L21" s="13">
        <v>3.9722303524949723E-2</v>
      </c>
      <c r="N21" s="13">
        <v>5.4148901225723793E-2</v>
      </c>
      <c r="O21" s="13">
        <v>1.4724378528375451E-2</v>
      </c>
      <c r="P21" s="13">
        <v>4.6144703620284729E-2</v>
      </c>
      <c r="Q21" s="13">
        <v>3.2572337543570348E-2</v>
      </c>
      <c r="R21" s="13">
        <v>6.0871113044537122E-2</v>
      </c>
      <c r="S21" s="13">
        <v>4.4065233730146272E-2</v>
      </c>
      <c r="T21" s="13">
        <v>3.1737692028589302E-2</v>
      </c>
      <c r="U21" s="13">
        <v>6.461471610915788E-2</v>
      </c>
      <c r="V21" s="13">
        <v>5.3126486251499988E-2</v>
      </c>
      <c r="W21" s="13">
        <v>5.9298935863798648E-2</v>
      </c>
      <c r="X21" s="13">
        <v>3.9180011931940893E-2</v>
      </c>
      <c r="Y21" s="13">
        <v>3.9216052763633227E-2</v>
      </c>
      <c r="AA21" s="13">
        <v>7.0235808370785843E-2</v>
      </c>
      <c r="AB21" s="13">
        <v>3.8546305148098231E-2</v>
      </c>
      <c r="AC21" s="13">
        <v>7.3761733025532891E-2</v>
      </c>
      <c r="AD21" s="13">
        <v>3.0443839175438352E-2</v>
      </c>
      <c r="AE21" s="13">
        <v>2.7325928842649179E-2</v>
      </c>
      <c r="AF21" s="13">
        <v>4.4872221893010447E-2</v>
      </c>
      <c r="AH21" s="13">
        <v>6.3705204434610349E-2</v>
      </c>
      <c r="AI21" s="13">
        <v>3.2030951445299577E-2</v>
      </c>
      <c r="AJ21" s="13">
        <v>6.5593562101896388E-2</v>
      </c>
      <c r="AK21" s="13">
        <v>5.3341782343958317E-2</v>
      </c>
      <c r="AL21" s="13">
        <v>3.6349082335174469E-2</v>
      </c>
      <c r="AN21" s="13">
        <v>8.866253285946174E-2</v>
      </c>
      <c r="AO21" s="13">
        <v>4.2654999607733918E-2</v>
      </c>
      <c r="AP21" s="13">
        <v>5.2797810861920549E-2</v>
      </c>
      <c r="AQ21" s="13">
        <v>9.7585988141555453E-3</v>
      </c>
    </row>
    <row r="22" spans="2:43" ht="19" customHeight="1" x14ac:dyDescent="0.35">
      <c r="B22" s="12" t="s">
        <v>308</v>
      </c>
      <c r="C22" s="13">
        <v>3.1188752848571609E-2</v>
      </c>
      <c r="D22" s="13">
        <v>1.4951067643422491E-2</v>
      </c>
      <c r="E22" s="13">
        <v>4.6201919448142822E-2</v>
      </c>
      <c r="F22" s="13">
        <v>4.1415220962602091E-2</v>
      </c>
      <c r="G22" s="13">
        <v>3.3583204591470593E-2</v>
      </c>
      <c r="H22" s="13">
        <v>3.1459879586116138E-2</v>
      </c>
      <c r="I22" s="13">
        <v>1.9254363473667772E-2</v>
      </c>
      <c r="K22" s="13">
        <v>3.1231490527245331E-2</v>
      </c>
      <c r="L22" s="13">
        <v>3.1146910951961908E-2</v>
      </c>
      <c r="N22" s="13">
        <v>4.2066091330064573E-2</v>
      </c>
      <c r="O22" s="13">
        <v>3.1596990863952658E-2</v>
      </c>
      <c r="P22" s="13">
        <v>2.7741001605401921E-2</v>
      </c>
      <c r="Q22" s="13">
        <v>2.150194435953864E-2</v>
      </c>
      <c r="R22" s="13">
        <v>3.0198150058831839E-2</v>
      </c>
      <c r="S22" s="13">
        <v>1.2104645338410861E-2</v>
      </c>
      <c r="T22" s="13">
        <v>2.747669754495486E-2</v>
      </c>
      <c r="U22" s="13">
        <v>3.5813674719516478E-2</v>
      </c>
      <c r="V22" s="13">
        <v>3.6940960655465288E-2</v>
      </c>
      <c r="W22" s="13">
        <v>3.3377354537544167E-2</v>
      </c>
      <c r="X22" s="13">
        <v>6.2122066459508784E-3</v>
      </c>
      <c r="Y22" s="13">
        <v>5.3475421724159679E-2</v>
      </c>
      <c r="AA22" s="13">
        <v>4.02917013458391E-2</v>
      </c>
      <c r="AB22" s="13">
        <v>4.2064225724673013E-2</v>
      </c>
      <c r="AC22" s="13">
        <v>8.8318399623837328E-3</v>
      </c>
      <c r="AD22" s="13">
        <v>1.214528454576011E-2</v>
      </c>
      <c r="AE22" s="13">
        <v>1.56513611183383E-2</v>
      </c>
      <c r="AF22" s="13">
        <v>4.4065631111740611E-2</v>
      </c>
      <c r="AH22" s="13">
        <v>4.6710226238916797E-2</v>
      </c>
      <c r="AI22" s="13">
        <v>3.5408082734034341E-2</v>
      </c>
      <c r="AJ22" s="13">
        <v>2.6911490550317919E-2</v>
      </c>
      <c r="AK22" s="13">
        <v>1.892580498470391E-2</v>
      </c>
      <c r="AL22" s="13">
        <v>3.2203784330970472E-2</v>
      </c>
      <c r="AN22" s="13">
        <v>7.2268626655117324E-2</v>
      </c>
      <c r="AO22" s="13">
        <v>2.1925498996617911E-2</v>
      </c>
      <c r="AP22" s="13">
        <v>2.48813708259134E-2</v>
      </c>
      <c r="AQ22" s="13">
        <v>2.2575947823667282E-3</v>
      </c>
    </row>
    <row r="23" spans="2:43" ht="19" customHeight="1" x14ac:dyDescent="0.35">
      <c r="B23" s="12" t="s">
        <v>309</v>
      </c>
      <c r="C23" s="13">
        <v>2.9143750949706771E-2</v>
      </c>
      <c r="D23" s="13">
        <v>1.129756750620795E-2</v>
      </c>
      <c r="E23" s="13">
        <v>4.5364860363695261E-2</v>
      </c>
      <c r="F23" s="13">
        <v>4.3208564081102047E-2</v>
      </c>
      <c r="G23" s="13">
        <v>2.9643124466443498E-2</v>
      </c>
      <c r="H23" s="13">
        <v>3.2476394328008959E-2</v>
      </c>
      <c r="I23" s="13">
        <v>1.3643265563230511E-2</v>
      </c>
      <c r="K23" s="13">
        <v>3.4870165843689772E-2</v>
      </c>
      <c r="L23" s="13">
        <v>2.3537361754649339E-2</v>
      </c>
      <c r="N23" s="13">
        <v>2.4968254411906809E-2</v>
      </c>
      <c r="O23" s="13">
        <v>4.6241676926135983E-2</v>
      </c>
      <c r="P23" s="13">
        <v>1.8257157600646189E-2</v>
      </c>
      <c r="Q23" s="13">
        <v>2.0465186195322518E-2</v>
      </c>
      <c r="R23" s="13">
        <v>1.7506968617349801E-2</v>
      </c>
      <c r="S23" s="13">
        <v>1.77549487802461E-2</v>
      </c>
      <c r="T23" s="13">
        <v>2.480397816177797E-2</v>
      </c>
      <c r="U23" s="13">
        <v>4.2464845427400352E-2</v>
      </c>
      <c r="V23" s="13">
        <v>4.2627828143839128E-2</v>
      </c>
      <c r="W23" s="13">
        <v>3.2639122315514503E-2</v>
      </c>
      <c r="X23" s="13">
        <v>2.419436712675636E-2</v>
      </c>
      <c r="Y23" s="13">
        <v>3.0273323639072411E-2</v>
      </c>
      <c r="AA23" s="13">
        <v>2.4570303158699468E-2</v>
      </c>
      <c r="AB23" s="13">
        <v>2.354585488965005E-2</v>
      </c>
      <c r="AC23" s="13">
        <v>5.653928342103326E-2</v>
      </c>
      <c r="AD23" s="13">
        <v>4.2396920066907061E-2</v>
      </c>
      <c r="AE23" s="13">
        <v>1.5155124971551409E-2</v>
      </c>
      <c r="AF23" s="13">
        <v>3.5070224437373572E-2</v>
      </c>
      <c r="AH23" s="13">
        <v>2.6613399181496598E-2</v>
      </c>
      <c r="AI23" s="13">
        <v>1.0497169299364581E-2</v>
      </c>
      <c r="AJ23" s="13">
        <v>3.0673470638923631E-2</v>
      </c>
      <c r="AK23" s="13">
        <v>3.5953296231181812E-2</v>
      </c>
      <c r="AL23" s="13">
        <v>2.9987116364151429E-2</v>
      </c>
      <c r="AN23" s="13">
        <v>6.662934053570338E-2</v>
      </c>
      <c r="AO23" s="13">
        <v>1.8393280994866212E-2</v>
      </c>
      <c r="AP23" s="13">
        <v>2.196385826928857E-2</v>
      </c>
      <c r="AQ23" s="13">
        <v>6.3840103918334466E-3</v>
      </c>
    </row>
    <row r="24" spans="2:43" ht="19" customHeight="1" x14ac:dyDescent="0.35">
      <c r="B24" s="12" t="s">
        <v>310</v>
      </c>
      <c r="C24" s="13">
        <v>5.2244440542834808E-2</v>
      </c>
      <c r="D24" s="13">
        <v>5.4433689563432093E-2</v>
      </c>
      <c r="E24" s="13">
        <v>8.4516288154979011E-2</v>
      </c>
      <c r="F24" s="13">
        <v>9.540727882275167E-2</v>
      </c>
      <c r="G24" s="13">
        <v>3.7259449600608077E-2</v>
      </c>
      <c r="H24" s="13">
        <v>3.2185526172941258E-2</v>
      </c>
      <c r="I24" s="13">
        <v>1.515240795365437E-2</v>
      </c>
      <c r="K24" s="13">
        <v>5.4627666235300007E-2</v>
      </c>
      <c r="L24" s="13">
        <v>4.9911167278674458E-2</v>
      </c>
      <c r="N24" s="13">
        <v>5.7873340909092449E-2</v>
      </c>
      <c r="O24" s="13">
        <v>4.6648690923188137E-2</v>
      </c>
      <c r="P24" s="13">
        <v>7.2257385449754005E-2</v>
      </c>
      <c r="Q24" s="13">
        <v>3.2109415928286492E-2</v>
      </c>
      <c r="R24" s="13">
        <v>5.5890884509955649E-2</v>
      </c>
      <c r="S24" s="13">
        <v>4.6380980450568203E-2</v>
      </c>
      <c r="T24" s="13">
        <v>3.7310994160417298E-2</v>
      </c>
      <c r="U24" s="13">
        <v>5.1227109871967352E-2</v>
      </c>
      <c r="V24" s="13">
        <v>7.3168683189497777E-2</v>
      </c>
      <c r="W24" s="13">
        <v>4.0108566883317508E-2</v>
      </c>
      <c r="X24" s="13">
        <v>3.7867245787172939E-2</v>
      </c>
      <c r="Y24" s="13">
        <v>5.7727682385373819E-2</v>
      </c>
      <c r="AA24" s="13">
        <v>7.3910957334033578E-2</v>
      </c>
      <c r="AB24" s="13">
        <v>0.1050614542245198</v>
      </c>
      <c r="AC24" s="13">
        <v>2.9023781523517349E-2</v>
      </c>
      <c r="AD24" s="13">
        <v>4.0510644555753011E-2</v>
      </c>
      <c r="AE24" s="13">
        <v>2.7063913975923129E-2</v>
      </c>
      <c r="AF24" s="13">
        <v>3.8802754957718011E-2</v>
      </c>
      <c r="AH24" s="13">
        <v>9.7852723245382578E-2</v>
      </c>
      <c r="AI24" s="13">
        <v>9.803453718424289E-2</v>
      </c>
      <c r="AJ24" s="13">
        <v>3.050203492418465E-2</v>
      </c>
      <c r="AK24" s="13">
        <v>3.0142182367602442E-2</v>
      </c>
      <c r="AL24" s="13">
        <v>4.1389488493729261E-2</v>
      </c>
      <c r="AN24" s="13">
        <v>0.1411010604293636</v>
      </c>
      <c r="AO24" s="13">
        <v>2.3384278233317801E-2</v>
      </c>
      <c r="AP24" s="13">
        <v>2.8014566251540071E-2</v>
      </c>
      <c r="AQ24" s="13">
        <v>8.0220437971755404E-3</v>
      </c>
    </row>
    <row r="25" spans="2:43" ht="19" customHeight="1" x14ac:dyDescent="0.35">
      <c r="B25" s="12" t="s">
        <v>311</v>
      </c>
      <c r="C25" s="13">
        <v>5.796125596847207E-2</v>
      </c>
      <c r="D25" s="13">
        <v>9.4364679381172031E-2</v>
      </c>
      <c r="E25" s="13">
        <v>3.1441823039628669E-2</v>
      </c>
      <c r="F25" s="13">
        <v>4.740296941774625E-2</v>
      </c>
      <c r="G25" s="13">
        <v>3.8028818079185109E-2</v>
      </c>
      <c r="H25" s="13">
        <v>6.9365404459807878E-2</v>
      </c>
      <c r="I25" s="13">
        <v>7.2580978487575026E-2</v>
      </c>
      <c r="K25" s="13">
        <v>3.5875011274008342E-2</v>
      </c>
      <c r="L25" s="13">
        <v>7.9584572809266022E-2</v>
      </c>
      <c r="N25" s="13">
        <v>5.9257416714294249E-2</v>
      </c>
      <c r="O25" s="13">
        <v>0.1117158090557092</v>
      </c>
      <c r="P25" s="13">
        <v>8.451679506927981E-2</v>
      </c>
      <c r="Q25" s="13">
        <v>7.6732382530379006E-2</v>
      </c>
      <c r="R25" s="13">
        <v>3.0265684712239949E-2</v>
      </c>
      <c r="S25" s="13">
        <v>3.4275818444753303E-2</v>
      </c>
      <c r="T25" s="13">
        <v>4.7110137720215682E-2</v>
      </c>
      <c r="U25" s="13">
        <v>5.3775265655821303E-2</v>
      </c>
      <c r="V25" s="13">
        <v>9.075794674371504E-2</v>
      </c>
      <c r="W25" s="13">
        <v>6.0760205409121013E-2</v>
      </c>
      <c r="X25" s="13">
        <v>3.8728412098883759E-2</v>
      </c>
      <c r="Y25" s="13">
        <v>4.4876043281669449E-2</v>
      </c>
      <c r="AA25" s="13">
        <v>5.2499764373870952E-2</v>
      </c>
      <c r="AB25" s="13">
        <v>4.9532533236130188E-2</v>
      </c>
      <c r="AC25" s="13">
        <v>5.491232629907479E-2</v>
      </c>
      <c r="AD25" s="13">
        <v>4.7235973146039369E-2</v>
      </c>
      <c r="AE25" s="13">
        <v>9.9327052072146427E-2</v>
      </c>
      <c r="AF25" s="13">
        <v>3.9789688450078277E-2</v>
      </c>
      <c r="AH25" s="13">
        <v>4.0629138331985809E-2</v>
      </c>
      <c r="AI25" s="13">
        <v>5.7930864452949697E-2</v>
      </c>
      <c r="AJ25" s="13">
        <v>5.9875515132253462E-2</v>
      </c>
      <c r="AK25" s="13">
        <v>4.2380576939461588E-2</v>
      </c>
      <c r="AL25" s="13">
        <v>7.6063891457474525E-2</v>
      </c>
      <c r="AN25" s="13">
        <v>5.2184155240997301E-2</v>
      </c>
      <c r="AO25" s="13">
        <v>5.0144058153451299E-2</v>
      </c>
      <c r="AP25" s="13">
        <v>5.7882059138955527E-2</v>
      </c>
      <c r="AQ25" s="13">
        <v>7.1718261511460268E-2</v>
      </c>
    </row>
    <row r="27" spans="2:43" x14ac:dyDescent="0.35">
      <c r="B27" t="s">
        <v>344</v>
      </c>
    </row>
    <row r="28" spans="2:43" x14ac:dyDescent="0.35">
      <c r="B28" t="s">
        <v>345</v>
      </c>
    </row>
    <row r="30" spans="2:43" x14ac:dyDescent="0.35">
      <c r="B30"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B2:AS22"/>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312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46" customHeight="1" x14ac:dyDescent="0.35">
      <c r="B9" s="12" t="s">
        <v>313</v>
      </c>
      <c r="C9" s="13">
        <v>0.49240725713468458</v>
      </c>
      <c r="D9" s="13">
        <v>0.40042845594675602</v>
      </c>
      <c r="E9" s="13">
        <v>0.73894864194787679</v>
      </c>
      <c r="F9" s="13">
        <v>0.73535192482111023</v>
      </c>
      <c r="G9" s="13">
        <v>0.6458436441938481</v>
      </c>
      <c r="H9" s="13">
        <v>0.44530543199471467</v>
      </c>
      <c r="I9" s="13">
        <v>6.2688579168420133E-2</v>
      </c>
      <c r="K9" s="13">
        <v>0.58443957080178355</v>
      </c>
      <c r="L9" s="13">
        <v>0.40230394144906928</v>
      </c>
      <c r="N9" s="13">
        <v>0.46352940305151541</v>
      </c>
      <c r="O9" s="13">
        <v>0.47452786603039138</v>
      </c>
      <c r="P9" s="13">
        <v>0.49902361314258009</v>
      </c>
      <c r="Q9" s="13">
        <v>0.44260860799789509</v>
      </c>
      <c r="R9" s="13">
        <v>0.55920902895638624</v>
      </c>
      <c r="S9" s="13">
        <v>0.5234928358519535</v>
      </c>
      <c r="T9" s="13">
        <v>0.52302991479469207</v>
      </c>
      <c r="U9" s="13">
        <v>0.51721794477077287</v>
      </c>
      <c r="V9" s="13">
        <v>0.5607672132517133</v>
      </c>
      <c r="W9" s="13">
        <v>0.43225549031709343</v>
      </c>
      <c r="X9" s="13">
        <v>0.40472079476651368</v>
      </c>
      <c r="Y9" s="13">
        <v>0.44611022201662498</v>
      </c>
      <c r="AA9" s="13">
        <v>0.5835234942778017</v>
      </c>
      <c r="AB9" s="13">
        <v>0.43101449008036818</v>
      </c>
      <c r="AC9" s="13">
        <v>0.50683615632163226</v>
      </c>
      <c r="AD9" s="13">
        <v>0.54399720475282487</v>
      </c>
      <c r="AE9" s="13">
        <v>0.39636019469061262</v>
      </c>
      <c r="AF9" s="13">
        <v>0.43572255687193567</v>
      </c>
      <c r="AH9" s="13">
        <v>0.61536829111686098</v>
      </c>
      <c r="AI9" s="13">
        <v>0.37880868194412609</v>
      </c>
      <c r="AJ9" s="13">
        <v>0.51992295622477858</v>
      </c>
      <c r="AK9" s="13">
        <v>0.5181340286420516</v>
      </c>
      <c r="AL9" s="13">
        <v>0.43171979905390179</v>
      </c>
      <c r="AN9" s="13">
        <v>0.582995081022055</v>
      </c>
      <c r="AO9" s="13">
        <v>0.51456748758373227</v>
      </c>
      <c r="AP9" s="13">
        <v>0.59253385140844106</v>
      </c>
      <c r="AQ9" s="13">
        <v>0.28498098110816028</v>
      </c>
    </row>
    <row r="10" spans="2:45" ht="46" customHeight="1" x14ac:dyDescent="0.35">
      <c r="B10" s="12" t="s">
        <v>314</v>
      </c>
      <c r="C10" s="13">
        <v>0.14638412279273519</v>
      </c>
      <c r="D10" s="13">
        <v>0.18862620276991021</v>
      </c>
      <c r="E10" s="13">
        <v>0.12529207421291011</v>
      </c>
      <c r="F10" s="13">
        <v>0.1305840103622001</v>
      </c>
      <c r="G10" s="13">
        <v>0.19553478525807791</v>
      </c>
      <c r="H10" s="13">
        <v>0.1841438721540688</v>
      </c>
      <c r="I10" s="13">
        <v>8.3304526046005523E-2</v>
      </c>
      <c r="K10" s="13">
        <v>0.11631840116252699</v>
      </c>
      <c r="L10" s="13">
        <v>0.17581966667313359</v>
      </c>
      <c r="N10" s="13">
        <v>0.1525567827854066</v>
      </c>
      <c r="O10" s="13">
        <v>0.16577823057896951</v>
      </c>
      <c r="P10" s="13">
        <v>0.1569049888356179</v>
      </c>
      <c r="Q10" s="13">
        <v>0.15773561922740351</v>
      </c>
      <c r="R10" s="13">
        <v>0.102429395332624</v>
      </c>
      <c r="S10" s="13">
        <v>0.1351485724478361</v>
      </c>
      <c r="T10" s="13">
        <v>0.14360986124846031</v>
      </c>
      <c r="U10" s="13">
        <v>0.11620547746201999</v>
      </c>
      <c r="V10" s="13">
        <v>0.16970280736610899</v>
      </c>
      <c r="W10" s="13">
        <v>0.18409478551153699</v>
      </c>
      <c r="X10" s="13">
        <v>0.14072907180156161</v>
      </c>
      <c r="Y10" s="13">
        <v>0.13261699810774441</v>
      </c>
      <c r="AA10" s="13">
        <v>0.1323126890001606</v>
      </c>
      <c r="AB10" s="13">
        <v>0.1274884316691659</v>
      </c>
      <c r="AC10" s="13">
        <v>0.2099307540424378</v>
      </c>
      <c r="AD10" s="13">
        <v>0.127112550545806</v>
      </c>
      <c r="AE10" s="13">
        <v>0.1793115362699062</v>
      </c>
      <c r="AF10" s="13">
        <v>0.13836668174426259</v>
      </c>
      <c r="AH10" s="13">
        <v>0.13090222502323351</v>
      </c>
      <c r="AI10" s="13">
        <v>0.16339637345694799</v>
      </c>
      <c r="AJ10" s="13">
        <v>0.16272994388490519</v>
      </c>
      <c r="AK10" s="13">
        <v>0.13396693368548049</v>
      </c>
      <c r="AL10" s="13">
        <v>0.15137051866987361</v>
      </c>
      <c r="AN10" s="13">
        <v>0.10735245919128859</v>
      </c>
      <c r="AO10" s="13">
        <v>0.1357237886825412</v>
      </c>
      <c r="AP10" s="13">
        <v>0.14033721683770631</v>
      </c>
      <c r="AQ10" s="13">
        <v>0.2047806117578124</v>
      </c>
    </row>
    <row r="11" spans="2:45" ht="46" customHeight="1" x14ac:dyDescent="0.35">
      <c r="B11" s="12" t="s">
        <v>315</v>
      </c>
      <c r="C11" s="13">
        <v>4.1911016173933148E-2</v>
      </c>
      <c r="D11" s="13">
        <v>7.8013652727922017E-2</v>
      </c>
      <c r="E11" s="13">
        <v>5.0794796107916901E-2</v>
      </c>
      <c r="F11" s="13">
        <v>6.0878458784902778E-2</v>
      </c>
      <c r="G11" s="13">
        <v>1.7919135167344349E-2</v>
      </c>
      <c r="H11" s="13">
        <v>6.119198673836234E-2</v>
      </c>
      <c r="I11" s="13">
        <v>1.9612013038922751E-3</v>
      </c>
      <c r="K11" s="13">
        <v>3.6661730479444238E-2</v>
      </c>
      <c r="L11" s="13">
        <v>4.7050276801079663E-2</v>
      </c>
      <c r="N11" s="13">
        <v>3.5907152193160152E-2</v>
      </c>
      <c r="O11" s="13">
        <v>1.573802800120051E-2</v>
      </c>
      <c r="P11" s="13">
        <v>3.7731100003150081E-2</v>
      </c>
      <c r="Q11" s="13">
        <v>6.5729040550605911E-2</v>
      </c>
      <c r="R11" s="13">
        <v>3.2445572829649993E-2</v>
      </c>
      <c r="S11" s="13">
        <v>3.2114503181790627E-2</v>
      </c>
      <c r="T11" s="13">
        <v>2.7715069660993939E-2</v>
      </c>
      <c r="U11" s="13">
        <v>6.484514186966403E-2</v>
      </c>
      <c r="V11" s="13">
        <v>4.5724512874373242E-2</v>
      </c>
      <c r="W11" s="13">
        <v>2.8396161020102451E-2</v>
      </c>
      <c r="X11" s="13">
        <v>6.7161545489783106E-2</v>
      </c>
      <c r="Y11" s="13">
        <v>4.8134955086250868E-2</v>
      </c>
      <c r="AA11" s="13">
        <v>3.0725830770601589E-2</v>
      </c>
      <c r="AB11" s="13">
        <v>2.698506277668055E-2</v>
      </c>
      <c r="AC11" s="13">
        <v>3.3094238008690879E-2</v>
      </c>
      <c r="AD11" s="13">
        <v>5.0098769542476593E-2</v>
      </c>
      <c r="AE11" s="13">
        <v>8.4264923597775626E-2</v>
      </c>
      <c r="AF11" s="13">
        <v>2.4237375892863049E-2</v>
      </c>
      <c r="AH11" s="13">
        <v>2.732827933236406E-2</v>
      </c>
      <c r="AI11" s="13">
        <v>3.3345570271038912E-2</v>
      </c>
      <c r="AJ11" s="13">
        <v>4.5133310497322457E-2</v>
      </c>
      <c r="AK11" s="13">
        <v>4.0325233383390099E-2</v>
      </c>
      <c r="AL11" s="13">
        <v>5.1055505419227272E-2</v>
      </c>
      <c r="AN11" s="13">
        <v>9.0150552469234375E-3</v>
      </c>
      <c r="AO11" s="13">
        <v>2.6394972077296359E-2</v>
      </c>
      <c r="AP11" s="13">
        <v>5.8743046517049549E-2</v>
      </c>
      <c r="AQ11" s="13">
        <v>7.7874578646542875E-2</v>
      </c>
    </row>
    <row r="12" spans="2:45" ht="32.15" customHeight="1" x14ac:dyDescent="0.35">
      <c r="B12" s="12" t="s">
        <v>316</v>
      </c>
      <c r="C12" s="13">
        <v>3.2617973893014948E-2</v>
      </c>
      <c r="D12" s="13">
        <v>5.2324807921294347E-2</v>
      </c>
      <c r="E12" s="13">
        <v>1.291659855595054E-2</v>
      </c>
      <c r="F12" s="13">
        <v>3.2654436446638659E-2</v>
      </c>
      <c r="G12" s="13">
        <v>4.1852792354003632E-2</v>
      </c>
      <c r="H12" s="13">
        <v>5.6237556490556617E-2</v>
      </c>
      <c r="I12" s="13">
        <v>1.2236962486072219E-2</v>
      </c>
      <c r="K12" s="13">
        <v>2.062793351214285E-2</v>
      </c>
      <c r="L12" s="13">
        <v>4.4356702937998288E-2</v>
      </c>
      <c r="N12" s="13">
        <v>2.2145792300764331E-2</v>
      </c>
      <c r="O12" s="13">
        <v>2.296383699321887E-2</v>
      </c>
      <c r="P12" s="13">
        <v>4.2872631469683897E-2</v>
      </c>
      <c r="Q12" s="13">
        <v>2.3125113292636008E-2</v>
      </c>
      <c r="R12" s="13">
        <v>3.5143588626808747E-2</v>
      </c>
      <c r="S12" s="13">
        <v>2.8839200092229612E-2</v>
      </c>
      <c r="T12" s="13">
        <v>4.9980316278330092E-2</v>
      </c>
      <c r="U12" s="13">
        <v>2.980787304328969E-2</v>
      </c>
      <c r="V12" s="13">
        <v>3.4638234723895538E-2</v>
      </c>
      <c r="W12" s="13">
        <v>2.8919083642573371E-2</v>
      </c>
      <c r="X12" s="13">
        <v>4.8441195872596481E-2</v>
      </c>
      <c r="Y12" s="13">
        <v>2.2311507333308771E-2</v>
      </c>
      <c r="AA12" s="13">
        <v>2.7404591553111191E-2</v>
      </c>
      <c r="AB12" s="13">
        <v>3.0019579549135651E-2</v>
      </c>
      <c r="AC12" s="13">
        <v>3.118495535868656E-2</v>
      </c>
      <c r="AD12" s="13">
        <v>2.6869396200424368E-2</v>
      </c>
      <c r="AE12" s="13">
        <v>6.0582811608363658E-2</v>
      </c>
      <c r="AF12" s="13">
        <v>2.0488248239372519E-2</v>
      </c>
      <c r="AH12" s="13">
        <v>3.8913757919107783E-2</v>
      </c>
      <c r="AI12" s="13">
        <v>2.886004971517837E-2</v>
      </c>
      <c r="AJ12" s="13">
        <v>2.2431067946463549E-2</v>
      </c>
      <c r="AK12" s="13">
        <v>3.0140185751754759E-2</v>
      </c>
      <c r="AL12" s="13">
        <v>3.6179006050417628E-2</v>
      </c>
      <c r="AN12" s="13">
        <v>7.8347718909019398E-3</v>
      </c>
      <c r="AO12" s="13">
        <v>1.6272912608462871E-2</v>
      </c>
      <c r="AP12" s="13">
        <v>1.1429676343485729E-2</v>
      </c>
      <c r="AQ12" s="13">
        <v>9.318691319992424E-2</v>
      </c>
    </row>
    <row r="13" spans="2:45" ht="19" customHeight="1" x14ac:dyDescent="0.35">
      <c r="B13" s="12" t="s">
        <v>287</v>
      </c>
      <c r="C13" s="13">
        <v>4.255548939573988E-2</v>
      </c>
      <c r="D13" s="13">
        <v>0.26150178027807108</v>
      </c>
      <c r="E13" s="13">
        <v>3.5027830530541877E-2</v>
      </c>
      <c r="F13" s="13">
        <v>0</v>
      </c>
      <c r="G13" s="13">
        <v>2.661690145618914E-3</v>
      </c>
      <c r="H13" s="13">
        <v>0</v>
      </c>
      <c r="I13" s="13">
        <v>0</v>
      </c>
      <c r="K13" s="13">
        <v>3.1414022026997841E-2</v>
      </c>
      <c r="L13" s="13">
        <v>5.346343152526202E-2</v>
      </c>
      <c r="N13" s="13">
        <v>2.2100686725786939E-2</v>
      </c>
      <c r="O13" s="13">
        <v>3.7039600355780439E-2</v>
      </c>
      <c r="P13" s="13">
        <v>2.7700744695449479E-2</v>
      </c>
      <c r="Q13" s="13">
        <v>6.7408784895349794E-2</v>
      </c>
      <c r="R13" s="13">
        <v>5.3439058209477953E-2</v>
      </c>
      <c r="S13" s="13">
        <v>2.5282834742343718E-2</v>
      </c>
      <c r="T13" s="13">
        <v>4.5514940607080702E-2</v>
      </c>
      <c r="U13" s="13">
        <v>3.7779288132033642E-2</v>
      </c>
      <c r="V13" s="13">
        <v>7.4537079341542523E-2</v>
      </c>
      <c r="W13" s="13">
        <v>1.87361342130184E-2</v>
      </c>
      <c r="X13" s="13">
        <v>6.4700493531082329E-2</v>
      </c>
      <c r="Y13" s="13">
        <v>3.149516439506668E-2</v>
      </c>
      <c r="AA13" s="13">
        <v>3.4623173223228568E-2</v>
      </c>
      <c r="AB13" s="13">
        <v>3.3093769627279383E-2</v>
      </c>
      <c r="AC13" s="13">
        <v>6.9852529498519111E-2</v>
      </c>
      <c r="AD13" s="13">
        <v>2.0556338173867459E-2</v>
      </c>
      <c r="AE13" s="13">
        <v>0.1079116929747659</v>
      </c>
      <c r="AF13" s="13">
        <v>6.2538175153070029E-3</v>
      </c>
      <c r="AH13" s="13">
        <v>3.0378557637059579E-2</v>
      </c>
      <c r="AI13" s="13">
        <v>3.9333369704650047E-2</v>
      </c>
      <c r="AJ13" s="13">
        <v>0.1112626915448502</v>
      </c>
      <c r="AK13" s="13">
        <v>2.2577990966986199E-2</v>
      </c>
      <c r="AL13" s="13">
        <v>3.4777157412276168E-2</v>
      </c>
      <c r="AN13" s="13">
        <v>4.4064181721364983E-2</v>
      </c>
      <c r="AO13" s="13">
        <v>5.9014637481416853E-2</v>
      </c>
      <c r="AP13" s="13">
        <v>5.2955385966595978E-2</v>
      </c>
      <c r="AQ13" s="13">
        <v>1.5021398978345431E-2</v>
      </c>
    </row>
    <row r="14" spans="2:45" ht="32.15" customHeight="1" x14ac:dyDescent="0.35">
      <c r="B14" s="12" t="s">
        <v>317</v>
      </c>
      <c r="C14" s="13">
        <v>6.6131640013622678E-2</v>
      </c>
      <c r="D14" s="13">
        <v>3.6486022706908629E-3</v>
      </c>
      <c r="E14" s="13">
        <v>5.9637086931875758E-3</v>
      </c>
      <c r="F14" s="13">
        <v>2.7324920350133412E-3</v>
      </c>
      <c r="G14" s="13">
        <v>0</v>
      </c>
      <c r="H14" s="13">
        <v>2.06368582331093E-2</v>
      </c>
      <c r="I14" s="13">
        <v>0.29187783496027719</v>
      </c>
      <c r="K14" s="13">
        <v>3.957726609509666E-2</v>
      </c>
      <c r="L14" s="13">
        <v>9.212943405658798E-2</v>
      </c>
      <c r="N14" s="13">
        <v>9.5988071110993015E-2</v>
      </c>
      <c r="O14" s="13">
        <v>0.10425041316459289</v>
      </c>
      <c r="P14" s="13">
        <v>7.9489580611297059E-2</v>
      </c>
      <c r="Q14" s="13">
        <v>9.9713688547696216E-2</v>
      </c>
      <c r="R14" s="13">
        <v>5.9048357014032E-2</v>
      </c>
      <c r="S14" s="13">
        <v>7.2480784829170739E-2</v>
      </c>
      <c r="T14" s="13">
        <v>6.0344919552844538E-2</v>
      </c>
      <c r="U14" s="13">
        <v>5.4769656832789997E-2</v>
      </c>
      <c r="V14" s="13">
        <v>3.6215516238805097E-2</v>
      </c>
      <c r="W14" s="13">
        <v>5.182193609418792E-2</v>
      </c>
      <c r="X14" s="13">
        <v>5.8868186156755063E-2</v>
      </c>
      <c r="Y14" s="13">
        <v>9.4210425742985576E-2</v>
      </c>
      <c r="AA14" s="13">
        <v>6.2953145428249355E-2</v>
      </c>
      <c r="AB14" s="13">
        <v>9.0985392493263179E-2</v>
      </c>
      <c r="AC14" s="13">
        <v>3.7520764162525692E-2</v>
      </c>
      <c r="AD14" s="13">
        <v>5.7608290873271538E-2</v>
      </c>
      <c r="AE14" s="13">
        <v>4.7060987273141813E-2</v>
      </c>
      <c r="AF14" s="13">
        <v>9.0483021716723372E-2</v>
      </c>
      <c r="AH14" s="13">
        <v>3.6967306736717977E-2</v>
      </c>
      <c r="AI14" s="13">
        <v>0.1093280072217717</v>
      </c>
      <c r="AJ14" s="13">
        <v>3.3572417075077167E-2</v>
      </c>
      <c r="AK14" s="13">
        <v>8.4389378612654831E-2</v>
      </c>
      <c r="AL14" s="13">
        <v>7.0950201003364841E-2</v>
      </c>
      <c r="AN14" s="13">
        <v>2.6621191435710331E-2</v>
      </c>
      <c r="AO14" s="13">
        <v>3.2440636113846941E-2</v>
      </c>
      <c r="AP14" s="13">
        <v>3.148673360203804E-2</v>
      </c>
      <c r="AQ14" s="13">
        <v>0.1746417913369219</v>
      </c>
    </row>
    <row r="15" spans="2:45" ht="32.15" customHeight="1" x14ac:dyDescent="0.35">
      <c r="B15" s="12" t="s">
        <v>318</v>
      </c>
      <c r="C15" s="13">
        <v>0.13647552585578659</v>
      </c>
      <c r="D15" s="13">
        <v>3.8026544741353312E-3</v>
      </c>
      <c r="E15" s="13">
        <v>6.3066956733721377E-3</v>
      </c>
      <c r="F15" s="13">
        <v>0</v>
      </c>
      <c r="G15" s="13">
        <v>8.4516783905910255E-3</v>
      </c>
      <c r="H15" s="13">
        <v>0.14342920616460919</v>
      </c>
      <c r="I15" s="13">
        <v>0.53953870149469663</v>
      </c>
      <c r="K15" s="13">
        <v>0.15513378329025521</v>
      </c>
      <c r="L15" s="13">
        <v>0.1182083456364284</v>
      </c>
      <c r="N15" s="13">
        <v>0.1864450134870467</v>
      </c>
      <c r="O15" s="13">
        <v>9.8766950001244705E-2</v>
      </c>
      <c r="P15" s="13">
        <v>0.10030480365612381</v>
      </c>
      <c r="Q15" s="13">
        <v>0.13224969169607251</v>
      </c>
      <c r="R15" s="13">
        <v>0.1266892814159182</v>
      </c>
      <c r="S15" s="13">
        <v>0.1351335949204561</v>
      </c>
      <c r="T15" s="13">
        <v>0.12321936436600479</v>
      </c>
      <c r="U15" s="13">
        <v>0.13613429390225321</v>
      </c>
      <c r="V15" s="13">
        <v>5.4646702734197493E-2</v>
      </c>
      <c r="W15" s="13">
        <v>0.17664807180648701</v>
      </c>
      <c r="X15" s="13">
        <v>0.18445400794222919</v>
      </c>
      <c r="Y15" s="13">
        <v>0.17193221676148229</v>
      </c>
      <c r="AA15" s="13">
        <v>9.1754068780928413E-2</v>
      </c>
      <c r="AB15" s="13">
        <v>0.25411706882390173</v>
      </c>
      <c r="AC15" s="13">
        <v>6.5676208461679278E-2</v>
      </c>
      <c r="AD15" s="13">
        <v>0.1453354824412815</v>
      </c>
      <c r="AE15" s="13">
        <v>4.7386576493183542E-2</v>
      </c>
      <c r="AF15" s="13">
        <v>0.24919722119030319</v>
      </c>
      <c r="AH15" s="13">
        <v>9.5152870286603769E-2</v>
      </c>
      <c r="AI15" s="13">
        <v>0.22131262717124359</v>
      </c>
      <c r="AJ15" s="13">
        <v>5.5906042948206683E-2</v>
      </c>
      <c r="AK15" s="13">
        <v>0.14276419705952509</v>
      </c>
      <c r="AL15" s="13">
        <v>0.16417295654262651</v>
      </c>
      <c r="AN15" s="13">
        <v>0.19636246295436419</v>
      </c>
      <c r="AO15" s="13">
        <v>0.1945135416004902</v>
      </c>
      <c r="AP15" s="13">
        <v>6.5336726214041865E-2</v>
      </c>
      <c r="AQ15" s="13">
        <v>7.449712474214748E-2</v>
      </c>
    </row>
    <row r="16" spans="2:45" ht="32.15" customHeight="1" x14ac:dyDescent="0.35">
      <c r="B16" s="12" t="s">
        <v>319</v>
      </c>
      <c r="C16" s="13">
        <v>3.4526146264302102E-2</v>
      </c>
      <c r="D16" s="13">
        <v>3.0635944214306259E-3</v>
      </c>
      <c r="E16" s="13">
        <v>2.1219378538611371E-2</v>
      </c>
      <c r="F16" s="13">
        <v>2.801722299874846E-2</v>
      </c>
      <c r="G16" s="13">
        <v>7.6326653188879934E-2</v>
      </c>
      <c r="H16" s="13">
        <v>8.1963173079973889E-2</v>
      </c>
      <c r="I16" s="13">
        <v>5.5581976406541903E-3</v>
      </c>
      <c r="K16" s="13">
        <v>7.7769801869515508E-3</v>
      </c>
      <c r="L16" s="13">
        <v>6.0714649620988853E-2</v>
      </c>
      <c r="N16" s="13">
        <v>1.49812773204513E-2</v>
      </c>
      <c r="O16" s="13">
        <v>8.0935074874601526E-2</v>
      </c>
      <c r="P16" s="13">
        <v>5.5972537586097632E-2</v>
      </c>
      <c r="Q16" s="13">
        <v>1.142945379234105E-2</v>
      </c>
      <c r="R16" s="13">
        <v>2.593257086221655E-2</v>
      </c>
      <c r="S16" s="13">
        <v>4.0547159834792769E-2</v>
      </c>
      <c r="T16" s="13">
        <v>2.658561349159359E-2</v>
      </c>
      <c r="U16" s="13">
        <v>2.0463997934837851E-2</v>
      </c>
      <c r="V16" s="13">
        <v>1.6501041834568041E-2</v>
      </c>
      <c r="W16" s="13">
        <v>6.6990068863210378E-2</v>
      </c>
      <c r="X16" s="13">
        <v>3.092470443947834E-2</v>
      </c>
      <c r="Y16" s="13">
        <v>4.6537741333324972E-2</v>
      </c>
      <c r="AA16" s="13">
        <v>2.8296767642612301E-2</v>
      </c>
      <c r="AB16" s="13">
        <v>6.2962049802054694E-3</v>
      </c>
      <c r="AC16" s="13">
        <v>3.5564375329055348E-2</v>
      </c>
      <c r="AD16" s="13">
        <v>2.8421967470047719E-2</v>
      </c>
      <c r="AE16" s="13">
        <v>6.1005509852422833E-2</v>
      </c>
      <c r="AF16" s="13">
        <v>3.2799188662037307E-2</v>
      </c>
      <c r="AH16" s="13">
        <v>1.5847096174467269E-2</v>
      </c>
      <c r="AI16" s="13">
        <v>2.5615320515043231E-2</v>
      </c>
      <c r="AJ16" s="13">
        <v>4.1020263618400513E-2</v>
      </c>
      <c r="AK16" s="13">
        <v>2.0986820874417288E-2</v>
      </c>
      <c r="AL16" s="13">
        <v>5.2333957038877728E-2</v>
      </c>
      <c r="AN16" s="13">
        <v>2.4114915922225921E-2</v>
      </c>
      <c r="AO16" s="13">
        <v>2.1072023852213219E-2</v>
      </c>
      <c r="AP16" s="13">
        <v>4.243362371167729E-2</v>
      </c>
      <c r="AQ16" s="13">
        <v>5.2981417911479187E-2</v>
      </c>
    </row>
    <row r="17" spans="2:43" ht="19" customHeight="1" x14ac:dyDescent="0.35">
      <c r="B17" s="12" t="s">
        <v>311</v>
      </c>
      <c r="C17" s="13">
        <v>6.9908284761809143E-3</v>
      </c>
      <c r="D17" s="13">
        <v>8.5902491897897858E-3</v>
      </c>
      <c r="E17" s="13">
        <v>3.530275739632742E-3</v>
      </c>
      <c r="F17" s="13">
        <v>9.7814545513865529E-3</v>
      </c>
      <c r="G17" s="13">
        <v>1.1409621301636081E-2</v>
      </c>
      <c r="H17" s="13">
        <v>7.0919151446052391E-3</v>
      </c>
      <c r="I17" s="13">
        <v>2.8339968999817728E-3</v>
      </c>
      <c r="K17" s="13">
        <v>8.0503124448011547E-3</v>
      </c>
      <c r="L17" s="13">
        <v>5.9535512994519993E-3</v>
      </c>
      <c r="N17" s="13">
        <v>6.3458210248757202E-3</v>
      </c>
      <c r="O17" s="13">
        <v>0</v>
      </c>
      <c r="P17" s="13">
        <v>0</v>
      </c>
      <c r="Q17" s="13">
        <v>0</v>
      </c>
      <c r="R17" s="13">
        <v>5.6631467528863218E-3</v>
      </c>
      <c r="S17" s="13">
        <v>6.9605140994266649E-3</v>
      </c>
      <c r="T17" s="13">
        <v>0</v>
      </c>
      <c r="U17" s="13">
        <v>2.2776326052338609E-2</v>
      </c>
      <c r="V17" s="13">
        <v>7.2668916347956667E-3</v>
      </c>
      <c r="W17" s="13">
        <v>1.213826853179E-2</v>
      </c>
      <c r="X17" s="13">
        <v>0</v>
      </c>
      <c r="Y17" s="13">
        <v>6.6507692232112819E-3</v>
      </c>
      <c r="AA17" s="13">
        <v>8.4062393233061902E-3</v>
      </c>
      <c r="AB17" s="13">
        <v>0</v>
      </c>
      <c r="AC17" s="13">
        <v>1.034001881677298E-2</v>
      </c>
      <c r="AD17" s="13">
        <v>0</v>
      </c>
      <c r="AE17" s="13">
        <v>1.6115767239828011E-2</v>
      </c>
      <c r="AF17" s="13">
        <v>2.4518881671951771E-3</v>
      </c>
      <c r="AH17" s="13">
        <v>9.1416157735849084E-3</v>
      </c>
      <c r="AI17" s="13">
        <v>0</v>
      </c>
      <c r="AJ17" s="13">
        <v>8.0213062599955153E-3</v>
      </c>
      <c r="AK17" s="13">
        <v>6.7152310237395168E-3</v>
      </c>
      <c r="AL17" s="13">
        <v>7.4408988094345303E-3</v>
      </c>
      <c r="AN17" s="13">
        <v>1.6398806151657469E-3</v>
      </c>
      <c r="AO17" s="13">
        <v>0</v>
      </c>
      <c r="AP17" s="13">
        <v>4.7437393989643289E-3</v>
      </c>
      <c r="AQ17" s="13">
        <v>2.203518231866616E-2</v>
      </c>
    </row>
    <row r="19" spans="2:43" x14ac:dyDescent="0.35">
      <c r="B19" t="s">
        <v>344</v>
      </c>
    </row>
    <row r="20" spans="2:43" x14ac:dyDescent="0.35">
      <c r="B20" t="s">
        <v>345</v>
      </c>
    </row>
    <row r="22" spans="2:43" x14ac:dyDescent="0.35">
      <c r="B22"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B2:AS2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320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46" customHeight="1" x14ac:dyDescent="0.35">
      <c r="B9" s="12" t="s">
        <v>321</v>
      </c>
      <c r="C9" s="13">
        <v>0.77915454075878809</v>
      </c>
      <c r="D9" s="13">
        <v>0.60834001674270344</v>
      </c>
      <c r="E9" s="13">
        <v>0.6431125376596476</v>
      </c>
      <c r="F9" s="13">
        <v>0.74601866451561916</v>
      </c>
      <c r="G9" s="13">
        <v>0.78025356965920734</v>
      </c>
      <c r="H9" s="13">
        <v>0.89921819048073615</v>
      </c>
      <c r="I9" s="13">
        <v>0.94741545260019078</v>
      </c>
      <c r="K9" s="13">
        <v>0.76224697683791287</v>
      </c>
      <c r="L9" s="13">
        <v>0.7957077220136668</v>
      </c>
      <c r="N9" s="13">
        <v>0.90170539488715495</v>
      </c>
      <c r="O9" s="13">
        <v>0.69813260305534319</v>
      </c>
      <c r="P9" s="13">
        <v>0.91437748488548409</v>
      </c>
      <c r="Q9" s="13">
        <v>0.83463869000089719</v>
      </c>
      <c r="R9" s="13">
        <v>0.83238833365595322</v>
      </c>
      <c r="S9" s="13">
        <v>0.76696556223955048</v>
      </c>
      <c r="T9" s="13">
        <v>0.80202872944243753</v>
      </c>
      <c r="U9" s="13">
        <v>0.71993713098310641</v>
      </c>
      <c r="V9" s="13">
        <v>0.50271564029175264</v>
      </c>
      <c r="W9" s="13">
        <v>0.82364685034471541</v>
      </c>
      <c r="X9" s="13">
        <v>0.90011013133176099</v>
      </c>
      <c r="Y9" s="13">
        <v>0.83009697488256728</v>
      </c>
      <c r="AA9" s="13">
        <v>0.73403171061105643</v>
      </c>
      <c r="AB9" s="13">
        <v>0.80635421139638086</v>
      </c>
      <c r="AC9" s="13">
        <v>0.68697330685447322</v>
      </c>
      <c r="AD9" s="13">
        <v>0.90216865775407939</v>
      </c>
      <c r="AE9" s="13">
        <v>0.72124907881575451</v>
      </c>
      <c r="AF9" s="13">
        <v>0.83927458940598865</v>
      </c>
      <c r="AH9" s="13">
        <v>0.67157716801686385</v>
      </c>
      <c r="AI9" s="13">
        <v>0.82213786508975595</v>
      </c>
      <c r="AJ9" s="13">
        <v>0.67844144573230725</v>
      </c>
      <c r="AK9" s="13">
        <v>0.88736272016720996</v>
      </c>
      <c r="AL9" s="13">
        <v>0.7914292568008604</v>
      </c>
      <c r="AN9" s="13">
        <v>0.73361936038063669</v>
      </c>
      <c r="AO9" s="13">
        <v>0.76239538793948503</v>
      </c>
      <c r="AP9" s="13">
        <v>0.79792321744243166</v>
      </c>
      <c r="AQ9" s="13">
        <v>0.83070111110997025</v>
      </c>
    </row>
    <row r="10" spans="2:45" ht="19" customHeight="1" x14ac:dyDescent="0.35">
      <c r="B10" s="12" t="s">
        <v>322</v>
      </c>
      <c r="C10" s="13">
        <v>2.0507787205730269E-2</v>
      </c>
      <c r="D10" s="13">
        <v>2.4925412621980739E-2</v>
      </c>
      <c r="E10" s="13">
        <v>2.079706659164815E-2</v>
      </c>
      <c r="F10" s="13">
        <v>2.9080612144928391E-2</v>
      </c>
      <c r="G10" s="13">
        <v>1.868833049355954E-2</v>
      </c>
      <c r="H10" s="13">
        <v>1.2157699721683219E-2</v>
      </c>
      <c r="I10" s="13">
        <v>1.7491820627671639E-2</v>
      </c>
      <c r="K10" s="13">
        <v>2.451720676558013E-2</v>
      </c>
      <c r="L10" s="13">
        <v>1.6582405109785169E-2</v>
      </c>
      <c r="N10" s="13">
        <v>1.6343386374749861E-2</v>
      </c>
      <c r="O10" s="13">
        <v>0.1956513046024993</v>
      </c>
      <c r="P10" s="13">
        <v>0</v>
      </c>
      <c r="Q10" s="13">
        <v>1.06253427091807E-2</v>
      </c>
      <c r="R10" s="13">
        <v>1.2868852681040779E-2</v>
      </c>
      <c r="S10" s="13">
        <v>1.2553839832561449E-2</v>
      </c>
      <c r="T10" s="13">
        <v>1.878441047606404E-2</v>
      </c>
      <c r="U10" s="13">
        <v>1.681922943492083E-2</v>
      </c>
      <c r="V10" s="13">
        <v>3.2864403469198139E-2</v>
      </c>
      <c r="W10" s="13">
        <v>1.020095737354923E-2</v>
      </c>
      <c r="X10" s="13">
        <v>6.2909108411031301E-3</v>
      </c>
      <c r="Y10" s="13">
        <v>1.11255090882887E-2</v>
      </c>
      <c r="AA10" s="13">
        <v>1.172062644048809E-2</v>
      </c>
      <c r="AB10" s="13">
        <v>3.2639739473277203E-2</v>
      </c>
      <c r="AC10" s="13">
        <v>3.4017660474384467E-2</v>
      </c>
      <c r="AD10" s="13">
        <v>1.552422793386537E-2</v>
      </c>
      <c r="AE10" s="13">
        <v>1.0632249412107371E-2</v>
      </c>
      <c r="AF10" s="13">
        <v>3.639780240517404E-2</v>
      </c>
      <c r="AH10" s="13">
        <v>1.563279118331376E-2</v>
      </c>
      <c r="AI10" s="13">
        <v>1.988775845155609E-2</v>
      </c>
      <c r="AJ10" s="13">
        <v>2.7290991709450971E-2</v>
      </c>
      <c r="AK10" s="13">
        <v>8.8549667224375548E-3</v>
      </c>
      <c r="AL10" s="13">
        <v>2.8009671605722292E-2</v>
      </c>
      <c r="AN10" s="13">
        <v>2.427956647110998E-2</v>
      </c>
      <c r="AO10" s="13">
        <v>2.561248176819601E-2</v>
      </c>
      <c r="AP10" s="13">
        <v>1.8056086764152341E-2</v>
      </c>
      <c r="AQ10" s="13">
        <v>1.3456739702206981E-2</v>
      </c>
    </row>
    <row r="11" spans="2:45" ht="32.15" customHeight="1" x14ac:dyDescent="0.35">
      <c r="B11" s="12" t="s">
        <v>323</v>
      </c>
      <c r="C11" s="13">
        <v>1.6429622048862709E-3</v>
      </c>
      <c r="D11" s="13">
        <v>3.5901624469171448E-3</v>
      </c>
      <c r="E11" s="13">
        <v>3.1192884684410238E-3</v>
      </c>
      <c r="F11" s="13">
        <v>0</v>
      </c>
      <c r="G11" s="13">
        <v>3.6201117130642058E-3</v>
      </c>
      <c r="H11" s="13">
        <v>0</v>
      </c>
      <c r="I11" s="13">
        <v>0</v>
      </c>
      <c r="K11" s="13">
        <v>1.0747366348077909E-3</v>
      </c>
      <c r="L11" s="13">
        <v>2.199277762774102E-3</v>
      </c>
      <c r="N11" s="13">
        <v>0</v>
      </c>
      <c r="O11" s="13">
        <v>0</v>
      </c>
      <c r="P11" s="13">
        <v>0</v>
      </c>
      <c r="Q11" s="13">
        <v>0</v>
      </c>
      <c r="R11" s="13">
        <v>4.8461694647623267E-3</v>
      </c>
      <c r="S11" s="13">
        <v>7.6540494865005998E-3</v>
      </c>
      <c r="T11" s="13">
        <v>0</v>
      </c>
      <c r="U11" s="13">
        <v>0</v>
      </c>
      <c r="V11" s="13">
        <v>3.5411932921824841E-3</v>
      </c>
      <c r="W11" s="13">
        <v>0</v>
      </c>
      <c r="X11" s="13">
        <v>0</v>
      </c>
      <c r="Y11" s="13">
        <v>0</v>
      </c>
      <c r="AA11" s="13">
        <v>0</v>
      </c>
      <c r="AB11" s="13">
        <v>0</v>
      </c>
      <c r="AC11" s="13">
        <v>0</v>
      </c>
      <c r="AD11" s="13">
        <v>9.2930444991684482E-3</v>
      </c>
      <c r="AE11" s="13">
        <v>0</v>
      </c>
      <c r="AF11" s="13">
        <v>2.1503081767176801E-3</v>
      </c>
      <c r="AH11" s="13">
        <v>0</v>
      </c>
      <c r="AI11" s="13">
        <v>0</v>
      </c>
      <c r="AJ11" s="13">
        <v>0</v>
      </c>
      <c r="AK11" s="13">
        <v>7.0208481693635029E-3</v>
      </c>
      <c r="AL11" s="13">
        <v>0</v>
      </c>
      <c r="AN11" s="13">
        <v>1.840873829905765E-3</v>
      </c>
      <c r="AO11" s="13">
        <v>0</v>
      </c>
      <c r="AP11" s="13">
        <v>2.416580080642672E-3</v>
      </c>
      <c r="AQ11" s="13">
        <v>2.4624614348351562E-3</v>
      </c>
    </row>
    <row r="12" spans="2:45" ht="46" customHeight="1" x14ac:dyDescent="0.35">
      <c r="B12" s="12" t="s">
        <v>324</v>
      </c>
      <c r="C12" s="13">
        <v>1.190307570283849E-2</v>
      </c>
      <c r="D12" s="13">
        <v>3.045076882577372E-2</v>
      </c>
      <c r="E12" s="13">
        <v>1.484242341386393E-2</v>
      </c>
      <c r="F12" s="13">
        <v>4.9029020594194743E-3</v>
      </c>
      <c r="G12" s="13">
        <v>1.281198575443406E-2</v>
      </c>
      <c r="H12" s="13">
        <v>1.02311036173215E-2</v>
      </c>
      <c r="I12" s="13">
        <v>3.3751620162488119E-3</v>
      </c>
      <c r="K12" s="13">
        <v>1.0403984205208581E-2</v>
      </c>
      <c r="L12" s="13">
        <v>1.3370746231487341E-2</v>
      </c>
      <c r="N12" s="13">
        <v>0</v>
      </c>
      <c r="O12" s="13">
        <v>0</v>
      </c>
      <c r="P12" s="13">
        <v>0</v>
      </c>
      <c r="Q12" s="13">
        <v>1.3595948670913851E-2</v>
      </c>
      <c r="R12" s="13">
        <v>1.7694345077818939E-2</v>
      </c>
      <c r="S12" s="13">
        <v>1.2087890699686131E-2</v>
      </c>
      <c r="T12" s="13">
        <v>3.1602489881695922E-2</v>
      </c>
      <c r="U12" s="13">
        <v>1.8947966167780991E-2</v>
      </c>
      <c r="V12" s="13">
        <v>2.4159690786143849E-2</v>
      </c>
      <c r="W12" s="13">
        <v>0</v>
      </c>
      <c r="X12" s="13">
        <v>0</v>
      </c>
      <c r="Y12" s="13">
        <v>1.285313072904893E-2</v>
      </c>
      <c r="AA12" s="13">
        <v>1.775523624722259E-2</v>
      </c>
      <c r="AB12" s="13">
        <v>0</v>
      </c>
      <c r="AC12" s="13">
        <v>2.3489844490046149E-2</v>
      </c>
      <c r="AD12" s="13">
        <v>3.6957656395638829E-3</v>
      </c>
      <c r="AE12" s="13">
        <v>1.7936018756185751E-2</v>
      </c>
      <c r="AF12" s="13">
        <v>3.9730412753140928E-3</v>
      </c>
      <c r="AH12" s="13">
        <v>1.3980353642005561E-2</v>
      </c>
      <c r="AI12" s="13">
        <v>6.0777299381037419E-3</v>
      </c>
      <c r="AJ12" s="13">
        <v>2.6480192054588202E-2</v>
      </c>
      <c r="AK12" s="13">
        <v>9.7879100304046913E-3</v>
      </c>
      <c r="AL12" s="13">
        <v>7.8289467377624655E-3</v>
      </c>
      <c r="AN12" s="13">
        <v>1.5240824812336981E-2</v>
      </c>
      <c r="AO12" s="13">
        <v>3.426592005227185E-3</v>
      </c>
      <c r="AP12" s="13">
        <v>1.7976411666682419E-2</v>
      </c>
      <c r="AQ12" s="13">
        <v>1.0749490168304281E-2</v>
      </c>
    </row>
    <row r="13" spans="2:45" ht="46" customHeight="1" x14ac:dyDescent="0.35">
      <c r="B13" s="12" t="s">
        <v>325</v>
      </c>
      <c r="C13" s="13">
        <v>1.284846250940711E-2</v>
      </c>
      <c r="D13" s="13">
        <v>3.5419955025945041E-2</v>
      </c>
      <c r="E13" s="13">
        <v>2.7820282601811599E-2</v>
      </c>
      <c r="F13" s="13">
        <v>8.1597560591988704E-3</v>
      </c>
      <c r="G13" s="13">
        <v>7.9259776228749503E-3</v>
      </c>
      <c r="H13" s="13">
        <v>3.3614085707513661E-3</v>
      </c>
      <c r="I13" s="13">
        <v>0</v>
      </c>
      <c r="K13" s="13">
        <v>1.668468611493322E-2</v>
      </c>
      <c r="L13" s="13">
        <v>9.0926461792902296E-3</v>
      </c>
      <c r="N13" s="13">
        <v>5.265481970759084E-3</v>
      </c>
      <c r="O13" s="13">
        <v>1.6437004188026471E-2</v>
      </c>
      <c r="P13" s="13">
        <v>9.3297948576793709E-3</v>
      </c>
      <c r="Q13" s="13">
        <v>9.9400932420503022E-3</v>
      </c>
      <c r="R13" s="13">
        <v>9.0677054308712906E-3</v>
      </c>
      <c r="S13" s="13">
        <v>1.2507448513307691E-2</v>
      </c>
      <c r="T13" s="13">
        <v>1.297916180054378E-2</v>
      </c>
      <c r="U13" s="13">
        <v>6.7140427841296943E-3</v>
      </c>
      <c r="V13" s="13">
        <v>2.254898108638121E-2</v>
      </c>
      <c r="W13" s="13">
        <v>8.0155935240160334E-3</v>
      </c>
      <c r="X13" s="13">
        <v>5.9245790888700469E-3</v>
      </c>
      <c r="Y13" s="13">
        <v>3.1821800591837278E-2</v>
      </c>
      <c r="AA13" s="13">
        <v>1.9274926047827191E-2</v>
      </c>
      <c r="AB13" s="13">
        <v>2.0645666490285049E-2</v>
      </c>
      <c r="AC13" s="13">
        <v>8.9552943290086163E-3</v>
      </c>
      <c r="AD13" s="13">
        <v>4.2825994121167728E-3</v>
      </c>
      <c r="AE13" s="13">
        <v>1.2904084786792209E-2</v>
      </c>
      <c r="AF13" s="13">
        <v>6.9835181034132608E-3</v>
      </c>
      <c r="AH13" s="13">
        <v>2.2580175377607089E-2</v>
      </c>
      <c r="AI13" s="13">
        <v>1.7004456679321441E-2</v>
      </c>
      <c r="AJ13" s="13">
        <v>1.774208739605913E-2</v>
      </c>
      <c r="AK13" s="13">
        <v>6.6610318198483953E-3</v>
      </c>
      <c r="AL13" s="13">
        <v>9.0548218459333557E-3</v>
      </c>
      <c r="AN13" s="13">
        <v>1.3822114070379969E-2</v>
      </c>
      <c r="AO13" s="13">
        <v>7.7868775316219567E-3</v>
      </c>
      <c r="AP13" s="13">
        <v>2.6418466573411289E-2</v>
      </c>
      <c r="AQ13" s="13">
        <v>5.1854710882961322E-3</v>
      </c>
    </row>
    <row r="14" spans="2:45" ht="32.15" customHeight="1" x14ac:dyDescent="0.35">
      <c r="B14" s="12" t="s">
        <v>326</v>
      </c>
      <c r="C14" s="13">
        <v>1.1880027831044261E-2</v>
      </c>
      <c r="D14" s="13">
        <v>2.987899856465669E-2</v>
      </c>
      <c r="E14" s="13">
        <v>1.6576491606698999E-2</v>
      </c>
      <c r="F14" s="13">
        <v>6.4255347932473516E-3</v>
      </c>
      <c r="G14" s="13">
        <v>7.8573325717696887E-3</v>
      </c>
      <c r="H14" s="13">
        <v>1.2633159840314941E-2</v>
      </c>
      <c r="I14" s="13">
        <v>3.3928075741570421E-3</v>
      </c>
      <c r="K14" s="13">
        <v>1.449178842240512E-2</v>
      </c>
      <c r="L14" s="13">
        <v>9.3230097611751075E-3</v>
      </c>
      <c r="N14" s="13">
        <v>0</v>
      </c>
      <c r="O14" s="13">
        <v>2.3050399152970059E-2</v>
      </c>
      <c r="P14" s="13">
        <v>0</v>
      </c>
      <c r="Q14" s="13">
        <v>1.013371765757482E-2</v>
      </c>
      <c r="R14" s="13">
        <v>0</v>
      </c>
      <c r="S14" s="13">
        <v>5.9011813473755503E-3</v>
      </c>
      <c r="T14" s="13">
        <v>1.480307607124637E-2</v>
      </c>
      <c r="U14" s="13">
        <v>3.2752463382112948E-2</v>
      </c>
      <c r="V14" s="13">
        <v>3.109828144397056E-2</v>
      </c>
      <c r="W14" s="13">
        <v>1.0615044373765099E-2</v>
      </c>
      <c r="X14" s="13">
        <v>0</v>
      </c>
      <c r="Y14" s="13">
        <v>6.4836987176758879E-3</v>
      </c>
      <c r="AA14" s="13">
        <v>9.3264386022259681E-3</v>
      </c>
      <c r="AB14" s="13">
        <v>2.3602303520087711E-2</v>
      </c>
      <c r="AC14" s="13">
        <v>1.651630233118076E-2</v>
      </c>
      <c r="AD14" s="13">
        <v>1.248702262137585E-2</v>
      </c>
      <c r="AE14" s="13">
        <v>1.947830689584959E-2</v>
      </c>
      <c r="AF14" s="13">
        <v>3.7660931377737458E-3</v>
      </c>
      <c r="AH14" s="13">
        <v>5.6519681990725556E-3</v>
      </c>
      <c r="AI14" s="13">
        <v>1.8913797514738939E-2</v>
      </c>
      <c r="AJ14" s="13">
        <v>2.0818280273760349E-2</v>
      </c>
      <c r="AK14" s="13">
        <v>1.141031924380588E-2</v>
      </c>
      <c r="AL14" s="13">
        <v>9.9063171298006038E-3</v>
      </c>
      <c r="AN14" s="13">
        <v>7.3411615595280564E-3</v>
      </c>
      <c r="AO14" s="13">
        <v>1.3180559008181641E-2</v>
      </c>
      <c r="AP14" s="13">
        <v>1.8964318792781151E-2</v>
      </c>
      <c r="AQ14" s="13">
        <v>8.2140782606843887E-3</v>
      </c>
    </row>
    <row r="15" spans="2:45" ht="32.15" customHeight="1" x14ac:dyDescent="0.35">
      <c r="B15" s="12" t="s">
        <v>327</v>
      </c>
      <c r="C15" s="13">
        <v>1.729717662423538E-2</v>
      </c>
      <c r="D15" s="13">
        <v>4.4352243679180052E-2</v>
      </c>
      <c r="E15" s="13">
        <v>1.9704267609457909E-2</v>
      </c>
      <c r="F15" s="13">
        <v>1.354436891954237E-2</v>
      </c>
      <c r="G15" s="13">
        <v>1.442961148233958E-2</v>
      </c>
      <c r="H15" s="13">
        <v>6.789393702609981E-3</v>
      </c>
      <c r="I15" s="13">
        <v>9.9663077666987676E-3</v>
      </c>
      <c r="K15" s="13">
        <v>2.0076351980795451E-2</v>
      </c>
      <c r="L15" s="13">
        <v>1.4576252803895349E-2</v>
      </c>
      <c r="N15" s="13">
        <v>1.042469217789296E-2</v>
      </c>
      <c r="O15" s="13">
        <v>0</v>
      </c>
      <c r="P15" s="13">
        <v>9.1854749188850539E-3</v>
      </c>
      <c r="Q15" s="13">
        <v>0</v>
      </c>
      <c r="R15" s="13">
        <v>9.4961898634303918E-3</v>
      </c>
      <c r="S15" s="13">
        <v>2.7027548956126479E-2</v>
      </c>
      <c r="T15" s="13">
        <v>2.562926264240311E-2</v>
      </c>
      <c r="U15" s="13">
        <v>3.101697242952579E-2</v>
      </c>
      <c r="V15" s="13">
        <v>4.638802286367389E-2</v>
      </c>
      <c r="W15" s="13">
        <v>0</v>
      </c>
      <c r="X15" s="13">
        <v>1.357183309708635E-2</v>
      </c>
      <c r="Y15" s="13">
        <v>5.6979884059169036E-3</v>
      </c>
      <c r="AA15" s="13">
        <v>1.8961874323481068E-2</v>
      </c>
      <c r="AB15" s="13">
        <v>6.6594184613206747E-3</v>
      </c>
      <c r="AC15" s="13">
        <v>9.1711391793298964E-3</v>
      </c>
      <c r="AD15" s="13">
        <v>9.7950197865238776E-3</v>
      </c>
      <c r="AE15" s="13">
        <v>2.62497606491758E-2</v>
      </c>
      <c r="AF15" s="13">
        <v>1.689013800456696E-2</v>
      </c>
      <c r="AH15" s="13">
        <v>2.639294567862472E-2</v>
      </c>
      <c r="AI15" s="13">
        <v>5.1686277003239996E-3</v>
      </c>
      <c r="AJ15" s="13">
        <v>2.1354424064560569E-2</v>
      </c>
      <c r="AK15" s="13">
        <v>1.1718996637753941E-2</v>
      </c>
      <c r="AL15" s="13">
        <v>1.7846342563645489E-2</v>
      </c>
      <c r="AN15" s="13">
        <v>2.3299146119912441E-2</v>
      </c>
      <c r="AO15" s="13">
        <v>2.0911911073699399E-2</v>
      </c>
      <c r="AP15" s="13">
        <v>1.166849936368791E-2</v>
      </c>
      <c r="AQ15" s="13">
        <v>1.215913867149104E-2</v>
      </c>
    </row>
    <row r="16" spans="2:45" ht="32.15" customHeight="1" x14ac:dyDescent="0.35">
      <c r="B16" s="12" t="s">
        <v>328</v>
      </c>
      <c r="C16" s="13">
        <v>1.8832234384897482E-2</v>
      </c>
      <c r="D16" s="13">
        <v>2.2417505644536061E-2</v>
      </c>
      <c r="E16" s="13">
        <v>3.7300296422106007E-2</v>
      </c>
      <c r="F16" s="13">
        <v>2.552084190391753E-2</v>
      </c>
      <c r="G16" s="13">
        <v>2.3726388300499019E-2</v>
      </c>
      <c r="H16" s="13">
        <v>7.0451191730326662E-3</v>
      </c>
      <c r="I16" s="13">
        <v>0</v>
      </c>
      <c r="K16" s="13">
        <v>2.2653175630032871E-2</v>
      </c>
      <c r="L16" s="13">
        <v>1.5091380096783459E-2</v>
      </c>
      <c r="N16" s="13">
        <v>5.265481970759084E-3</v>
      </c>
      <c r="O16" s="13">
        <v>0</v>
      </c>
      <c r="P16" s="13">
        <v>0</v>
      </c>
      <c r="Q16" s="13">
        <v>1.1114324313577249E-2</v>
      </c>
      <c r="R16" s="13">
        <v>2.373381962979346E-2</v>
      </c>
      <c r="S16" s="13">
        <v>6.6279940400055165E-2</v>
      </c>
      <c r="T16" s="13">
        <v>1.4453872819921309E-2</v>
      </c>
      <c r="U16" s="13">
        <v>4.7382618098749218E-2</v>
      </c>
      <c r="V16" s="13">
        <v>1.555109984278856E-2</v>
      </c>
      <c r="W16" s="13">
        <v>1.092540025861328E-2</v>
      </c>
      <c r="X16" s="13">
        <v>0</v>
      </c>
      <c r="Y16" s="13">
        <v>1.243898468545283E-2</v>
      </c>
      <c r="AA16" s="13">
        <v>3.2285690706413912E-2</v>
      </c>
      <c r="AB16" s="13">
        <v>2.1030638859142629E-2</v>
      </c>
      <c r="AC16" s="13">
        <v>5.3433795186871309E-2</v>
      </c>
      <c r="AD16" s="13">
        <v>0</v>
      </c>
      <c r="AE16" s="13">
        <v>1.198153792368366E-2</v>
      </c>
      <c r="AF16" s="13">
        <v>6.6391739664102582E-3</v>
      </c>
      <c r="AH16" s="13">
        <v>2.9420027681833029E-2</v>
      </c>
      <c r="AI16" s="13">
        <v>1.0784366478575389E-2</v>
      </c>
      <c r="AJ16" s="13">
        <v>4.4662570489573547E-2</v>
      </c>
      <c r="AK16" s="13">
        <v>6.1323309900183139E-3</v>
      </c>
      <c r="AL16" s="13">
        <v>1.3494008382769261E-2</v>
      </c>
      <c r="AN16" s="13">
        <v>2.1345976439840389E-2</v>
      </c>
      <c r="AO16" s="13">
        <v>2.0589441442230572E-2</v>
      </c>
      <c r="AP16" s="13">
        <v>1.347139792438449E-2</v>
      </c>
      <c r="AQ16" s="13">
        <v>1.91564741832893E-2</v>
      </c>
    </row>
    <row r="17" spans="2:43" ht="32.15" customHeight="1" x14ac:dyDescent="0.35">
      <c r="B17" s="12" t="s">
        <v>329</v>
      </c>
      <c r="C17" s="13">
        <v>4.4404156642248432E-3</v>
      </c>
      <c r="D17" s="13">
        <v>1.755391837547806E-2</v>
      </c>
      <c r="E17" s="13">
        <v>3.544481655192585E-3</v>
      </c>
      <c r="F17" s="13">
        <v>2.9168110779594371E-3</v>
      </c>
      <c r="G17" s="13">
        <v>2.7249532534935499E-3</v>
      </c>
      <c r="H17" s="13">
        <v>3.1905992651297742E-3</v>
      </c>
      <c r="I17" s="13">
        <v>0</v>
      </c>
      <c r="K17" s="13">
        <v>4.5693783680747198E-3</v>
      </c>
      <c r="L17" s="13">
        <v>4.3141560196103658E-3</v>
      </c>
      <c r="N17" s="13">
        <v>0</v>
      </c>
      <c r="O17" s="13">
        <v>0</v>
      </c>
      <c r="P17" s="13">
        <v>0</v>
      </c>
      <c r="Q17" s="13">
        <v>0</v>
      </c>
      <c r="R17" s="13">
        <v>8.7526458709879171E-3</v>
      </c>
      <c r="S17" s="13">
        <v>0</v>
      </c>
      <c r="T17" s="13">
        <v>0</v>
      </c>
      <c r="U17" s="13">
        <v>6.7140427841296943E-3</v>
      </c>
      <c r="V17" s="13">
        <v>1.731448616096461E-2</v>
      </c>
      <c r="W17" s="13">
        <v>3.454200268181972E-3</v>
      </c>
      <c r="X17" s="13">
        <v>0</v>
      </c>
      <c r="Y17" s="13">
        <v>0</v>
      </c>
      <c r="AA17" s="13">
        <v>1.0456576767311409E-2</v>
      </c>
      <c r="AB17" s="13">
        <v>0</v>
      </c>
      <c r="AC17" s="13">
        <v>0</v>
      </c>
      <c r="AD17" s="13">
        <v>0</v>
      </c>
      <c r="AE17" s="13">
        <v>0</v>
      </c>
      <c r="AF17" s="13">
        <v>4.7739046934312463E-3</v>
      </c>
      <c r="AH17" s="13">
        <v>9.2905770991406761E-3</v>
      </c>
      <c r="AI17" s="13">
        <v>0</v>
      </c>
      <c r="AJ17" s="13">
        <v>3.4555130359948559E-3</v>
      </c>
      <c r="AK17" s="13">
        <v>4.3294175708010873E-3</v>
      </c>
      <c r="AL17" s="13">
        <v>3.6140847486930369E-3</v>
      </c>
      <c r="AN17" s="13">
        <v>1.8449626525823559E-3</v>
      </c>
      <c r="AO17" s="13">
        <v>5.6538086186117683E-3</v>
      </c>
      <c r="AP17" s="13">
        <v>2.5709482037047232E-3</v>
      </c>
      <c r="AQ17" s="13">
        <v>7.6607776569905328E-3</v>
      </c>
    </row>
    <row r="18" spans="2:43" ht="32.15" customHeight="1" x14ac:dyDescent="0.35">
      <c r="B18" s="12" t="s">
        <v>330</v>
      </c>
      <c r="C18" s="13">
        <v>9.6689519022748281E-3</v>
      </c>
      <c r="D18" s="13">
        <v>1.0376447616171951E-2</v>
      </c>
      <c r="E18" s="13">
        <v>9.2155820500475251E-3</v>
      </c>
      <c r="F18" s="13">
        <v>1.1464560627426439E-2</v>
      </c>
      <c r="G18" s="13">
        <v>7.8906028493669813E-3</v>
      </c>
      <c r="H18" s="13">
        <v>1.2301589460932761E-2</v>
      </c>
      <c r="I18" s="13">
        <v>7.7810628289976067E-3</v>
      </c>
      <c r="K18" s="13">
        <v>1.057038094823606E-2</v>
      </c>
      <c r="L18" s="13">
        <v>8.7864168158461112E-3</v>
      </c>
      <c r="N18" s="13">
        <v>0</v>
      </c>
      <c r="O18" s="13">
        <v>0</v>
      </c>
      <c r="P18" s="13">
        <v>9.1854749188850539E-3</v>
      </c>
      <c r="Q18" s="13">
        <v>0</v>
      </c>
      <c r="R18" s="13">
        <v>4.3037678339747122E-3</v>
      </c>
      <c r="S18" s="13">
        <v>1.266297674252503E-2</v>
      </c>
      <c r="T18" s="13">
        <v>5.830928489901693E-3</v>
      </c>
      <c r="U18" s="13">
        <v>5.0568989255322331E-3</v>
      </c>
      <c r="V18" s="13">
        <v>1.921032753311426E-2</v>
      </c>
      <c r="W18" s="13">
        <v>1.693564359039592E-2</v>
      </c>
      <c r="X18" s="13">
        <v>1.22165651330098E-2</v>
      </c>
      <c r="Y18" s="13">
        <v>1.099336100976585E-2</v>
      </c>
      <c r="AA18" s="13">
        <v>8.8897253409307465E-3</v>
      </c>
      <c r="AB18" s="13">
        <v>1.3585011804440101E-2</v>
      </c>
      <c r="AC18" s="13">
        <v>9.2360139467622254E-3</v>
      </c>
      <c r="AD18" s="13">
        <v>0</v>
      </c>
      <c r="AE18" s="13">
        <v>6.8974212309833444E-3</v>
      </c>
      <c r="AF18" s="13">
        <v>1.7120381592265109E-2</v>
      </c>
      <c r="AH18" s="13">
        <v>5.1360247199439251E-3</v>
      </c>
      <c r="AI18" s="13">
        <v>1.118906695627256E-2</v>
      </c>
      <c r="AJ18" s="13">
        <v>3.405770570979291E-3</v>
      </c>
      <c r="AK18" s="13">
        <v>8.3932523896086859E-3</v>
      </c>
      <c r="AL18" s="13">
        <v>1.4913818674887081E-2</v>
      </c>
      <c r="AN18" s="13">
        <v>1.4387573135244081E-2</v>
      </c>
      <c r="AO18" s="13">
        <v>1.471809265882758E-2</v>
      </c>
      <c r="AP18" s="13">
        <v>4.7056506706673546E-3</v>
      </c>
      <c r="AQ18" s="13">
        <v>3.7879972502704979E-3</v>
      </c>
    </row>
    <row r="19" spans="2:43" ht="32.15" customHeight="1" x14ac:dyDescent="0.35">
      <c r="B19" s="12" t="s">
        <v>331</v>
      </c>
      <c r="C19" s="13">
        <v>5.2564294918391048E-2</v>
      </c>
      <c r="D19" s="13">
        <v>7.9143544142120395E-2</v>
      </c>
      <c r="E19" s="13">
        <v>0.10834083282560469</v>
      </c>
      <c r="F19" s="13">
        <v>7.7605708867436118E-2</v>
      </c>
      <c r="G19" s="13">
        <v>4.2042726488274583E-2</v>
      </c>
      <c r="H19" s="13">
        <v>1.3205570167806539E-2</v>
      </c>
      <c r="I19" s="13">
        <v>4.4084516142565977E-3</v>
      </c>
      <c r="K19" s="13">
        <v>6.3185667544162258E-2</v>
      </c>
      <c r="L19" s="13">
        <v>4.2165546342144568E-2</v>
      </c>
      <c r="N19" s="13">
        <v>2.8212866529636629E-2</v>
      </c>
      <c r="O19" s="13">
        <v>1.58059577425602E-2</v>
      </c>
      <c r="P19" s="13">
        <v>2.7454855593779259E-2</v>
      </c>
      <c r="Q19" s="13">
        <v>9.9191572282189139E-2</v>
      </c>
      <c r="R19" s="13">
        <v>4.380250843174896E-2</v>
      </c>
      <c r="S19" s="13">
        <v>3.6997029831014591E-2</v>
      </c>
      <c r="T19" s="13">
        <v>5.0012356650332337E-2</v>
      </c>
      <c r="U19" s="13">
        <v>4.8187285000106717E-2</v>
      </c>
      <c r="V19" s="13">
        <v>0.1105338447872411</v>
      </c>
      <c r="W19" s="13">
        <v>3.2329184540982721E-2</v>
      </c>
      <c r="X19" s="13">
        <v>3.6750560590444278E-2</v>
      </c>
      <c r="Y19" s="13">
        <v>6.6985247777116549E-2</v>
      </c>
      <c r="AA19" s="13">
        <v>9.3582830383217727E-2</v>
      </c>
      <c r="AB19" s="13">
        <v>3.251158198314387E-2</v>
      </c>
      <c r="AC19" s="13">
        <v>5.0100127854402002E-2</v>
      </c>
      <c r="AD19" s="13">
        <v>7.2339676618096904E-3</v>
      </c>
      <c r="AE19" s="13">
        <v>4.5718240708218602E-2</v>
      </c>
      <c r="AF19" s="13">
        <v>3.2834365727663628E-2</v>
      </c>
      <c r="AH19" s="13">
        <v>0.13333490741224879</v>
      </c>
      <c r="AI19" s="13">
        <v>3.1323117555225627E-2</v>
      </c>
      <c r="AJ19" s="13">
        <v>5.3543191182888097E-2</v>
      </c>
      <c r="AK19" s="13">
        <v>1.6854565511363391E-2</v>
      </c>
      <c r="AL19" s="13">
        <v>4.0811796865001998E-2</v>
      </c>
      <c r="AN19" s="13">
        <v>8.9370376202663068E-2</v>
      </c>
      <c r="AO19" s="13">
        <v>5.7824696444371881E-2</v>
      </c>
      <c r="AP19" s="13">
        <v>3.6551251650840992E-2</v>
      </c>
      <c r="AQ19" s="13">
        <v>2.1894412446780941E-2</v>
      </c>
    </row>
    <row r="20" spans="2:43" ht="32.15" customHeight="1" x14ac:dyDescent="0.35">
      <c r="B20" s="12" t="s">
        <v>332</v>
      </c>
      <c r="C20" s="13">
        <v>1.433043298755573E-2</v>
      </c>
      <c r="D20" s="13">
        <v>2.0002189377108959E-2</v>
      </c>
      <c r="E20" s="13">
        <v>3.5976137155291868E-2</v>
      </c>
      <c r="F20" s="13">
        <v>2.0439814280380199E-2</v>
      </c>
      <c r="G20" s="13">
        <v>8.159114914053205E-3</v>
      </c>
      <c r="H20" s="13">
        <v>3.9945834697745217E-3</v>
      </c>
      <c r="I20" s="13">
        <v>0</v>
      </c>
      <c r="K20" s="13">
        <v>1.452550369435969E-2</v>
      </c>
      <c r="L20" s="13">
        <v>1.4139450964222601E-2</v>
      </c>
      <c r="N20" s="13">
        <v>1.054377390572271E-2</v>
      </c>
      <c r="O20" s="13">
        <v>0</v>
      </c>
      <c r="P20" s="13">
        <v>0</v>
      </c>
      <c r="Q20" s="13">
        <v>0</v>
      </c>
      <c r="R20" s="13">
        <v>5.1000495213086028E-3</v>
      </c>
      <c r="S20" s="13">
        <v>1.2507846757460981E-2</v>
      </c>
      <c r="T20" s="13">
        <v>5.8316454143545861E-3</v>
      </c>
      <c r="U20" s="13">
        <v>2.264119626892401E-2</v>
      </c>
      <c r="V20" s="13">
        <v>4.2346679860738437E-2</v>
      </c>
      <c r="W20" s="13">
        <v>2.2350495586851E-2</v>
      </c>
      <c r="X20" s="13">
        <v>6.5007529866662377E-3</v>
      </c>
      <c r="Y20" s="13">
        <v>0</v>
      </c>
      <c r="AA20" s="13">
        <v>1.239301682268772E-2</v>
      </c>
      <c r="AB20" s="13">
        <v>1.3904262746883811E-2</v>
      </c>
      <c r="AC20" s="13">
        <v>2.529437143057978E-2</v>
      </c>
      <c r="AD20" s="13">
        <v>3.5741555141074969E-3</v>
      </c>
      <c r="AE20" s="13">
        <v>2.742410251685452E-2</v>
      </c>
      <c r="AF20" s="13">
        <v>9.0812448584110094E-3</v>
      </c>
      <c r="AH20" s="13">
        <v>2.4618397552803459E-2</v>
      </c>
      <c r="AI20" s="13">
        <v>1.145201263657651E-2</v>
      </c>
      <c r="AJ20" s="13">
        <v>1.7195790306329121E-2</v>
      </c>
      <c r="AK20" s="13">
        <v>1.884956257952142E-3</v>
      </c>
      <c r="AL20" s="13">
        <v>1.6962639856051769E-2</v>
      </c>
      <c r="AN20" s="13">
        <v>1.064424864161324E-2</v>
      </c>
      <c r="AO20" s="13">
        <v>2.2877458071562901E-2</v>
      </c>
      <c r="AP20" s="13">
        <v>7.3717031662535919E-3</v>
      </c>
      <c r="AQ20" s="13">
        <v>1.568111458835849E-2</v>
      </c>
    </row>
    <row r="21" spans="2:43" ht="19" customHeight="1" x14ac:dyDescent="0.35">
      <c r="B21" s="12" t="s">
        <v>333</v>
      </c>
      <c r="C21" s="13">
        <v>3.6073901491574271E-3</v>
      </c>
      <c r="D21" s="13">
        <v>6.9175841223752289E-3</v>
      </c>
      <c r="E21" s="13">
        <v>1.2778637200580241E-2</v>
      </c>
      <c r="F21" s="13">
        <v>2.777746670109531E-3</v>
      </c>
      <c r="G21" s="13">
        <v>0</v>
      </c>
      <c r="H21" s="13">
        <v>0</v>
      </c>
      <c r="I21" s="13">
        <v>0</v>
      </c>
      <c r="K21" s="13">
        <v>5.3742268831696062E-3</v>
      </c>
      <c r="L21" s="13">
        <v>1.8775863262795801E-3</v>
      </c>
      <c r="N21" s="13">
        <v>5.7874370266464978E-3</v>
      </c>
      <c r="O21" s="13">
        <v>0</v>
      </c>
      <c r="P21" s="13">
        <v>0</v>
      </c>
      <c r="Q21" s="13">
        <v>0</v>
      </c>
      <c r="R21" s="13">
        <v>0</v>
      </c>
      <c r="S21" s="13">
        <v>5.8904696331879567E-3</v>
      </c>
      <c r="T21" s="13">
        <v>6.1914695880641493E-3</v>
      </c>
      <c r="U21" s="13">
        <v>0</v>
      </c>
      <c r="V21" s="13">
        <v>8.2911066824284448E-3</v>
      </c>
      <c r="W21" s="13">
        <v>3.808288960306612E-3</v>
      </c>
      <c r="X21" s="13">
        <v>0</v>
      </c>
      <c r="Y21" s="13">
        <v>5.8766019800227014E-3</v>
      </c>
      <c r="AA21" s="13">
        <v>4.646715701666102E-3</v>
      </c>
      <c r="AB21" s="13">
        <v>5.9126107969530543E-3</v>
      </c>
      <c r="AC21" s="13">
        <v>2.0080184152802431E-2</v>
      </c>
      <c r="AD21" s="13">
        <v>0</v>
      </c>
      <c r="AE21" s="13">
        <v>0</v>
      </c>
      <c r="AF21" s="13">
        <v>2.253812828090018E-3</v>
      </c>
      <c r="AH21" s="13">
        <v>5.5777025006775588E-3</v>
      </c>
      <c r="AI21" s="13">
        <v>0</v>
      </c>
      <c r="AJ21" s="13">
        <v>1.459792656557239E-2</v>
      </c>
      <c r="AK21" s="13">
        <v>0</v>
      </c>
      <c r="AL21" s="13">
        <v>1.461367484261107E-3</v>
      </c>
      <c r="AN21" s="13">
        <v>7.3827291519853212E-3</v>
      </c>
      <c r="AO21" s="13">
        <v>1.8289109313891639E-3</v>
      </c>
      <c r="AP21" s="13">
        <v>2.2575756178929941E-3</v>
      </c>
      <c r="AQ21" s="13">
        <v>2.5927956720243738E-3</v>
      </c>
    </row>
    <row r="22" spans="2:43" ht="32.15" customHeight="1" x14ac:dyDescent="0.35">
      <c r="B22" s="12" t="s">
        <v>334</v>
      </c>
      <c r="C22" s="13">
        <v>6.5038766238543057E-4</v>
      </c>
      <c r="D22" s="13">
        <v>0</v>
      </c>
      <c r="E22" s="13">
        <v>3.815750052999519E-3</v>
      </c>
      <c r="F22" s="13">
        <v>0</v>
      </c>
      <c r="G22" s="13">
        <v>0</v>
      </c>
      <c r="H22" s="13">
        <v>0</v>
      </c>
      <c r="I22" s="13">
        <v>0</v>
      </c>
      <c r="K22" s="13">
        <v>0</v>
      </c>
      <c r="L22" s="13">
        <v>1.2871431945121179E-3</v>
      </c>
      <c r="N22" s="13">
        <v>0</v>
      </c>
      <c r="O22" s="13">
        <v>0</v>
      </c>
      <c r="P22" s="13">
        <v>0</v>
      </c>
      <c r="Q22" s="13">
        <v>0</v>
      </c>
      <c r="R22" s="13">
        <v>0</v>
      </c>
      <c r="S22" s="13">
        <v>0</v>
      </c>
      <c r="T22" s="13">
        <v>0</v>
      </c>
      <c r="U22" s="13">
        <v>0</v>
      </c>
      <c r="V22" s="13">
        <v>4.6428197987069889E-3</v>
      </c>
      <c r="W22" s="13">
        <v>0</v>
      </c>
      <c r="X22" s="13">
        <v>0</v>
      </c>
      <c r="Y22" s="13">
        <v>0</v>
      </c>
      <c r="AA22" s="13">
        <v>0</v>
      </c>
      <c r="AB22" s="13">
        <v>0</v>
      </c>
      <c r="AC22" s="13">
        <v>0</v>
      </c>
      <c r="AD22" s="13">
        <v>0</v>
      </c>
      <c r="AE22" s="13">
        <v>3.3390166762865101E-3</v>
      </c>
      <c r="AF22" s="13">
        <v>0</v>
      </c>
      <c r="AH22" s="13">
        <v>0</v>
      </c>
      <c r="AI22" s="13">
        <v>0</v>
      </c>
      <c r="AJ22" s="13">
        <v>0</v>
      </c>
      <c r="AK22" s="13">
        <v>0</v>
      </c>
      <c r="AL22" s="13">
        <v>1.8279928586274581E-3</v>
      </c>
      <c r="AN22" s="13">
        <v>0</v>
      </c>
      <c r="AO22" s="13">
        <v>0</v>
      </c>
      <c r="AP22" s="13">
        <v>0</v>
      </c>
      <c r="AQ22" s="13">
        <v>2.603229144958846E-3</v>
      </c>
    </row>
    <row r="23" spans="2:43" ht="19" customHeight="1" x14ac:dyDescent="0.35">
      <c r="B23" s="12" t="s">
        <v>311</v>
      </c>
      <c r="C23" s="13">
        <v>5.0523715762460656E-3</v>
      </c>
      <c r="D23" s="13">
        <v>4.4965676806856354E-3</v>
      </c>
      <c r="E23" s="13">
        <v>9.1612625779529094E-3</v>
      </c>
      <c r="F23" s="13">
        <v>8.6630665614185944E-3</v>
      </c>
      <c r="G23" s="13">
        <v>5.4600870783985183E-3</v>
      </c>
      <c r="H23" s="13">
        <v>3.2933194101175292E-3</v>
      </c>
      <c r="I23" s="13">
        <v>0</v>
      </c>
      <c r="K23" s="13">
        <v>3.0421379896771782E-3</v>
      </c>
      <c r="L23" s="13">
        <v>7.020470651834078E-3</v>
      </c>
      <c r="N23" s="13">
        <v>0</v>
      </c>
      <c r="O23" s="13">
        <v>3.117013004409612E-2</v>
      </c>
      <c r="P23" s="13">
        <v>0</v>
      </c>
      <c r="Q23" s="13">
        <v>0</v>
      </c>
      <c r="R23" s="13">
        <v>5.6631467528863218E-3</v>
      </c>
      <c r="S23" s="13">
        <v>0</v>
      </c>
      <c r="T23" s="13">
        <v>0</v>
      </c>
      <c r="U23" s="13">
        <v>5.5485060590145822E-3</v>
      </c>
      <c r="V23" s="13">
        <v>1.7923454653709429E-2</v>
      </c>
      <c r="W23" s="13">
        <v>3.6463431905448831E-3</v>
      </c>
      <c r="X23" s="13">
        <v>0</v>
      </c>
      <c r="Y23" s="13">
        <v>0</v>
      </c>
      <c r="AA23" s="13">
        <v>4.4362537769005042E-3</v>
      </c>
      <c r="AB23" s="13">
        <v>0</v>
      </c>
      <c r="AC23" s="13">
        <v>9.0731848517041636E-3</v>
      </c>
      <c r="AD23" s="13">
        <v>3.853459992429161E-3</v>
      </c>
      <c r="AE23" s="13">
        <v>8.6431911223747108E-3</v>
      </c>
      <c r="AF23" s="13">
        <v>4.1119431921434364E-3</v>
      </c>
      <c r="AH23" s="13">
        <v>2.8210667152344482E-3</v>
      </c>
      <c r="AI23" s="13">
        <v>1.10795180736817E-2</v>
      </c>
      <c r="AJ23" s="13">
        <v>3.6698500078019679E-3</v>
      </c>
      <c r="AK23" s="13">
        <v>2.0322572699557982E-3</v>
      </c>
      <c r="AL23" s="13">
        <v>7.1943404608208507E-3</v>
      </c>
      <c r="AN23" s="13">
        <v>3.5202250051574132E-3</v>
      </c>
      <c r="AO23" s="13">
        <v>3.8233531814217932E-3</v>
      </c>
      <c r="AP23" s="13">
        <v>9.2737292379255799E-3</v>
      </c>
      <c r="AQ23" s="13">
        <v>4.2973633435140464E-3</v>
      </c>
    </row>
    <row r="25" spans="2:43" x14ac:dyDescent="0.35">
      <c r="B25" t="s">
        <v>344</v>
      </c>
    </row>
    <row r="26" spans="2:43" x14ac:dyDescent="0.35">
      <c r="B26" t="s">
        <v>345</v>
      </c>
    </row>
    <row r="28" spans="2:43" x14ac:dyDescent="0.35">
      <c r="B2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B2:AS22"/>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335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336</v>
      </c>
      <c r="C9" s="13">
        <v>5.2816127665303199E-3</v>
      </c>
      <c r="D9" s="13">
        <v>0</v>
      </c>
      <c r="E9" s="13">
        <v>8.7415931070883249E-3</v>
      </c>
      <c r="F9" s="13">
        <v>8.8863970882355429E-3</v>
      </c>
      <c r="G9" s="13">
        <v>2.669245772165521E-3</v>
      </c>
      <c r="H9" s="13">
        <v>9.7673283398373723E-3</v>
      </c>
      <c r="I9" s="13">
        <v>2.1172903887437841E-3</v>
      </c>
      <c r="K9" s="13">
        <v>3.677322177549226E-3</v>
      </c>
      <c r="L9" s="13">
        <v>6.8522774127903396E-3</v>
      </c>
      <c r="N9" s="13">
        <v>0</v>
      </c>
      <c r="O9" s="13">
        <v>0</v>
      </c>
      <c r="P9" s="13">
        <v>8.4863441388766218E-3</v>
      </c>
      <c r="Q9" s="13">
        <v>2.191211612115699E-2</v>
      </c>
      <c r="R9" s="13">
        <v>0</v>
      </c>
      <c r="S9" s="13">
        <v>0</v>
      </c>
      <c r="T9" s="13">
        <v>0</v>
      </c>
      <c r="U9" s="13">
        <v>0</v>
      </c>
      <c r="V9" s="13">
        <v>8.3949683343003696E-3</v>
      </c>
      <c r="W9" s="13">
        <v>1.772203047104259E-2</v>
      </c>
      <c r="X9" s="13">
        <v>0</v>
      </c>
      <c r="Y9" s="13">
        <v>5.5881061788637587E-3</v>
      </c>
      <c r="AA9" s="13">
        <v>6.3597337568131298E-3</v>
      </c>
      <c r="AB9" s="13">
        <v>0</v>
      </c>
      <c r="AC9" s="13">
        <v>2.233556993521256E-2</v>
      </c>
      <c r="AD9" s="13">
        <v>3.6754951666499E-3</v>
      </c>
      <c r="AE9" s="13">
        <v>5.1489349370903853E-3</v>
      </c>
      <c r="AF9" s="13">
        <v>2.1431680133292921E-3</v>
      </c>
      <c r="AH9" s="13">
        <v>6.1588079158780111E-3</v>
      </c>
      <c r="AI9" s="13">
        <v>4.9718336779286179E-3</v>
      </c>
      <c r="AJ9" s="13">
        <v>6.6052528614212666E-3</v>
      </c>
      <c r="AK9" s="13">
        <v>3.9181545463363348E-3</v>
      </c>
      <c r="AL9" s="13">
        <v>5.2845736319768674E-3</v>
      </c>
      <c r="AN9" s="13">
        <v>4.9077499014246644E-3</v>
      </c>
      <c r="AO9" s="13">
        <v>5.290168616843712E-3</v>
      </c>
      <c r="AP9" s="13">
        <v>8.8778461226016372E-3</v>
      </c>
      <c r="AQ9" s="13">
        <v>2.5470851982875701E-3</v>
      </c>
    </row>
    <row r="10" spans="2:45" ht="19" customHeight="1" x14ac:dyDescent="0.35">
      <c r="B10" s="12" t="s">
        <v>337</v>
      </c>
      <c r="C10" s="13">
        <v>0.5050916435508308</v>
      </c>
      <c r="D10" s="13">
        <v>0.38033304405124913</v>
      </c>
      <c r="E10" s="13">
        <v>0.46327464129730478</v>
      </c>
      <c r="F10" s="13">
        <v>0.45714344324909961</v>
      </c>
      <c r="G10" s="13">
        <v>0.46826526305932509</v>
      </c>
      <c r="H10" s="13">
        <v>0.5216984181469605</v>
      </c>
      <c r="I10" s="13">
        <v>0.67885279759095818</v>
      </c>
      <c r="K10" s="13">
        <v>0.50837152016930498</v>
      </c>
      <c r="L10" s="13">
        <v>0.5018805131707641</v>
      </c>
      <c r="N10" s="13">
        <v>0.4508870373128081</v>
      </c>
      <c r="O10" s="13">
        <v>0.77835656715394497</v>
      </c>
      <c r="P10" s="13">
        <v>0.5062643189819146</v>
      </c>
      <c r="Q10" s="13">
        <v>0.54475425046012083</v>
      </c>
      <c r="R10" s="13">
        <v>0.54095068396386792</v>
      </c>
      <c r="S10" s="13">
        <v>0.3906489386085239</v>
      </c>
      <c r="T10" s="13">
        <v>0.47846904542295848</v>
      </c>
      <c r="U10" s="13">
        <v>0.53027254435797733</v>
      </c>
      <c r="V10" s="13">
        <v>0.52964731384580499</v>
      </c>
      <c r="W10" s="13">
        <v>0.46890946505301229</v>
      </c>
      <c r="X10" s="13">
        <v>0.54989963986220058</v>
      </c>
      <c r="Y10" s="13">
        <v>0.47676188982102402</v>
      </c>
      <c r="AA10" s="13">
        <v>0.48431970166066352</v>
      </c>
      <c r="AB10" s="13">
        <v>0.52555478003595546</v>
      </c>
      <c r="AC10" s="13">
        <v>0.32555687252456722</v>
      </c>
      <c r="AD10" s="13">
        <v>0.60382417189326809</v>
      </c>
      <c r="AE10" s="13">
        <v>0.34491663736410588</v>
      </c>
      <c r="AF10" s="13">
        <v>0.65502863994788174</v>
      </c>
      <c r="AH10" s="13">
        <v>0.50527288811621152</v>
      </c>
      <c r="AI10" s="13">
        <v>0.5657212071009986</v>
      </c>
      <c r="AJ10" s="13">
        <v>0.3234855169027343</v>
      </c>
      <c r="AK10" s="13">
        <v>0.58542132891968168</v>
      </c>
      <c r="AL10" s="13">
        <v>0.51038185751671472</v>
      </c>
      <c r="AN10" s="13">
        <v>0.56559128945540538</v>
      </c>
      <c r="AO10" s="13">
        <v>0.50569851101474128</v>
      </c>
      <c r="AP10" s="13">
        <v>0.49489485190505061</v>
      </c>
      <c r="AQ10" s="13">
        <v>0.45077246495053758</v>
      </c>
    </row>
    <row r="11" spans="2:45" ht="19" customHeight="1" x14ac:dyDescent="0.35">
      <c r="B11" s="12" t="s">
        <v>338</v>
      </c>
      <c r="C11" s="13">
        <v>1.186056163731916E-2</v>
      </c>
      <c r="D11" s="13">
        <v>4.1500194082861923E-2</v>
      </c>
      <c r="E11" s="13">
        <v>9.1262737632891375E-3</v>
      </c>
      <c r="F11" s="13">
        <v>1.722519575898955E-2</v>
      </c>
      <c r="G11" s="13">
        <v>3.0281999011872521E-3</v>
      </c>
      <c r="H11" s="13">
        <v>0</v>
      </c>
      <c r="I11" s="13">
        <v>5.3393554774654132E-3</v>
      </c>
      <c r="K11" s="13">
        <v>8.3677533026652769E-3</v>
      </c>
      <c r="L11" s="13">
        <v>1.528016068320487E-2</v>
      </c>
      <c r="N11" s="13">
        <v>1.042469217789296E-2</v>
      </c>
      <c r="O11" s="13">
        <v>0</v>
      </c>
      <c r="P11" s="13">
        <v>9.1854749188850539E-3</v>
      </c>
      <c r="Q11" s="13">
        <v>1.3595948670913851E-2</v>
      </c>
      <c r="R11" s="13">
        <v>4.6315169990751894E-3</v>
      </c>
      <c r="S11" s="13">
        <v>1.205323628068309E-2</v>
      </c>
      <c r="T11" s="13">
        <v>6.8509783942717192E-3</v>
      </c>
      <c r="U11" s="13">
        <v>1.516404862088036E-2</v>
      </c>
      <c r="V11" s="13">
        <v>3.2911839736648643E-2</v>
      </c>
      <c r="W11" s="13">
        <v>7.4135597156791454E-3</v>
      </c>
      <c r="X11" s="13">
        <v>6.4134523409728186E-3</v>
      </c>
      <c r="Y11" s="13">
        <v>5.6979884059169036E-3</v>
      </c>
      <c r="AA11" s="13">
        <v>1.7851625428901879E-2</v>
      </c>
      <c r="AB11" s="13">
        <v>0</v>
      </c>
      <c r="AC11" s="13">
        <v>0</v>
      </c>
      <c r="AD11" s="13">
        <v>0</v>
      </c>
      <c r="AE11" s="13">
        <v>1.8733101365651709E-2</v>
      </c>
      <c r="AF11" s="13">
        <v>1.088487622349329E-2</v>
      </c>
      <c r="AH11" s="13">
        <v>1.7624248340979899E-2</v>
      </c>
      <c r="AI11" s="13">
        <v>1.124635763842774E-2</v>
      </c>
      <c r="AJ11" s="13">
        <v>3.5039782719989828E-3</v>
      </c>
      <c r="AK11" s="13">
        <v>8.7531656033245069E-3</v>
      </c>
      <c r="AL11" s="13">
        <v>1.4570850789923951E-2</v>
      </c>
      <c r="AN11" s="13">
        <v>1.961552723160899E-2</v>
      </c>
      <c r="AO11" s="13">
        <v>1.148165276530789E-2</v>
      </c>
      <c r="AP11" s="13">
        <v>2.3390805553536679E-3</v>
      </c>
      <c r="AQ11" s="13">
        <v>1.23588535214258E-2</v>
      </c>
    </row>
    <row r="12" spans="2:45" ht="19" customHeight="1" x14ac:dyDescent="0.35">
      <c r="B12" s="12" t="s">
        <v>339</v>
      </c>
      <c r="C12" s="13">
        <v>3.8399835222667322E-2</v>
      </c>
      <c r="D12" s="13">
        <v>8.0399333697871986E-2</v>
      </c>
      <c r="E12" s="13">
        <v>7.1559560733669605E-2</v>
      </c>
      <c r="F12" s="13">
        <v>4.5082050395532827E-2</v>
      </c>
      <c r="G12" s="13">
        <v>3.4861719726983278E-2</v>
      </c>
      <c r="H12" s="13">
        <v>7.0451191730326662E-3</v>
      </c>
      <c r="I12" s="13">
        <v>2.3357910637205408E-3</v>
      </c>
      <c r="K12" s="13">
        <v>4.5174277342998552E-2</v>
      </c>
      <c r="L12" s="13">
        <v>3.1767385459749407E-2</v>
      </c>
      <c r="N12" s="13">
        <v>1.087194320881211E-2</v>
      </c>
      <c r="O12" s="13">
        <v>0</v>
      </c>
      <c r="P12" s="13">
        <v>1.7932258994704148E-2</v>
      </c>
      <c r="Q12" s="13">
        <v>1.1114324313577249E-2</v>
      </c>
      <c r="R12" s="13">
        <v>4.2299067352982347E-2</v>
      </c>
      <c r="S12" s="13">
        <v>8.033141550862706E-2</v>
      </c>
      <c r="T12" s="13">
        <v>3.319052156123508E-2</v>
      </c>
      <c r="U12" s="13">
        <v>6.5072074541233024E-2</v>
      </c>
      <c r="V12" s="13">
        <v>8.4179897603175874E-2</v>
      </c>
      <c r="W12" s="13">
        <v>2.5722953406052108E-2</v>
      </c>
      <c r="X12" s="13">
        <v>0</v>
      </c>
      <c r="Y12" s="13">
        <v>1.8624717175940851E-2</v>
      </c>
      <c r="AA12" s="13">
        <v>6.2189624804515169E-2</v>
      </c>
      <c r="AB12" s="13">
        <v>5.4949213304556661E-2</v>
      </c>
      <c r="AC12" s="13">
        <v>7.7949720641020959E-2</v>
      </c>
      <c r="AD12" s="13">
        <v>0</v>
      </c>
      <c r="AE12" s="13">
        <v>3.2999807201424432E-2</v>
      </c>
      <c r="AF12" s="13">
        <v>1.531676988335183E-2</v>
      </c>
      <c r="AH12" s="13">
        <v>6.8478102407265679E-2</v>
      </c>
      <c r="AI12" s="13">
        <v>3.2615555982290781E-2</v>
      </c>
      <c r="AJ12" s="13">
        <v>8.6488084168743831E-2</v>
      </c>
      <c r="AK12" s="13">
        <v>8.2744136497142056E-3</v>
      </c>
      <c r="AL12" s="13">
        <v>2.525858044063483E-2</v>
      </c>
      <c r="AN12" s="13">
        <v>3.9379136284670588E-2</v>
      </c>
      <c r="AO12" s="13">
        <v>4.5183950224661887E-2</v>
      </c>
      <c r="AP12" s="13">
        <v>4.261865258116402E-2</v>
      </c>
      <c r="AQ12" s="13">
        <v>2.6875088886106679E-2</v>
      </c>
    </row>
    <row r="13" spans="2:45" ht="19" customHeight="1" x14ac:dyDescent="0.35">
      <c r="B13" s="12" t="s">
        <v>340</v>
      </c>
      <c r="C13" s="13">
        <v>2.5951745864058592E-3</v>
      </c>
      <c r="D13" s="13">
        <v>3.9808117479040702E-3</v>
      </c>
      <c r="E13" s="13">
        <v>0</v>
      </c>
      <c r="F13" s="13">
        <v>0</v>
      </c>
      <c r="G13" s="13">
        <v>0</v>
      </c>
      <c r="H13" s="13">
        <v>6.3937653589235966E-3</v>
      </c>
      <c r="I13" s="13">
        <v>5.4452717652770646E-3</v>
      </c>
      <c r="K13" s="13">
        <v>2.8598376061879632E-3</v>
      </c>
      <c r="L13" s="13">
        <v>2.336058905494097E-3</v>
      </c>
      <c r="N13" s="13">
        <v>0</v>
      </c>
      <c r="O13" s="13">
        <v>0</v>
      </c>
      <c r="P13" s="13">
        <v>0</v>
      </c>
      <c r="Q13" s="13">
        <v>0</v>
      </c>
      <c r="R13" s="13">
        <v>4.3955802827234866E-3</v>
      </c>
      <c r="S13" s="13">
        <v>0</v>
      </c>
      <c r="T13" s="13">
        <v>0</v>
      </c>
      <c r="U13" s="13">
        <v>0</v>
      </c>
      <c r="V13" s="13">
        <v>8.9103409474278351E-3</v>
      </c>
      <c r="W13" s="13">
        <v>6.6301221155257014E-3</v>
      </c>
      <c r="X13" s="13">
        <v>0</v>
      </c>
      <c r="Y13" s="13">
        <v>0</v>
      </c>
      <c r="AA13" s="13">
        <v>3.5772773682451659E-3</v>
      </c>
      <c r="AB13" s="13">
        <v>0</v>
      </c>
      <c r="AC13" s="13">
        <v>7.2267768369206837E-3</v>
      </c>
      <c r="AD13" s="13">
        <v>0</v>
      </c>
      <c r="AE13" s="13">
        <v>0</v>
      </c>
      <c r="AF13" s="13">
        <v>4.474669773546971E-3</v>
      </c>
      <c r="AH13" s="13">
        <v>6.454585573456257E-3</v>
      </c>
      <c r="AI13" s="13">
        <v>0</v>
      </c>
      <c r="AJ13" s="13">
        <v>2.9230295056068582E-3</v>
      </c>
      <c r="AK13" s="13">
        <v>2.0607606032279108E-3</v>
      </c>
      <c r="AL13" s="13">
        <v>1.54596565102063E-3</v>
      </c>
      <c r="AN13" s="13">
        <v>4.2391228145468394E-3</v>
      </c>
      <c r="AO13" s="13">
        <v>5.6120733479786957E-3</v>
      </c>
      <c r="AP13" s="13">
        <v>0</v>
      </c>
      <c r="AQ13" s="13">
        <v>0</v>
      </c>
    </row>
    <row r="14" spans="2:45" ht="19" customHeight="1" x14ac:dyDescent="0.35">
      <c r="B14" s="12" t="s">
        <v>341</v>
      </c>
      <c r="C14" s="13">
        <v>4.1159772796996322E-3</v>
      </c>
      <c r="D14" s="13">
        <v>1.160649725724794E-2</v>
      </c>
      <c r="E14" s="13">
        <v>3.8004569217821699E-3</v>
      </c>
      <c r="F14" s="13">
        <v>2.7447079538001689E-3</v>
      </c>
      <c r="G14" s="13">
        <v>2.57722798173356E-3</v>
      </c>
      <c r="H14" s="13">
        <v>6.789393702609981E-3</v>
      </c>
      <c r="I14" s="13">
        <v>0</v>
      </c>
      <c r="K14" s="13">
        <v>4.3814199360278673E-3</v>
      </c>
      <c r="L14" s="13">
        <v>3.8560983034295671E-3</v>
      </c>
      <c r="N14" s="13">
        <v>0</v>
      </c>
      <c r="O14" s="13">
        <v>1.9752601214504551E-2</v>
      </c>
      <c r="P14" s="13">
        <v>0</v>
      </c>
      <c r="Q14" s="13">
        <v>0</v>
      </c>
      <c r="R14" s="13">
        <v>0</v>
      </c>
      <c r="S14" s="13">
        <v>6.9803223575092841E-3</v>
      </c>
      <c r="T14" s="13">
        <v>1.254517915324962E-2</v>
      </c>
      <c r="U14" s="13">
        <v>1.585292380864543E-2</v>
      </c>
      <c r="V14" s="13">
        <v>4.6242118575646404E-3</v>
      </c>
      <c r="W14" s="13">
        <v>0</v>
      </c>
      <c r="X14" s="13">
        <v>0</v>
      </c>
      <c r="Y14" s="13">
        <v>0</v>
      </c>
      <c r="AA14" s="13">
        <v>3.1057866378745879E-3</v>
      </c>
      <c r="AB14" s="13">
        <v>0</v>
      </c>
      <c r="AC14" s="13">
        <v>1.0295090467271071E-2</v>
      </c>
      <c r="AD14" s="13">
        <v>9.7950197865238776E-3</v>
      </c>
      <c r="AE14" s="13">
        <v>2.2770581917432092E-3</v>
      </c>
      <c r="AF14" s="13">
        <v>3.7829545016110628E-3</v>
      </c>
      <c r="AH14" s="13">
        <v>2.9604313288211139E-3</v>
      </c>
      <c r="AI14" s="13">
        <v>0</v>
      </c>
      <c r="AJ14" s="13">
        <v>6.3343631290317427E-3</v>
      </c>
      <c r="AK14" s="13">
        <v>7.7259351562607506E-3</v>
      </c>
      <c r="AL14" s="13">
        <v>2.4528597202894192E-3</v>
      </c>
      <c r="AN14" s="13">
        <v>1.736102727143261E-3</v>
      </c>
      <c r="AO14" s="13">
        <v>3.4051573376012762E-3</v>
      </c>
      <c r="AP14" s="13">
        <v>4.5260704714871593E-3</v>
      </c>
      <c r="AQ14" s="13">
        <v>7.0878982942376573E-3</v>
      </c>
    </row>
    <row r="15" spans="2:45" ht="19" customHeight="1" x14ac:dyDescent="0.35">
      <c r="B15" s="12" t="s">
        <v>342</v>
      </c>
      <c r="C15" s="13">
        <v>0.38954958546783169</v>
      </c>
      <c r="D15" s="13">
        <v>0.41049139696565989</v>
      </c>
      <c r="E15" s="13">
        <v>0.39551590718070467</v>
      </c>
      <c r="F15" s="13">
        <v>0.42310581162279892</v>
      </c>
      <c r="G15" s="13">
        <v>0.43717694366620652</v>
      </c>
      <c r="H15" s="13">
        <v>0.42447071230630451</v>
      </c>
      <c r="I15" s="13">
        <v>0.28155726399764969</v>
      </c>
      <c r="K15" s="13">
        <v>0.38574334335406718</v>
      </c>
      <c r="L15" s="13">
        <v>0.3932760487184781</v>
      </c>
      <c r="N15" s="13">
        <v>0.47263870341206582</v>
      </c>
      <c r="O15" s="13">
        <v>0.1773137348137927</v>
      </c>
      <c r="P15" s="13">
        <v>0.42825348313797179</v>
      </c>
      <c r="Q15" s="13">
        <v>0.36358216343366401</v>
      </c>
      <c r="R15" s="13">
        <v>0.36958971248444888</v>
      </c>
      <c r="S15" s="13">
        <v>0.46414895165822229</v>
      </c>
      <c r="T15" s="13">
        <v>0.42948588167937768</v>
      </c>
      <c r="U15" s="13">
        <v>0.31411498921031389</v>
      </c>
      <c r="V15" s="13">
        <v>0.28547714988822059</v>
      </c>
      <c r="W15" s="13">
        <v>0.43640732576004743</v>
      </c>
      <c r="X15" s="13">
        <v>0.41154030261766139</v>
      </c>
      <c r="Y15" s="13">
        <v>0.44533834091041652</v>
      </c>
      <c r="AA15" s="13">
        <v>0.38798911068059472</v>
      </c>
      <c r="AB15" s="13">
        <v>0.40792623290005559</v>
      </c>
      <c r="AC15" s="13">
        <v>0.50848979182555132</v>
      </c>
      <c r="AD15" s="13">
        <v>0.3576349328601085</v>
      </c>
      <c r="AE15" s="13">
        <v>0.51007756508645896</v>
      </c>
      <c r="AF15" s="13">
        <v>0.27115234662795429</v>
      </c>
      <c r="AH15" s="13">
        <v>0.34012785678224527</v>
      </c>
      <c r="AI15" s="13">
        <v>0.35804723655503817</v>
      </c>
      <c r="AJ15" s="13">
        <v>0.51600751700438852</v>
      </c>
      <c r="AK15" s="13">
        <v>0.36656036705989359</v>
      </c>
      <c r="AL15" s="13">
        <v>0.3860261345611174</v>
      </c>
      <c r="AN15" s="13">
        <v>0.32643412991935711</v>
      </c>
      <c r="AO15" s="13">
        <v>0.39739379354078408</v>
      </c>
      <c r="AP15" s="13">
        <v>0.40261685989960722</v>
      </c>
      <c r="AQ15" s="13">
        <v>0.43570842243611868</v>
      </c>
    </row>
    <row r="16" spans="2:45" ht="19" customHeight="1" x14ac:dyDescent="0.35">
      <c r="B16" s="12" t="s">
        <v>343</v>
      </c>
      <c r="C16" s="13">
        <v>1.066245951829874E-2</v>
      </c>
      <c r="D16" s="13">
        <v>1.9094759955892038E-2</v>
      </c>
      <c r="E16" s="13">
        <v>9.7812901077307043E-3</v>
      </c>
      <c r="F16" s="13">
        <v>8.9961191604734821E-3</v>
      </c>
      <c r="G16" s="13">
        <v>1.6342815868958579E-2</v>
      </c>
      <c r="H16" s="13">
        <v>3.6008384234224879E-3</v>
      </c>
      <c r="I16" s="13">
        <v>7.3297512687220314E-3</v>
      </c>
      <c r="K16" s="13">
        <v>1.0424061643077E-2</v>
      </c>
      <c r="L16" s="13">
        <v>1.089586057227618E-2</v>
      </c>
      <c r="N16" s="13">
        <v>1.051954407136348E-2</v>
      </c>
      <c r="O16" s="13">
        <v>0</v>
      </c>
      <c r="P16" s="13">
        <v>8.7118954299854404E-3</v>
      </c>
      <c r="Q16" s="13">
        <v>1.0760311123616769E-2</v>
      </c>
      <c r="R16" s="13">
        <v>9.4154883730334701E-3</v>
      </c>
      <c r="S16" s="13">
        <v>1.5713339278520418E-2</v>
      </c>
      <c r="T16" s="13">
        <v>6.1140094804507461E-3</v>
      </c>
      <c r="U16" s="13">
        <v>2.329735445000489E-2</v>
      </c>
      <c r="V16" s="13">
        <v>0</v>
      </c>
      <c r="W16" s="13">
        <v>1.056967236712285E-2</v>
      </c>
      <c r="X16" s="13">
        <v>1.293309633047768E-2</v>
      </c>
      <c r="Y16" s="13">
        <v>1.8197973153836079E-2</v>
      </c>
      <c r="AA16" s="13">
        <v>1.345716571468572E-3</v>
      </c>
      <c r="AB16" s="13">
        <v>5.341961283996376E-3</v>
      </c>
      <c r="AC16" s="13">
        <v>3.6475393071299628E-2</v>
      </c>
      <c r="AD16" s="13">
        <v>8.2358553118960561E-3</v>
      </c>
      <c r="AE16" s="13">
        <v>2.2744010607121331E-2</v>
      </c>
      <c r="AF16" s="13">
        <v>9.8415736299713487E-3</v>
      </c>
      <c r="AH16" s="13">
        <v>0</v>
      </c>
      <c r="AI16" s="13">
        <v>5.0776127482032767E-3</v>
      </c>
      <c r="AJ16" s="13">
        <v>3.4866581861406259E-2</v>
      </c>
      <c r="AK16" s="13">
        <v>5.078949688237246E-3</v>
      </c>
      <c r="AL16" s="13">
        <v>1.125317494857587E-2</v>
      </c>
      <c r="AN16" s="13">
        <v>8.163897249188895E-3</v>
      </c>
      <c r="AO16" s="13">
        <v>9.4855864833641498E-3</v>
      </c>
      <c r="AP16" s="13">
        <v>7.1157090351866986E-3</v>
      </c>
      <c r="AQ16" s="13">
        <v>1.7776868235673999E-2</v>
      </c>
    </row>
    <row r="17" spans="2:43" ht="19" customHeight="1" x14ac:dyDescent="0.35">
      <c r="B17" s="12" t="s">
        <v>311</v>
      </c>
      <c r="C17" s="13">
        <v>3.4924135280379513E-2</v>
      </c>
      <c r="D17" s="13">
        <v>6.0597869360516872E-2</v>
      </c>
      <c r="E17" s="13">
        <v>4.3775833010335052E-2</v>
      </c>
      <c r="F17" s="13">
        <v>3.9307987859674702E-2</v>
      </c>
      <c r="G17" s="13">
        <v>3.5078584023440058E-2</v>
      </c>
      <c r="H17" s="13">
        <v>2.0234424548908739E-2</v>
      </c>
      <c r="I17" s="13">
        <v>1.7022478447463331E-2</v>
      </c>
      <c r="K17" s="13">
        <v>3.4229884486173583E-2</v>
      </c>
      <c r="L17" s="13">
        <v>3.5603834572756288E-2</v>
      </c>
      <c r="N17" s="13">
        <v>4.4658079817057592E-2</v>
      </c>
      <c r="O17" s="13">
        <v>2.4577096817757629E-2</v>
      </c>
      <c r="P17" s="13">
        <v>2.965256853653904E-2</v>
      </c>
      <c r="Q17" s="13">
        <v>5.6400508027572148E-2</v>
      </c>
      <c r="R17" s="13">
        <v>2.8717950543868762E-2</v>
      </c>
      <c r="S17" s="13">
        <v>3.8536574026640347E-2</v>
      </c>
      <c r="T17" s="13">
        <v>3.3344384308456668E-2</v>
      </c>
      <c r="U17" s="13">
        <v>3.6226065010944858E-2</v>
      </c>
      <c r="V17" s="13">
        <v>4.5854277786856752E-2</v>
      </c>
      <c r="W17" s="13">
        <v>3.043316007182428E-2</v>
      </c>
      <c r="X17" s="13">
        <v>1.9213508848687409E-2</v>
      </c>
      <c r="Y17" s="13">
        <v>2.979098435400189E-2</v>
      </c>
      <c r="AA17" s="13">
        <v>3.6162566435372703E-2</v>
      </c>
      <c r="AB17" s="13">
        <v>6.2278124754360266E-3</v>
      </c>
      <c r="AC17" s="13">
        <v>2.6764388760466488E-2</v>
      </c>
      <c r="AD17" s="13">
        <v>1.6834524981553491E-2</v>
      </c>
      <c r="AE17" s="13">
        <v>6.3102885246404047E-2</v>
      </c>
      <c r="AF17" s="13">
        <v>3.0306151706905048E-2</v>
      </c>
      <c r="AH17" s="13">
        <v>5.2923079535141998E-2</v>
      </c>
      <c r="AI17" s="13">
        <v>2.2320196297112641E-2</v>
      </c>
      <c r="AJ17" s="13">
        <v>3.4077575865180412E-2</v>
      </c>
      <c r="AK17" s="13">
        <v>1.220692477332375E-2</v>
      </c>
      <c r="AL17" s="13">
        <v>4.4419703823171522E-2</v>
      </c>
      <c r="AN17" s="13">
        <v>3.3103813603675349E-2</v>
      </c>
      <c r="AO17" s="13">
        <v>1.820147254828057E-2</v>
      </c>
      <c r="AP17" s="13">
        <v>3.9268505047442122E-2</v>
      </c>
      <c r="AQ17" s="13">
        <v>4.9579878022169663E-2</v>
      </c>
    </row>
    <row r="19" spans="2:43" x14ac:dyDescent="0.35">
      <c r="B19" t="s">
        <v>344</v>
      </c>
    </row>
    <row r="20" spans="2:43" x14ac:dyDescent="0.35">
      <c r="B20" t="s">
        <v>345</v>
      </c>
    </row>
    <row r="22" spans="2:43" x14ac:dyDescent="0.35">
      <c r="B22"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B2:S126"/>
  <sheetViews>
    <sheetView showGridLines="0" workbookViewId="0"/>
  </sheetViews>
  <sheetFormatPr defaultColWidth="8.81640625" defaultRowHeight="14.5" x14ac:dyDescent="0.35"/>
  <sheetData>
    <row r="2" spans="4:19" ht="40" customHeight="1" x14ac:dyDescent="0.35">
      <c r="D2" s="14" t="s">
        <v>480</v>
      </c>
    </row>
    <row r="3" spans="4:19" x14ac:dyDescent="0.35">
      <c r="J3" s="10" t="s">
        <v>452</v>
      </c>
      <c r="K3" s="10" t="s">
        <v>481</v>
      </c>
      <c r="L3" s="10" t="s">
        <v>459</v>
      </c>
      <c r="M3" s="10" t="s">
        <v>482</v>
      </c>
      <c r="N3" s="10" t="s">
        <v>483</v>
      </c>
      <c r="O3" s="10" t="s">
        <v>484</v>
      </c>
      <c r="P3" s="10" t="s">
        <v>485</v>
      </c>
      <c r="Q3" s="10" t="s">
        <v>486</v>
      </c>
      <c r="R3" s="10" t="s">
        <v>487</v>
      </c>
      <c r="S3" s="10" t="s">
        <v>488</v>
      </c>
    </row>
    <row r="4" spans="4:19" x14ac:dyDescent="0.35">
      <c r="J4" s="10" t="s">
        <v>489</v>
      </c>
      <c r="K4" s="10" t="s">
        <v>490</v>
      </c>
      <c r="L4" s="10" t="s">
        <v>491</v>
      </c>
      <c r="M4" s="10" t="s">
        <v>492</v>
      </c>
      <c r="N4" s="10" t="s">
        <v>493</v>
      </c>
      <c r="O4" s="10" t="s">
        <v>494</v>
      </c>
      <c r="P4" s="10" t="s">
        <v>495</v>
      </c>
      <c r="Q4" s="10" t="s">
        <v>496</v>
      </c>
      <c r="R4" s="10" t="s">
        <v>497</v>
      </c>
      <c r="S4" s="10" t="s">
        <v>498</v>
      </c>
    </row>
    <row r="5" spans="4:19" x14ac:dyDescent="0.35">
      <c r="J5" s="10" t="s">
        <v>499</v>
      </c>
      <c r="K5" s="10" t="s">
        <v>500</v>
      </c>
      <c r="L5" s="10" t="s">
        <v>501</v>
      </c>
      <c r="M5" s="10" t="s">
        <v>502</v>
      </c>
      <c r="N5" s="10" t="s">
        <v>503</v>
      </c>
      <c r="O5" s="10" t="s">
        <v>504</v>
      </c>
      <c r="P5" s="10" t="s">
        <v>505</v>
      </c>
      <c r="Q5" s="10" t="s">
        <v>506</v>
      </c>
      <c r="R5" s="10" t="s">
        <v>507</v>
      </c>
      <c r="S5" s="10" t="s">
        <v>508</v>
      </c>
    </row>
    <row r="6" spans="4:19" x14ac:dyDescent="0.35">
      <c r="J6" s="10" t="s">
        <v>509</v>
      </c>
      <c r="K6" s="10" t="s">
        <v>510</v>
      </c>
      <c r="L6" s="10" t="s">
        <v>511</v>
      </c>
      <c r="M6" s="10" t="s">
        <v>512</v>
      </c>
      <c r="N6" s="10" t="s">
        <v>513</v>
      </c>
      <c r="O6" s="10" t="s">
        <v>514</v>
      </c>
      <c r="P6" s="10" t="s">
        <v>515</v>
      </c>
      <c r="Q6" s="10" t="s">
        <v>516</v>
      </c>
      <c r="R6" s="10" t="s">
        <v>517</v>
      </c>
      <c r="S6" s="10" t="s">
        <v>518</v>
      </c>
    </row>
    <row r="7" spans="4:19" x14ac:dyDescent="0.35">
      <c r="J7" s="10" t="s">
        <v>519</v>
      </c>
      <c r="K7" s="10" t="s">
        <v>520</v>
      </c>
      <c r="L7" s="10" t="s">
        <v>521</v>
      </c>
      <c r="M7" s="10" t="s">
        <v>522</v>
      </c>
      <c r="N7" s="10" t="s">
        <v>523</v>
      </c>
      <c r="O7" s="10" t="s">
        <v>524</v>
      </c>
      <c r="P7" s="10" t="s">
        <v>525</v>
      </c>
      <c r="Q7" s="10" t="s">
        <v>526</v>
      </c>
      <c r="R7" s="10" t="s">
        <v>527</v>
      </c>
      <c r="S7" s="10" t="s">
        <v>528</v>
      </c>
    </row>
    <row r="8" spans="4:19" x14ac:dyDescent="0.35">
      <c r="J8" s="10" t="s">
        <v>529</v>
      </c>
      <c r="K8" s="10" t="s">
        <v>530</v>
      </c>
      <c r="L8" s="10" t="s">
        <v>531</v>
      </c>
      <c r="M8" s="10" t="s">
        <v>532</v>
      </c>
      <c r="N8" s="10" t="s">
        <v>533</v>
      </c>
      <c r="O8" s="10" t="s">
        <v>534</v>
      </c>
      <c r="P8" s="10" t="s">
        <v>535</v>
      </c>
      <c r="Q8" s="10" t="s">
        <v>536</v>
      </c>
      <c r="R8" s="10" t="s">
        <v>537</v>
      </c>
      <c r="S8" s="10" t="s">
        <v>538</v>
      </c>
    </row>
    <row r="9" spans="4:19" x14ac:dyDescent="0.35">
      <c r="J9" s="10" t="s">
        <v>539</v>
      </c>
      <c r="K9" s="10" t="s">
        <v>540</v>
      </c>
      <c r="L9" s="10" t="s">
        <v>541</v>
      </c>
      <c r="M9" s="10" t="s">
        <v>542</v>
      </c>
      <c r="N9" s="10" t="s">
        <v>543</v>
      </c>
      <c r="O9" s="10" t="s">
        <v>544</v>
      </c>
      <c r="P9" s="10" t="s">
        <v>545</v>
      </c>
      <c r="Q9" s="10" t="s">
        <v>546</v>
      </c>
      <c r="R9" s="10" t="s">
        <v>547</v>
      </c>
      <c r="S9" s="10" t="s">
        <v>548</v>
      </c>
    </row>
    <row r="10" spans="4:19" x14ac:dyDescent="0.35">
      <c r="J10" s="10" t="s">
        <v>549</v>
      </c>
      <c r="K10" s="10" t="s">
        <v>550</v>
      </c>
      <c r="L10" s="10" t="s">
        <v>551</v>
      </c>
      <c r="M10" s="10" t="s">
        <v>552</v>
      </c>
      <c r="N10" s="10" t="s">
        <v>553</v>
      </c>
      <c r="O10" s="10" t="s">
        <v>554</v>
      </c>
      <c r="P10" s="10" t="s">
        <v>555</v>
      </c>
      <c r="Q10" s="10" t="s">
        <v>556</v>
      </c>
      <c r="R10" s="10" t="s">
        <v>557</v>
      </c>
      <c r="S10" s="10" t="s">
        <v>558</v>
      </c>
    </row>
    <row r="11" spans="4:19" x14ac:dyDescent="0.35">
      <c r="J11" s="10" t="s">
        <v>559</v>
      </c>
      <c r="K11" s="10" t="s">
        <v>560</v>
      </c>
      <c r="L11" s="10" t="s">
        <v>561</v>
      </c>
      <c r="M11" s="10" t="s">
        <v>562</v>
      </c>
      <c r="N11" s="10" t="s">
        <v>563</v>
      </c>
      <c r="O11" s="10" t="s">
        <v>564</v>
      </c>
      <c r="P11" s="10" t="s">
        <v>565</v>
      </c>
      <c r="Q11" s="10" t="s">
        <v>566</v>
      </c>
      <c r="R11" s="10" t="s">
        <v>567</v>
      </c>
      <c r="S11" s="10" t="s">
        <v>568</v>
      </c>
    </row>
    <row r="12" spans="4:19" x14ac:dyDescent="0.35">
      <c r="J12" s="10" t="s">
        <v>569</v>
      </c>
      <c r="K12" s="10" t="s">
        <v>570</v>
      </c>
      <c r="L12" s="10" t="s">
        <v>571</v>
      </c>
      <c r="M12" s="10" t="s">
        <v>572</v>
      </c>
      <c r="N12" s="10" t="s">
        <v>573</v>
      </c>
      <c r="O12" s="10" t="s">
        <v>574</v>
      </c>
      <c r="P12" s="10" t="s">
        <v>575</v>
      </c>
      <c r="Q12" s="10" t="s">
        <v>576</v>
      </c>
      <c r="R12" s="10" t="s">
        <v>577</v>
      </c>
      <c r="S12" s="10" t="s">
        <v>578</v>
      </c>
    </row>
    <row r="13" spans="4:19" x14ac:dyDescent="0.35">
      <c r="J13" s="10" t="s">
        <v>579</v>
      </c>
      <c r="K13" s="10" t="s">
        <v>580</v>
      </c>
      <c r="L13" s="10" t="s">
        <v>581</v>
      </c>
      <c r="M13" s="10" t="s">
        <v>582</v>
      </c>
      <c r="N13" s="10" t="s">
        <v>583</v>
      </c>
      <c r="O13" s="10" t="s">
        <v>584</v>
      </c>
      <c r="P13" s="10" t="s">
        <v>585</v>
      </c>
      <c r="Q13" s="10" t="s">
        <v>586</v>
      </c>
      <c r="R13" s="10" t="s">
        <v>587</v>
      </c>
      <c r="S13" s="10" t="s">
        <v>588</v>
      </c>
    </row>
    <row r="14" spans="4:19" x14ac:dyDescent="0.35">
      <c r="J14" s="10" t="s">
        <v>589</v>
      </c>
      <c r="K14" s="10" t="s">
        <v>590</v>
      </c>
      <c r="L14" s="10" t="s">
        <v>591</v>
      </c>
      <c r="M14" s="10" t="s">
        <v>592</v>
      </c>
      <c r="N14" s="10" t="s">
        <v>593</v>
      </c>
      <c r="O14" s="10" t="s">
        <v>594</v>
      </c>
      <c r="P14" s="10" t="s">
        <v>595</v>
      </c>
      <c r="Q14" s="10" t="s">
        <v>596</v>
      </c>
      <c r="R14" s="10" t="s">
        <v>597</v>
      </c>
      <c r="S14" s="10" t="s">
        <v>598</v>
      </c>
    </row>
    <row r="15" spans="4:19" x14ac:dyDescent="0.35">
      <c r="J15" s="10" t="s">
        <v>599</v>
      </c>
      <c r="K15" s="10" t="s">
        <v>600</v>
      </c>
      <c r="L15" s="10" t="s">
        <v>601</v>
      </c>
      <c r="M15" s="10" t="s">
        <v>602</v>
      </c>
      <c r="N15" s="10" t="s">
        <v>603</v>
      </c>
      <c r="O15" s="10" t="s">
        <v>604</v>
      </c>
      <c r="P15" s="10" t="s">
        <v>605</v>
      </c>
      <c r="Q15" s="10" t="s">
        <v>606</v>
      </c>
      <c r="R15" s="10" t="s">
        <v>607</v>
      </c>
      <c r="S15" s="10" t="s">
        <v>608</v>
      </c>
    </row>
    <row r="16" spans="4:19" x14ac:dyDescent="0.35">
      <c r="J16" s="10" t="s">
        <v>609</v>
      </c>
      <c r="K16" s="10" t="s">
        <v>610</v>
      </c>
      <c r="L16" s="10" t="s">
        <v>611</v>
      </c>
      <c r="M16" s="10" t="s">
        <v>612</v>
      </c>
      <c r="N16" s="10" t="s">
        <v>613</v>
      </c>
      <c r="O16" s="10" t="s">
        <v>614</v>
      </c>
      <c r="P16" s="10" t="s">
        <v>615</v>
      </c>
      <c r="Q16" s="10" t="s">
        <v>616</v>
      </c>
      <c r="R16" s="10" t="s">
        <v>617</v>
      </c>
      <c r="S16" s="10" t="s">
        <v>618</v>
      </c>
    </row>
    <row r="17" spans="10:19" x14ac:dyDescent="0.35">
      <c r="J17" s="10" t="s">
        <v>619</v>
      </c>
      <c r="K17" s="10" t="s">
        <v>620</v>
      </c>
      <c r="L17" s="10" t="s">
        <v>621</v>
      </c>
      <c r="M17" s="10" t="s">
        <v>622</v>
      </c>
      <c r="N17" s="10" t="s">
        <v>623</v>
      </c>
      <c r="O17" s="10" t="s">
        <v>624</v>
      </c>
      <c r="P17" s="10" t="s">
        <v>625</v>
      </c>
      <c r="Q17" s="10" t="s">
        <v>626</v>
      </c>
      <c r="R17" s="10" t="s">
        <v>627</v>
      </c>
      <c r="S17" s="10" t="s">
        <v>628</v>
      </c>
    </row>
    <row r="18" spans="10:19" x14ac:dyDescent="0.35">
      <c r="J18" s="10" t="s">
        <v>629</v>
      </c>
      <c r="K18" s="10" t="s">
        <v>630</v>
      </c>
      <c r="L18" s="10" t="s">
        <v>631</v>
      </c>
      <c r="M18" s="10" t="s">
        <v>632</v>
      </c>
      <c r="N18" s="10" t="s">
        <v>633</v>
      </c>
      <c r="O18" s="10" t="s">
        <v>634</v>
      </c>
      <c r="P18" s="10" t="s">
        <v>635</v>
      </c>
      <c r="Q18" s="10" t="s">
        <v>636</v>
      </c>
      <c r="R18" s="10" t="s">
        <v>637</v>
      </c>
      <c r="S18" s="10" t="s">
        <v>638</v>
      </c>
    </row>
    <row r="19" spans="10:19" x14ac:dyDescent="0.35">
      <c r="J19" s="10" t="s">
        <v>639</v>
      </c>
      <c r="K19" s="10" t="s">
        <v>640</v>
      </c>
      <c r="L19" s="10" t="s">
        <v>641</v>
      </c>
      <c r="M19" s="10" t="s">
        <v>642</v>
      </c>
      <c r="N19" s="10" t="s">
        <v>643</v>
      </c>
      <c r="O19" s="10" t="s">
        <v>644</v>
      </c>
      <c r="P19" s="10" t="s">
        <v>645</v>
      </c>
      <c r="Q19" s="10" t="s">
        <v>646</v>
      </c>
      <c r="R19" s="10" t="s">
        <v>647</v>
      </c>
      <c r="S19" s="10" t="s">
        <v>648</v>
      </c>
    </row>
    <row r="20" spans="10:19" x14ac:dyDescent="0.35">
      <c r="J20" s="10" t="s">
        <v>649</v>
      </c>
      <c r="K20" s="10" t="s">
        <v>650</v>
      </c>
      <c r="L20" s="10" t="s">
        <v>651</v>
      </c>
      <c r="M20" s="10" t="s">
        <v>652</v>
      </c>
      <c r="N20" s="10" t="s">
        <v>653</v>
      </c>
      <c r="O20" s="10" t="s">
        <v>451</v>
      </c>
      <c r="P20" s="10" t="s">
        <v>654</v>
      </c>
      <c r="Q20" s="10" t="s">
        <v>655</v>
      </c>
      <c r="R20" s="10" t="s">
        <v>656</v>
      </c>
      <c r="S20" s="10" t="s">
        <v>657</v>
      </c>
    </row>
    <row r="21" spans="10:19" x14ac:dyDescent="0.35">
      <c r="J21" s="10" t="s">
        <v>658</v>
      </c>
      <c r="K21" s="10" t="s">
        <v>659</v>
      </c>
      <c r="L21" s="10" t="s">
        <v>660</v>
      </c>
      <c r="M21" s="10" t="s">
        <v>661</v>
      </c>
      <c r="N21" s="10" t="s">
        <v>662</v>
      </c>
      <c r="O21" s="10" t="s">
        <v>663</v>
      </c>
      <c r="P21" s="10" t="s">
        <v>664</v>
      </c>
      <c r="Q21" s="10" t="s">
        <v>665</v>
      </c>
      <c r="R21" s="10" t="s">
        <v>666</v>
      </c>
      <c r="S21" s="10" t="s">
        <v>667</v>
      </c>
    </row>
    <row r="22" spans="10:19" x14ac:dyDescent="0.35">
      <c r="J22" s="10" t="s">
        <v>668</v>
      </c>
      <c r="K22" s="10" t="s">
        <v>669</v>
      </c>
      <c r="L22" s="10" t="s">
        <v>670</v>
      </c>
      <c r="M22" s="10" t="s">
        <v>671</v>
      </c>
      <c r="N22" s="10" t="s">
        <v>672</v>
      </c>
      <c r="O22" s="10" t="s">
        <v>673</v>
      </c>
      <c r="P22" s="10" t="s">
        <v>674</v>
      </c>
      <c r="Q22" s="10" t="s">
        <v>675</v>
      </c>
      <c r="R22" s="10" t="s">
        <v>676</v>
      </c>
      <c r="S22" s="10" t="s">
        <v>677</v>
      </c>
    </row>
    <row r="23" spans="10:19" x14ac:dyDescent="0.35">
      <c r="J23" s="10" t="s">
        <v>678</v>
      </c>
      <c r="K23" s="10" t="s">
        <v>679</v>
      </c>
      <c r="L23" s="10" t="s">
        <v>680</v>
      </c>
      <c r="M23" s="10" t="s">
        <v>681</v>
      </c>
      <c r="N23" s="10" t="s">
        <v>682</v>
      </c>
      <c r="O23" s="10" t="s">
        <v>683</v>
      </c>
      <c r="P23" s="10" t="s">
        <v>684</v>
      </c>
      <c r="Q23" s="10" t="s">
        <v>685</v>
      </c>
      <c r="R23" s="10" t="s">
        <v>686</v>
      </c>
      <c r="S23" s="10" t="s">
        <v>687</v>
      </c>
    </row>
    <row r="24" spans="10:19" x14ac:dyDescent="0.35">
      <c r="J24" s="10" t="s">
        <v>688</v>
      </c>
      <c r="K24" s="10" t="s">
        <v>689</v>
      </c>
      <c r="L24" s="10" t="s">
        <v>690</v>
      </c>
      <c r="M24" s="10" t="s">
        <v>691</v>
      </c>
      <c r="N24" s="10" t="s">
        <v>692</v>
      </c>
      <c r="O24" s="10" t="s">
        <v>693</v>
      </c>
      <c r="P24" s="10" t="s">
        <v>694</v>
      </c>
      <c r="Q24" s="10" t="s">
        <v>695</v>
      </c>
      <c r="R24" s="10" t="s">
        <v>696</v>
      </c>
      <c r="S24" s="10" t="s">
        <v>697</v>
      </c>
    </row>
    <row r="25" spans="10:19" x14ac:dyDescent="0.35">
      <c r="J25" s="10" t="s">
        <v>698</v>
      </c>
      <c r="K25" s="10" t="s">
        <v>699</v>
      </c>
      <c r="L25" s="10" t="s">
        <v>700</v>
      </c>
      <c r="M25" s="10" t="s">
        <v>701</v>
      </c>
      <c r="N25" s="10" t="s">
        <v>702</v>
      </c>
      <c r="O25" s="10" t="s">
        <v>703</v>
      </c>
      <c r="P25" s="10" t="s">
        <v>704</v>
      </c>
      <c r="Q25" s="10" t="s">
        <v>705</v>
      </c>
      <c r="R25" s="10" t="s">
        <v>706</v>
      </c>
      <c r="S25" s="10" t="s">
        <v>707</v>
      </c>
    </row>
    <row r="26" spans="10:19" x14ac:dyDescent="0.35">
      <c r="J26" s="10" t="s">
        <v>708</v>
      </c>
      <c r="K26" s="10" t="s">
        <v>709</v>
      </c>
      <c r="L26" s="10" t="s">
        <v>710</v>
      </c>
      <c r="M26" s="10" t="s">
        <v>711</v>
      </c>
      <c r="N26" s="10" t="s">
        <v>712</v>
      </c>
      <c r="O26" s="10" t="s">
        <v>713</v>
      </c>
      <c r="P26" s="10" t="s">
        <v>714</v>
      </c>
      <c r="Q26" s="10" t="s">
        <v>715</v>
      </c>
      <c r="R26" s="10" t="s">
        <v>716</v>
      </c>
      <c r="S26" s="10" t="s">
        <v>717</v>
      </c>
    </row>
    <row r="27" spans="10:19" x14ac:dyDescent="0.35">
      <c r="J27" s="10" t="s">
        <v>718</v>
      </c>
      <c r="K27" s="10" t="s">
        <v>719</v>
      </c>
      <c r="L27" s="10" t="s">
        <v>720</v>
      </c>
      <c r="M27" s="10" t="s">
        <v>721</v>
      </c>
      <c r="N27" s="10" t="s">
        <v>722</v>
      </c>
      <c r="O27" s="10" t="s">
        <v>723</v>
      </c>
      <c r="P27" s="10" t="s">
        <v>724</v>
      </c>
      <c r="Q27" s="10" t="s">
        <v>333</v>
      </c>
      <c r="R27" s="10" t="s">
        <v>725</v>
      </c>
      <c r="S27" s="10" t="s">
        <v>726</v>
      </c>
    </row>
    <row r="28" spans="10:19" x14ac:dyDescent="0.35">
      <c r="J28" s="10" t="s">
        <v>727</v>
      </c>
      <c r="K28" s="10" t="s">
        <v>728</v>
      </c>
      <c r="L28" s="10" t="s">
        <v>729</v>
      </c>
      <c r="M28" s="10" t="s">
        <v>730</v>
      </c>
      <c r="N28" s="10" t="s">
        <v>731</v>
      </c>
      <c r="O28" s="10" t="s">
        <v>732</v>
      </c>
      <c r="P28" s="10" t="s">
        <v>733</v>
      </c>
      <c r="Q28" s="10" t="s">
        <v>734</v>
      </c>
      <c r="R28" s="10" t="s">
        <v>735</v>
      </c>
      <c r="S28" s="10" t="s">
        <v>736</v>
      </c>
    </row>
    <row r="29" spans="10:19" x14ac:dyDescent="0.35">
      <c r="J29" s="10" t="s">
        <v>737</v>
      </c>
      <c r="K29" s="10" t="s">
        <v>738</v>
      </c>
      <c r="L29" s="10" t="s">
        <v>739</v>
      </c>
      <c r="M29" s="10" t="s">
        <v>740</v>
      </c>
      <c r="N29" s="10" t="s">
        <v>741</v>
      </c>
      <c r="O29" s="10" t="s">
        <v>742</v>
      </c>
      <c r="P29" s="10" t="s">
        <v>743</v>
      </c>
      <c r="Q29" s="10" t="s">
        <v>744</v>
      </c>
      <c r="R29" s="10" t="s">
        <v>745</v>
      </c>
      <c r="S29" s="10" t="s">
        <v>746</v>
      </c>
    </row>
    <row r="30" spans="10:19" x14ac:dyDescent="0.35">
      <c r="J30" s="10" t="s">
        <v>747</v>
      </c>
      <c r="K30" s="10" t="s">
        <v>748</v>
      </c>
      <c r="L30" s="10" t="s">
        <v>749</v>
      </c>
      <c r="M30" s="10" t="s">
        <v>750</v>
      </c>
      <c r="N30" s="10" t="s">
        <v>751</v>
      </c>
      <c r="O30" s="10" t="s">
        <v>752</v>
      </c>
      <c r="P30" s="10" t="s">
        <v>753</v>
      </c>
      <c r="Q30" s="10" t="s">
        <v>754</v>
      </c>
      <c r="R30" s="10" t="s">
        <v>755</v>
      </c>
      <c r="S30" s="10" t="s">
        <v>756</v>
      </c>
    </row>
    <row r="31" spans="10:19" x14ac:dyDescent="0.35">
      <c r="J31" s="10" t="s">
        <v>757</v>
      </c>
      <c r="K31" s="10" t="s">
        <v>758</v>
      </c>
      <c r="L31" s="10" t="s">
        <v>759</v>
      </c>
      <c r="M31" s="10" t="s">
        <v>760</v>
      </c>
      <c r="N31" s="10" t="s">
        <v>761</v>
      </c>
      <c r="O31" s="10" t="s">
        <v>762</v>
      </c>
      <c r="P31" s="10" t="s">
        <v>763</v>
      </c>
      <c r="Q31" s="10" t="s">
        <v>764</v>
      </c>
      <c r="R31" s="10" t="s">
        <v>765</v>
      </c>
      <c r="S31" s="10" t="s">
        <v>766</v>
      </c>
    </row>
    <row r="32" spans="10:19" x14ac:dyDescent="0.35">
      <c r="J32" s="10" t="s">
        <v>767</v>
      </c>
      <c r="K32" s="10" t="s">
        <v>768</v>
      </c>
      <c r="L32" s="10" t="s">
        <v>769</v>
      </c>
      <c r="M32" s="10" t="s">
        <v>770</v>
      </c>
      <c r="N32" s="10" t="s">
        <v>771</v>
      </c>
      <c r="O32" s="10" t="s">
        <v>772</v>
      </c>
      <c r="P32" s="10" t="s">
        <v>773</v>
      </c>
      <c r="Q32" s="10" t="s">
        <v>774</v>
      </c>
      <c r="R32" s="10" t="s">
        <v>775</v>
      </c>
      <c r="S32" s="10" t="s">
        <v>776</v>
      </c>
    </row>
    <row r="33" spans="10:19" x14ac:dyDescent="0.35">
      <c r="J33" s="10" t="s">
        <v>777</v>
      </c>
      <c r="K33" s="10" t="s">
        <v>778</v>
      </c>
      <c r="L33" s="10" t="s">
        <v>779</v>
      </c>
      <c r="M33" s="10" t="s">
        <v>780</v>
      </c>
      <c r="N33" s="10" t="s">
        <v>781</v>
      </c>
      <c r="O33" s="10" t="s">
        <v>782</v>
      </c>
      <c r="P33" s="10" t="s">
        <v>783</v>
      </c>
      <c r="Q33" s="10" t="s">
        <v>784</v>
      </c>
      <c r="R33" s="10" t="s">
        <v>785</v>
      </c>
      <c r="S33" s="10" t="s">
        <v>786</v>
      </c>
    </row>
    <row r="34" spans="10:19" x14ac:dyDescent="0.35">
      <c r="J34" s="10" t="s">
        <v>787</v>
      </c>
      <c r="K34" s="10" t="s">
        <v>788</v>
      </c>
      <c r="L34" s="10" t="s">
        <v>450</v>
      </c>
      <c r="M34" s="10" t="s">
        <v>789</v>
      </c>
      <c r="N34" s="10" t="s">
        <v>790</v>
      </c>
      <c r="O34" s="10" t="s">
        <v>791</v>
      </c>
      <c r="P34" s="10" t="s">
        <v>792</v>
      </c>
      <c r="Q34" s="10" t="s">
        <v>793</v>
      </c>
      <c r="R34" s="10" t="s">
        <v>794</v>
      </c>
      <c r="S34" s="10" t="s">
        <v>795</v>
      </c>
    </row>
    <row r="35" spans="10:19" x14ac:dyDescent="0.35">
      <c r="J35" s="10" t="s">
        <v>796</v>
      </c>
      <c r="K35" s="10" t="s">
        <v>797</v>
      </c>
      <c r="L35" s="10" t="s">
        <v>798</v>
      </c>
      <c r="M35" s="10" t="s">
        <v>799</v>
      </c>
      <c r="N35" s="10" t="s">
        <v>800</v>
      </c>
      <c r="O35" s="10" t="s">
        <v>801</v>
      </c>
      <c r="P35" s="10" t="s">
        <v>802</v>
      </c>
      <c r="Q35" s="10" t="s">
        <v>25</v>
      </c>
      <c r="R35" s="10" t="s">
        <v>803</v>
      </c>
      <c r="S35" s="10" t="s">
        <v>804</v>
      </c>
    </row>
    <row r="36" spans="10:19" x14ac:dyDescent="0.35">
      <c r="J36" s="10" t="s">
        <v>805</v>
      </c>
      <c r="K36" s="10" t="s">
        <v>806</v>
      </c>
      <c r="L36" s="10" t="s">
        <v>807</v>
      </c>
      <c r="M36" s="10" t="s">
        <v>808</v>
      </c>
      <c r="N36" s="10" t="s">
        <v>809</v>
      </c>
      <c r="O36" s="10" t="s">
        <v>810</v>
      </c>
      <c r="P36" s="10" t="s">
        <v>811</v>
      </c>
      <c r="Q36" s="10" t="s">
        <v>812</v>
      </c>
      <c r="R36" s="10" t="s">
        <v>813</v>
      </c>
      <c r="S36" s="10" t="s">
        <v>814</v>
      </c>
    </row>
    <row r="37" spans="10:19" x14ac:dyDescent="0.35">
      <c r="J37" s="10" t="s">
        <v>815</v>
      </c>
      <c r="K37" s="10" t="s">
        <v>816</v>
      </c>
      <c r="L37" s="10" t="s">
        <v>817</v>
      </c>
      <c r="M37" s="10" t="s">
        <v>818</v>
      </c>
      <c r="N37" s="10" t="s">
        <v>819</v>
      </c>
      <c r="O37" s="10" t="s">
        <v>820</v>
      </c>
      <c r="P37" s="10" t="s">
        <v>821</v>
      </c>
      <c r="Q37" s="10" t="s">
        <v>822</v>
      </c>
      <c r="R37" s="10" t="s">
        <v>823</v>
      </c>
      <c r="S37" s="10" t="s">
        <v>824</v>
      </c>
    </row>
    <row r="38" spans="10:19" x14ac:dyDescent="0.35">
      <c r="J38" s="10" t="s">
        <v>825</v>
      </c>
      <c r="K38" s="10" t="s">
        <v>826</v>
      </c>
      <c r="L38" s="10" t="s">
        <v>827</v>
      </c>
      <c r="M38" s="10" t="s">
        <v>828</v>
      </c>
      <c r="N38" s="10" t="s">
        <v>829</v>
      </c>
      <c r="O38" s="10" t="s">
        <v>830</v>
      </c>
      <c r="P38" s="10" t="s">
        <v>831</v>
      </c>
      <c r="Q38" s="10" t="s">
        <v>832</v>
      </c>
      <c r="R38" s="10" t="s">
        <v>833</v>
      </c>
      <c r="S38" s="10" t="s">
        <v>834</v>
      </c>
    </row>
    <row r="39" spans="10:19" x14ac:dyDescent="0.35">
      <c r="J39" s="10" t="s">
        <v>835</v>
      </c>
      <c r="K39" s="10" t="s">
        <v>836</v>
      </c>
      <c r="L39" s="10" t="s">
        <v>837</v>
      </c>
      <c r="M39" s="10" t="s">
        <v>838</v>
      </c>
      <c r="N39" s="10" t="s">
        <v>839</v>
      </c>
      <c r="O39" s="10" t="s">
        <v>840</v>
      </c>
      <c r="P39" s="10" t="s">
        <v>841</v>
      </c>
      <c r="Q39" s="10" t="s">
        <v>842</v>
      </c>
      <c r="R39" s="10" t="s">
        <v>843</v>
      </c>
      <c r="S39" s="10" t="s">
        <v>844</v>
      </c>
    </row>
    <row r="40" spans="10:19" x14ac:dyDescent="0.35">
      <c r="J40" s="10" t="s">
        <v>845</v>
      </c>
      <c r="K40" s="10" t="s">
        <v>846</v>
      </c>
      <c r="L40" s="10" t="s">
        <v>847</v>
      </c>
      <c r="M40" s="10" t="s">
        <v>848</v>
      </c>
      <c r="N40" s="10" t="s">
        <v>849</v>
      </c>
      <c r="O40" s="10" t="s">
        <v>850</v>
      </c>
      <c r="P40" s="10" t="s">
        <v>851</v>
      </c>
      <c r="Q40" s="10" t="s">
        <v>852</v>
      </c>
      <c r="R40" s="10" t="s">
        <v>853</v>
      </c>
      <c r="S40" s="10" t="s">
        <v>854</v>
      </c>
    </row>
    <row r="41" spans="10:19" x14ac:dyDescent="0.35">
      <c r="J41" s="10" t="s">
        <v>855</v>
      </c>
      <c r="K41" s="10" t="s">
        <v>856</v>
      </c>
      <c r="L41" s="10" t="s">
        <v>857</v>
      </c>
      <c r="M41" s="10" t="s">
        <v>858</v>
      </c>
      <c r="N41" s="10" t="s">
        <v>859</v>
      </c>
      <c r="O41" s="10" t="s">
        <v>860</v>
      </c>
      <c r="P41" s="10" t="s">
        <v>861</v>
      </c>
      <c r="Q41" s="10" t="s">
        <v>862</v>
      </c>
      <c r="R41" s="10" t="s">
        <v>863</v>
      </c>
      <c r="S41" s="10" t="s">
        <v>864</v>
      </c>
    </row>
    <row r="42" spans="10:19" x14ac:dyDescent="0.35">
      <c r="J42" s="10" t="s">
        <v>865</v>
      </c>
      <c r="K42" s="10" t="s">
        <v>866</v>
      </c>
      <c r="L42" s="10" t="s">
        <v>867</v>
      </c>
      <c r="M42" s="10" t="s">
        <v>868</v>
      </c>
      <c r="N42" s="10" t="s">
        <v>869</v>
      </c>
      <c r="O42" s="10" t="s">
        <v>870</v>
      </c>
      <c r="P42" s="10" t="s">
        <v>871</v>
      </c>
      <c r="Q42" s="10" t="s">
        <v>872</v>
      </c>
      <c r="R42" s="10" t="s">
        <v>873</v>
      </c>
      <c r="S42" s="10" t="s">
        <v>874</v>
      </c>
    </row>
    <row r="43" spans="10:19" x14ac:dyDescent="0.35">
      <c r="J43" s="10" t="s">
        <v>875</v>
      </c>
      <c r="K43" s="10" t="s">
        <v>876</v>
      </c>
      <c r="L43" s="10" t="s">
        <v>877</v>
      </c>
      <c r="M43" s="10" t="s">
        <v>878</v>
      </c>
      <c r="N43" s="10" t="s">
        <v>879</v>
      </c>
      <c r="O43" s="10" t="s">
        <v>880</v>
      </c>
      <c r="P43" s="10" t="s">
        <v>881</v>
      </c>
      <c r="Q43" s="10" t="s">
        <v>882</v>
      </c>
      <c r="R43" s="10" t="s">
        <v>883</v>
      </c>
      <c r="S43" s="10" t="s">
        <v>884</v>
      </c>
    </row>
    <row r="44" spans="10:19" x14ac:dyDescent="0.35">
      <c r="J44" s="10" t="s">
        <v>885</v>
      </c>
      <c r="K44" s="10" t="s">
        <v>886</v>
      </c>
      <c r="L44" s="10" t="s">
        <v>887</v>
      </c>
      <c r="M44" s="10" t="s">
        <v>888</v>
      </c>
      <c r="N44" s="10" t="s">
        <v>889</v>
      </c>
      <c r="O44" s="10" t="s">
        <v>890</v>
      </c>
      <c r="P44" s="10" t="s">
        <v>891</v>
      </c>
      <c r="Q44" s="10" t="s">
        <v>892</v>
      </c>
      <c r="R44" s="10" t="s">
        <v>893</v>
      </c>
      <c r="S44" s="10" t="s">
        <v>894</v>
      </c>
    </row>
    <row r="45" spans="10:19" x14ac:dyDescent="0.35">
      <c r="J45" s="10" t="s">
        <v>895</v>
      </c>
      <c r="K45" s="10" t="s">
        <v>896</v>
      </c>
      <c r="L45" s="10" t="s">
        <v>897</v>
      </c>
      <c r="M45" s="10" t="s">
        <v>898</v>
      </c>
      <c r="N45" s="10" t="s">
        <v>899</v>
      </c>
      <c r="O45" s="10" t="s">
        <v>900</v>
      </c>
      <c r="P45" s="10" t="s">
        <v>901</v>
      </c>
      <c r="Q45" s="10" t="s">
        <v>902</v>
      </c>
      <c r="R45" s="10" t="s">
        <v>903</v>
      </c>
      <c r="S45" s="10" t="s">
        <v>904</v>
      </c>
    </row>
    <row r="46" spans="10:19" x14ac:dyDescent="0.35">
      <c r="J46" s="10" t="s">
        <v>905</v>
      </c>
      <c r="K46" s="10" t="s">
        <v>906</v>
      </c>
      <c r="L46" s="10" t="s">
        <v>907</v>
      </c>
      <c r="M46" s="10" t="s">
        <v>908</v>
      </c>
      <c r="N46" s="10" t="s">
        <v>909</v>
      </c>
      <c r="O46" s="10" t="s">
        <v>910</v>
      </c>
      <c r="P46" s="10" t="s">
        <v>911</v>
      </c>
      <c r="Q46" s="10" t="s">
        <v>912</v>
      </c>
      <c r="R46" s="10" t="s">
        <v>913</v>
      </c>
      <c r="S46" s="10" t="s">
        <v>914</v>
      </c>
    </row>
    <row r="47" spans="10:19" x14ac:dyDescent="0.35">
      <c r="J47" s="10" t="s">
        <v>915</v>
      </c>
      <c r="K47" s="10" t="s">
        <v>916</v>
      </c>
      <c r="L47" s="10" t="s">
        <v>917</v>
      </c>
      <c r="M47" s="10" t="s">
        <v>918</v>
      </c>
      <c r="N47" s="10" t="s">
        <v>919</v>
      </c>
      <c r="O47" s="10" t="s">
        <v>920</v>
      </c>
      <c r="P47" s="10" t="s">
        <v>921</v>
      </c>
      <c r="Q47" s="10" t="s">
        <v>922</v>
      </c>
      <c r="R47" s="10" t="s">
        <v>923</v>
      </c>
      <c r="S47" s="10" t="s">
        <v>924</v>
      </c>
    </row>
    <row r="48" spans="10:19" x14ac:dyDescent="0.35">
      <c r="J48" s="10" t="s">
        <v>925</v>
      </c>
      <c r="K48" s="10" t="s">
        <v>926</v>
      </c>
      <c r="L48" s="10" t="s">
        <v>927</v>
      </c>
      <c r="M48" s="10" t="s">
        <v>928</v>
      </c>
      <c r="N48" s="10" t="s">
        <v>929</v>
      </c>
      <c r="O48" s="10" t="s">
        <v>930</v>
      </c>
      <c r="P48" s="10" t="s">
        <v>931</v>
      </c>
      <c r="Q48" s="10" t="s">
        <v>932</v>
      </c>
      <c r="R48" s="10" t="s">
        <v>933</v>
      </c>
      <c r="S48" s="10" t="s">
        <v>934</v>
      </c>
    </row>
    <row r="49" spans="10:19" x14ac:dyDescent="0.35">
      <c r="J49" s="10" t="s">
        <v>935</v>
      </c>
      <c r="K49" s="10" t="s">
        <v>936</v>
      </c>
      <c r="L49" s="10" t="s">
        <v>937</v>
      </c>
      <c r="M49" s="10" t="s">
        <v>938</v>
      </c>
      <c r="N49" s="10" t="s">
        <v>939</v>
      </c>
      <c r="O49" s="10" t="s">
        <v>48</v>
      </c>
      <c r="P49" s="10" t="s">
        <v>940</v>
      </c>
      <c r="Q49" s="10" t="s">
        <v>941</v>
      </c>
      <c r="R49" s="10" t="s">
        <v>942</v>
      </c>
      <c r="S49" s="10" t="s">
        <v>943</v>
      </c>
    </row>
    <row r="50" spans="10:19" x14ac:dyDescent="0.35">
      <c r="J50" s="10" t="s">
        <v>944</v>
      </c>
      <c r="K50" s="10" t="s">
        <v>945</v>
      </c>
      <c r="L50" s="10" t="s">
        <v>946</v>
      </c>
      <c r="M50" s="10" t="s">
        <v>947</v>
      </c>
      <c r="N50" s="10" t="s">
        <v>948</v>
      </c>
      <c r="O50" s="10" t="s">
        <v>949</v>
      </c>
      <c r="P50" s="10" t="s">
        <v>950</v>
      </c>
      <c r="Q50" s="10" t="s">
        <v>951</v>
      </c>
      <c r="R50" s="10" t="s">
        <v>952</v>
      </c>
      <c r="S50" s="10" t="s">
        <v>953</v>
      </c>
    </row>
    <row r="51" spans="10:19" x14ac:dyDescent="0.35">
      <c r="J51" s="10" t="s">
        <v>954</v>
      </c>
      <c r="K51" s="10" t="s">
        <v>955</v>
      </c>
      <c r="L51" s="10" t="s">
        <v>956</v>
      </c>
      <c r="M51" s="10" t="s">
        <v>957</v>
      </c>
      <c r="N51" s="10" t="s">
        <v>958</v>
      </c>
      <c r="O51" s="10" t="s">
        <v>959</v>
      </c>
      <c r="P51" s="10" t="s">
        <v>960</v>
      </c>
      <c r="Q51" s="10" t="s">
        <v>961</v>
      </c>
      <c r="R51" s="10" t="s">
        <v>962</v>
      </c>
      <c r="S51" s="10" t="s">
        <v>287</v>
      </c>
    </row>
    <row r="52" spans="10:19" x14ac:dyDescent="0.35">
      <c r="J52" s="10" t="s">
        <v>963</v>
      </c>
      <c r="K52" s="10" t="s">
        <v>964</v>
      </c>
      <c r="L52" s="10" t="s">
        <v>965</v>
      </c>
      <c r="M52" s="10" t="s">
        <v>966</v>
      </c>
      <c r="N52" s="10" t="s">
        <v>967</v>
      </c>
      <c r="O52" s="10" t="s">
        <v>968</v>
      </c>
      <c r="P52" s="10" t="s">
        <v>969</v>
      </c>
      <c r="Q52" s="10" t="s">
        <v>970</v>
      </c>
      <c r="R52" s="10" t="s">
        <v>971</v>
      </c>
      <c r="S52" s="10" t="s">
        <v>972</v>
      </c>
    </row>
    <row r="53" spans="10:19" x14ac:dyDescent="0.35">
      <c r="J53" s="10" t="s">
        <v>973</v>
      </c>
      <c r="K53" s="10" t="s">
        <v>974</v>
      </c>
      <c r="L53" s="10" t="s">
        <v>975</v>
      </c>
      <c r="M53" s="10" t="s">
        <v>976</v>
      </c>
      <c r="N53" s="10" t="s">
        <v>977</v>
      </c>
      <c r="O53" s="10" t="s">
        <v>978</v>
      </c>
      <c r="P53" s="10" t="s">
        <v>979</v>
      </c>
      <c r="Q53" s="10" t="s">
        <v>432</v>
      </c>
      <c r="R53" s="10" t="s">
        <v>980</v>
      </c>
      <c r="S53" s="10" t="s">
        <v>981</v>
      </c>
    </row>
    <row r="54" spans="10:19" x14ac:dyDescent="0.35">
      <c r="J54" s="10" t="s">
        <v>982</v>
      </c>
      <c r="K54" s="10" t="s">
        <v>983</v>
      </c>
      <c r="L54" s="10" t="s">
        <v>984</v>
      </c>
      <c r="M54" s="10" t="s">
        <v>985</v>
      </c>
      <c r="N54" s="10" t="s">
        <v>986</v>
      </c>
      <c r="O54" s="10" t="s">
        <v>987</v>
      </c>
      <c r="P54" s="10" t="s">
        <v>988</v>
      </c>
      <c r="Q54" s="10" t="s">
        <v>989</v>
      </c>
      <c r="R54" s="10" t="s">
        <v>990</v>
      </c>
      <c r="S54" s="10" t="s">
        <v>991</v>
      </c>
    </row>
    <row r="55" spans="10:19" x14ac:dyDescent="0.35">
      <c r="J55" s="10" t="s">
        <v>992</v>
      </c>
      <c r="K55" s="10" t="s">
        <v>993</v>
      </c>
      <c r="L55" s="10" t="s">
        <v>994</v>
      </c>
      <c r="M55" s="10" t="s">
        <v>995</v>
      </c>
      <c r="N55" s="10" t="s">
        <v>996</v>
      </c>
      <c r="O55" s="10" t="s">
        <v>997</v>
      </c>
      <c r="P55" s="10" t="s">
        <v>998</v>
      </c>
      <c r="Q55" s="10" t="s">
        <v>999</v>
      </c>
      <c r="R55" s="10" t="s">
        <v>1000</v>
      </c>
      <c r="S55" s="10" t="s">
        <v>1001</v>
      </c>
    </row>
    <row r="56" spans="10:19" x14ac:dyDescent="0.35">
      <c r="J56" s="10" t="s">
        <v>1002</v>
      </c>
      <c r="K56" s="10" t="s">
        <v>1003</v>
      </c>
      <c r="L56" s="10" t="s">
        <v>1004</v>
      </c>
      <c r="M56" s="10" t="s">
        <v>1005</v>
      </c>
      <c r="N56" s="10" t="s">
        <v>1006</v>
      </c>
      <c r="O56" s="10" t="s">
        <v>1007</v>
      </c>
      <c r="P56" s="10" t="s">
        <v>1008</v>
      </c>
      <c r="Q56" s="10" t="s">
        <v>1009</v>
      </c>
      <c r="R56" s="10" t="s">
        <v>1010</v>
      </c>
      <c r="S56" s="10" t="s">
        <v>1011</v>
      </c>
    </row>
    <row r="57" spans="10:19" x14ac:dyDescent="0.35">
      <c r="J57" s="10" t="s">
        <v>1012</v>
      </c>
      <c r="K57" s="10" t="s">
        <v>1013</v>
      </c>
      <c r="L57" s="10" t="s">
        <v>1014</v>
      </c>
      <c r="M57" s="10" t="s">
        <v>1015</v>
      </c>
      <c r="N57" s="10" t="s">
        <v>1016</v>
      </c>
      <c r="O57" s="10" t="s">
        <v>1017</v>
      </c>
      <c r="P57" s="10" t="s">
        <v>1018</v>
      </c>
      <c r="Q57" s="10" t="s">
        <v>1019</v>
      </c>
      <c r="R57" s="10" t="s">
        <v>1020</v>
      </c>
      <c r="S57" s="10" t="s">
        <v>1021</v>
      </c>
    </row>
    <row r="58" spans="10:19" x14ac:dyDescent="0.35">
      <c r="J58" s="10" t="s">
        <v>1022</v>
      </c>
      <c r="K58" s="10" t="s">
        <v>1023</v>
      </c>
      <c r="L58" s="10" t="s">
        <v>1024</v>
      </c>
      <c r="M58" s="10" t="s">
        <v>1025</v>
      </c>
      <c r="N58" s="10" t="s">
        <v>1026</v>
      </c>
      <c r="O58" s="10" t="s">
        <v>1027</v>
      </c>
      <c r="P58" s="10" t="s">
        <v>1028</v>
      </c>
      <c r="Q58" s="10" t="s">
        <v>1029</v>
      </c>
      <c r="R58" s="10" t="s">
        <v>1030</v>
      </c>
      <c r="S58" s="10" t="s">
        <v>1031</v>
      </c>
    </row>
    <row r="59" spans="10:19" x14ac:dyDescent="0.35">
      <c r="J59" s="10" t="s">
        <v>1032</v>
      </c>
      <c r="K59" s="10" t="s">
        <v>1033</v>
      </c>
      <c r="L59" s="10" t="s">
        <v>1034</v>
      </c>
      <c r="M59" s="10" t="s">
        <v>1035</v>
      </c>
      <c r="N59" s="10" t="s">
        <v>1036</v>
      </c>
      <c r="O59" s="10" t="s">
        <v>1037</v>
      </c>
      <c r="P59" s="10" t="s">
        <v>1038</v>
      </c>
      <c r="Q59" s="10" t="s">
        <v>1039</v>
      </c>
      <c r="R59" s="10" t="s">
        <v>1040</v>
      </c>
      <c r="S59" s="10" t="s">
        <v>1041</v>
      </c>
    </row>
    <row r="60" spans="10:19" x14ac:dyDescent="0.35">
      <c r="J60" s="10" t="s">
        <v>1042</v>
      </c>
      <c r="K60" s="10" t="s">
        <v>1043</v>
      </c>
      <c r="L60" s="10" t="s">
        <v>1044</v>
      </c>
      <c r="M60" s="10" t="s">
        <v>1045</v>
      </c>
      <c r="N60" s="10" t="s">
        <v>1046</v>
      </c>
      <c r="O60" s="10" t="s">
        <v>1047</v>
      </c>
      <c r="P60" s="10" t="s">
        <v>1048</v>
      </c>
      <c r="Q60" s="10" t="s">
        <v>205</v>
      </c>
      <c r="R60" s="10" t="s">
        <v>1049</v>
      </c>
      <c r="S60" s="10" t="s">
        <v>1050</v>
      </c>
    </row>
    <row r="61" spans="10:19" x14ac:dyDescent="0.35">
      <c r="J61" s="10" t="s">
        <v>1051</v>
      </c>
      <c r="K61" s="10" t="s">
        <v>1052</v>
      </c>
      <c r="L61" s="10" t="s">
        <v>1053</v>
      </c>
      <c r="M61" s="10" t="s">
        <v>1054</v>
      </c>
      <c r="N61" s="10" t="s">
        <v>1055</v>
      </c>
      <c r="O61" s="10" t="s">
        <v>1056</v>
      </c>
      <c r="P61" s="10" t="s">
        <v>1057</v>
      </c>
      <c r="Q61" s="10" t="s">
        <v>1058</v>
      </c>
      <c r="R61" s="10" t="s">
        <v>1059</v>
      </c>
      <c r="S61" s="10" t="s">
        <v>1060</v>
      </c>
    </row>
    <row r="62" spans="10:19" x14ac:dyDescent="0.35">
      <c r="J62" s="10" t="s">
        <v>1061</v>
      </c>
      <c r="K62" s="10" t="s">
        <v>1062</v>
      </c>
      <c r="L62" s="10" t="s">
        <v>1063</v>
      </c>
      <c r="M62" s="10" t="s">
        <v>1064</v>
      </c>
      <c r="N62" s="10" t="s">
        <v>1065</v>
      </c>
      <c r="O62" s="10" t="s">
        <v>1066</v>
      </c>
      <c r="P62" s="10" t="s">
        <v>1067</v>
      </c>
      <c r="Q62" s="10" t="s">
        <v>1068</v>
      </c>
      <c r="R62" s="10" t="s">
        <v>1069</v>
      </c>
      <c r="S62" s="10" t="s">
        <v>1070</v>
      </c>
    </row>
    <row r="63" spans="10:19" x14ac:dyDescent="0.35">
      <c r="J63" s="10" t="s">
        <v>1071</v>
      </c>
      <c r="K63" s="10" t="s">
        <v>1072</v>
      </c>
      <c r="L63" s="10" t="s">
        <v>1073</v>
      </c>
      <c r="M63" s="10" t="s">
        <v>1074</v>
      </c>
      <c r="N63" s="10" t="s">
        <v>1075</v>
      </c>
      <c r="O63" s="10" t="s">
        <v>1076</v>
      </c>
      <c r="P63" s="10" t="s">
        <v>1077</v>
      </c>
      <c r="Q63" s="10" t="s">
        <v>1078</v>
      </c>
      <c r="R63" s="10" t="s">
        <v>1079</v>
      </c>
      <c r="S63" s="10" t="s">
        <v>1080</v>
      </c>
    </row>
    <row r="64" spans="10:19" x14ac:dyDescent="0.35">
      <c r="J64" s="10" t="s">
        <v>1081</v>
      </c>
      <c r="K64" s="10" t="s">
        <v>1082</v>
      </c>
      <c r="L64" s="10" t="s">
        <v>1083</v>
      </c>
      <c r="M64" s="10" t="s">
        <v>1084</v>
      </c>
      <c r="N64" s="10" t="s">
        <v>1085</v>
      </c>
      <c r="O64" s="10" t="s">
        <v>1086</v>
      </c>
      <c r="P64" s="10" t="s">
        <v>1087</v>
      </c>
      <c r="Q64" s="10" t="s">
        <v>426</v>
      </c>
      <c r="R64" s="10" t="s">
        <v>1088</v>
      </c>
      <c r="S64" s="10" t="s">
        <v>1089</v>
      </c>
    </row>
    <row r="65" spans="10:19" x14ac:dyDescent="0.35">
      <c r="J65" s="10" t="s">
        <v>1090</v>
      </c>
      <c r="K65" s="10" t="s">
        <v>1091</v>
      </c>
      <c r="L65" s="10" t="s">
        <v>1092</v>
      </c>
      <c r="M65" s="10" t="s">
        <v>1093</v>
      </c>
      <c r="N65" s="10" t="s">
        <v>1094</v>
      </c>
      <c r="O65" s="10" t="s">
        <v>1095</v>
      </c>
      <c r="P65" s="10" t="s">
        <v>1096</v>
      </c>
      <c r="Q65" s="10" t="s">
        <v>1097</v>
      </c>
      <c r="R65" s="10" t="s">
        <v>1098</v>
      </c>
      <c r="S65" s="10" t="s">
        <v>1099</v>
      </c>
    </row>
    <row r="66" spans="10:19" x14ac:dyDescent="0.35">
      <c r="J66" s="10" t="s">
        <v>1100</v>
      </c>
      <c r="K66" s="10" t="s">
        <v>1101</v>
      </c>
      <c r="L66" s="10" t="s">
        <v>1102</v>
      </c>
      <c r="M66" s="10" t="s">
        <v>1103</v>
      </c>
      <c r="N66" s="10" t="s">
        <v>1104</v>
      </c>
      <c r="O66" s="10" t="s">
        <v>1105</v>
      </c>
      <c r="P66" s="10" t="s">
        <v>1106</v>
      </c>
      <c r="Q66" s="10" t="s">
        <v>1107</v>
      </c>
      <c r="R66" s="10" t="s">
        <v>1108</v>
      </c>
      <c r="S66" s="10" t="s">
        <v>1109</v>
      </c>
    </row>
    <row r="67" spans="10:19" x14ac:dyDescent="0.35">
      <c r="J67" s="10" t="s">
        <v>1110</v>
      </c>
      <c r="K67" s="10" t="s">
        <v>1111</v>
      </c>
      <c r="L67" s="10" t="s">
        <v>1112</v>
      </c>
      <c r="M67" s="10" t="s">
        <v>1113</v>
      </c>
      <c r="N67" s="10" t="s">
        <v>1114</v>
      </c>
      <c r="O67" s="10" t="s">
        <v>1115</v>
      </c>
      <c r="P67" s="10" t="s">
        <v>1116</v>
      </c>
      <c r="Q67" s="10" t="s">
        <v>1117</v>
      </c>
      <c r="R67" s="10" t="s">
        <v>1118</v>
      </c>
      <c r="S67" s="10" t="s">
        <v>1119</v>
      </c>
    </row>
    <row r="68" spans="10:19" x14ac:dyDescent="0.35">
      <c r="J68" s="10" t="s">
        <v>1120</v>
      </c>
      <c r="K68" s="10" t="s">
        <v>1121</v>
      </c>
      <c r="L68" s="10" t="s">
        <v>1122</v>
      </c>
      <c r="M68" s="10" t="s">
        <v>1123</v>
      </c>
      <c r="N68" s="10" t="s">
        <v>1124</v>
      </c>
      <c r="O68" s="10" t="s">
        <v>1125</v>
      </c>
      <c r="P68" s="10" t="s">
        <v>1126</v>
      </c>
      <c r="Q68" s="10" t="s">
        <v>1127</v>
      </c>
      <c r="R68" s="10" t="s">
        <v>1128</v>
      </c>
      <c r="S68" s="10" t="s">
        <v>1129</v>
      </c>
    </row>
    <row r="69" spans="10:19" x14ac:dyDescent="0.35">
      <c r="J69" s="10" t="s">
        <v>1130</v>
      </c>
      <c r="K69" s="10" t="s">
        <v>1131</v>
      </c>
      <c r="L69" s="10" t="s">
        <v>1132</v>
      </c>
      <c r="M69" s="10" t="s">
        <v>1133</v>
      </c>
      <c r="N69" s="10" t="s">
        <v>1134</v>
      </c>
      <c r="O69" s="10" t="s">
        <v>1135</v>
      </c>
      <c r="P69" s="10" t="s">
        <v>1136</v>
      </c>
      <c r="Q69" s="10" t="s">
        <v>1137</v>
      </c>
      <c r="R69" s="10" t="s">
        <v>1138</v>
      </c>
      <c r="S69" s="10" t="s">
        <v>1139</v>
      </c>
    </row>
    <row r="70" spans="10:19" x14ac:dyDescent="0.35">
      <c r="J70" s="10" t="s">
        <v>1140</v>
      </c>
      <c r="K70" s="10" t="s">
        <v>1141</v>
      </c>
      <c r="L70" s="10" t="s">
        <v>1142</v>
      </c>
      <c r="M70" s="10" t="s">
        <v>1143</v>
      </c>
      <c r="N70" s="10" t="s">
        <v>1144</v>
      </c>
      <c r="O70" s="10" t="s">
        <v>1145</v>
      </c>
      <c r="P70" s="10" t="s">
        <v>1146</v>
      </c>
      <c r="Q70" s="10" t="s">
        <v>1147</v>
      </c>
      <c r="R70" s="10" t="s">
        <v>1148</v>
      </c>
      <c r="S70" s="10" t="s">
        <v>1149</v>
      </c>
    </row>
    <row r="71" spans="10:19" x14ac:dyDescent="0.35">
      <c r="J71" s="10" t="s">
        <v>1150</v>
      </c>
      <c r="K71" s="10" t="s">
        <v>1151</v>
      </c>
      <c r="L71" s="10" t="s">
        <v>1152</v>
      </c>
      <c r="M71" s="10" t="s">
        <v>1153</v>
      </c>
      <c r="N71" s="10" t="s">
        <v>1154</v>
      </c>
      <c r="O71" s="10" t="s">
        <v>1155</v>
      </c>
      <c r="P71" s="10" t="s">
        <v>1156</v>
      </c>
      <c r="Q71" s="10" t="s">
        <v>1157</v>
      </c>
      <c r="R71" s="10" t="s">
        <v>1158</v>
      </c>
      <c r="S71" s="10" t="s">
        <v>1159</v>
      </c>
    </row>
    <row r="72" spans="10:19" x14ac:dyDescent="0.35">
      <c r="J72" s="10" t="s">
        <v>1160</v>
      </c>
      <c r="K72" s="10" t="s">
        <v>1161</v>
      </c>
      <c r="L72" s="10" t="s">
        <v>1162</v>
      </c>
      <c r="M72" s="10" t="s">
        <v>1163</v>
      </c>
      <c r="N72" s="10" t="s">
        <v>1164</v>
      </c>
      <c r="O72" s="10" t="s">
        <v>1165</v>
      </c>
      <c r="P72" s="10" t="s">
        <v>1166</v>
      </c>
      <c r="Q72" s="10" t="s">
        <v>1167</v>
      </c>
      <c r="R72" s="10" t="s">
        <v>1168</v>
      </c>
      <c r="S72" s="10" t="s">
        <v>1169</v>
      </c>
    </row>
    <row r="73" spans="10:19" x14ac:dyDescent="0.35">
      <c r="J73" s="10" t="s">
        <v>1170</v>
      </c>
      <c r="K73" s="10" t="s">
        <v>1171</v>
      </c>
      <c r="L73" s="10" t="s">
        <v>1172</v>
      </c>
      <c r="M73" s="10" t="s">
        <v>1173</v>
      </c>
      <c r="N73" s="10" t="s">
        <v>1174</v>
      </c>
      <c r="O73" s="10" t="s">
        <v>1175</v>
      </c>
      <c r="P73" s="10" t="s">
        <v>1176</v>
      </c>
      <c r="Q73" s="10" t="s">
        <v>1177</v>
      </c>
      <c r="R73" s="10" t="s">
        <v>1178</v>
      </c>
      <c r="S73" s="10" t="s">
        <v>1179</v>
      </c>
    </row>
    <row r="74" spans="10:19" x14ac:dyDescent="0.35">
      <c r="J74" s="10" t="s">
        <v>1180</v>
      </c>
      <c r="K74" s="10" t="s">
        <v>1181</v>
      </c>
      <c r="L74" s="10" t="s">
        <v>1182</v>
      </c>
      <c r="M74" s="10" t="s">
        <v>1183</v>
      </c>
      <c r="N74" s="10" t="s">
        <v>1184</v>
      </c>
      <c r="O74" s="10" t="s">
        <v>1185</v>
      </c>
      <c r="P74" s="10" t="s">
        <v>1186</v>
      </c>
      <c r="Q74" s="10" t="s">
        <v>1187</v>
      </c>
      <c r="R74" s="10" t="s">
        <v>1188</v>
      </c>
      <c r="S74" s="10" t="s">
        <v>1189</v>
      </c>
    </row>
    <row r="75" spans="10:19" x14ac:dyDescent="0.35">
      <c r="J75" s="10" t="s">
        <v>1190</v>
      </c>
      <c r="K75" s="10" t="s">
        <v>1191</v>
      </c>
      <c r="L75" s="10" t="s">
        <v>1192</v>
      </c>
      <c r="M75" s="10" t="s">
        <v>1193</v>
      </c>
      <c r="N75" s="10" t="s">
        <v>1194</v>
      </c>
      <c r="O75" s="10" t="s">
        <v>1195</v>
      </c>
      <c r="P75" s="10" t="s">
        <v>1196</v>
      </c>
      <c r="Q75" s="10" t="s">
        <v>1197</v>
      </c>
      <c r="R75" s="10" t="s">
        <v>1198</v>
      </c>
      <c r="S75" s="10" t="s">
        <v>1199</v>
      </c>
    </row>
    <row r="76" spans="10:19" x14ac:dyDescent="0.35">
      <c r="J76" s="10" t="s">
        <v>1200</v>
      </c>
      <c r="K76" s="10" t="s">
        <v>1201</v>
      </c>
      <c r="L76" s="10" t="s">
        <v>1202</v>
      </c>
      <c r="M76" s="10" t="s">
        <v>1203</v>
      </c>
      <c r="N76" s="10" t="s">
        <v>1204</v>
      </c>
      <c r="O76" s="10" t="s">
        <v>1205</v>
      </c>
      <c r="P76" s="10" t="s">
        <v>1206</v>
      </c>
      <c r="Q76" s="10" t="s">
        <v>1207</v>
      </c>
      <c r="R76" s="10" t="s">
        <v>1208</v>
      </c>
      <c r="S76" s="10" t="s">
        <v>1209</v>
      </c>
    </row>
    <row r="77" spans="10:19" x14ac:dyDescent="0.35">
      <c r="J77" s="10" t="s">
        <v>1210</v>
      </c>
      <c r="K77" s="10" t="s">
        <v>1211</v>
      </c>
      <c r="L77" s="10" t="s">
        <v>1212</v>
      </c>
      <c r="M77" s="10" t="s">
        <v>1213</v>
      </c>
      <c r="N77" s="10" t="s">
        <v>1214</v>
      </c>
      <c r="O77" s="10" t="s">
        <v>1215</v>
      </c>
      <c r="P77" s="10" t="s">
        <v>1216</v>
      </c>
      <c r="Q77" s="10" t="s">
        <v>1217</v>
      </c>
      <c r="R77" s="10" t="s">
        <v>1218</v>
      </c>
      <c r="S77" s="10" t="s">
        <v>1219</v>
      </c>
    </row>
    <row r="78" spans="10:19" x14ac:dyDescent="0.35">
      <c r="J78" s="10" t="s">
        <v>1220</v>
      </c>
      <c r="K78" s="10" t="s">
        <v>1221</v>
      </c>
      <c r="L78" s="10" t="s">
        <v>1222</v>
      </c>
      <c r="M78" s="10" t="s">
        <v>1223</v>
      </c>
      <c r="N78" s="10" t="s">
        <v>1224</v>
      </c>
      <c r="O78" s="10" t="s">
        <v>49</v>
      </c>
      <c r="P78" s="10" t="s">
        <v>1225</v>
      </c>
      <c r="Q78" s="10" t="s">
        <v>1226</v>
      </c>
      <c r="R78" s="10" t="s">
        <v>1227</v>
      </c>
      <c r="S78" s="10" t="s">
        <v>1228</v>
      </c>
    </row>
    <row r="79" spans="10:19" x14ac:dyDescent="0.35">
      <c r="J79" s="10" t="s">
        <v>1229</v>
      </c>
      <c r="K79" s="10" t="s">
        <v>1230</v>
      </c>
      <c r="L79" s="10" t="s">
        <v>1231</v>
      </c>
      <c r="M79" s="10" t="s">
        <v>1232</v>
      </c>
      <c r="N79" s="10" t="s">
        <v>1233</v>
      </c>
      <c r="O79" s="10" t="s">
        <v>1234</v>
      </c>
      <c r="P79" s="10" t="s">
        <v>1235</v>
      </c>
      <c r="Q79" s="10" t="s">
        <v>1236</v>
      </c>
      <c r="R79" s="10" t="s">
        <v>1237</v>
      </c>
      <c r="S79" s="10" t="s">
        <v>1238</v>
      </c>
    </row>
    <row r="80" spans="10:19" x14ac:dyDescent="0.35">
      <c r="J80" s="10" t="s">
        <v>1239</v>
      </c>
      <c r="K80" s="10" t="s">
        <v>1240</v>
      </c>
      <c r="L80" s="10" t="s">
        <v>1241</v>
      </c>
      <c r="M80" s="10" t="s">
        <v>1242</v>
      </c>
      <c r="N80" s="10" t="s">
        <v>1243</v>
      </c>
      <c r="O80" s="10" t="s">
        <v>1244</v>
      </c>
      <c r="P80" s="10" t="s">
        <v>1245</v>
      </c>
      <c r="Q80" s="10" t="s">
        <v>1246</v>
      </c>
      <c r="R80" s="10" t="s">
        <v>1247</v>
      </c>
      <c r="S80" s="10" t="s">
        <v>1248</v>
      </c>
    </row>
    <row r="81" spans="10:19" x14ac:dyDescent="0.35">
      <c r="J81" s="10" t="s">
        <v>1249</v>
      </c>
      <c r="K81" s="10" t="s">
        <v>1250</v>
      </c>
      <c r="L81" s="10" t="s">
        <v>1251</v>
      </c>
      <c r="M81" s="10" t="s">
        <v>1252</v>
      </c>
      <c r="N81" s="10" t="s">
        <v>1253</v>
      </c>
      <c r="O81" s="10" t="s">
        <v>1254</v>
      </c>
      <c r="P81" s="10" t="s">
        <v>1255</v>
      </c>
      <c r="Q81" s="10" t="s">
        <v>1256</v>
      </c>
      <c r="R81" s="10" t="s">
        <v>1257</v>
      </c>
      <c r="S81" s="10" t="s">
        <v>1258</v>
      </c>
    </row>
    <row r="82" spans="10:19" x14ac:dyDescent="0.35">
      <c r="J82" s="10" t="s">
        <v>1259</v>
      </c>
      <c r="K82" s="10" t="s">
        <v>1260</v>
      </c>
      <c r="L82" s="10" t="s">
        <v>1261</v>
      </c>
      <c r="M82" s="10" t="s">
        <v>1262</v>
      </c>
      <c r="N82" s="10" t="s">
        <v>1263</v>
      </c>
      <c r="O82" s="10" t="s">
        <v>1264</v>
      </c>
      <c r="P82" s="10" t="s">
        <v>1265</v>
      </c>
      <c r="Q82" s="10" t="s">
        <v>1266</v>
      </c>
      <c r="R82" s="10" t="s">
        <v>1267</v>
      </c>
      <c r="S82" s="10" t="s">
        <v>1268</v>
      </c>
    </row>
    <row r="83" spans="10:19" x14ac:dyDescent="0.35">
      <c r="J83" s="10" t="s">
        <v>1269</v>
      </c>
      <c r="K83" s="10" t="s">
        <v>1270</v>
      </c>
      <c r="L83" s="10" t="s">
        <v>1271</v>
      </c>
      <c r="M83" s="10" t="s">
        <v>1272</v>
      </c>
      <c r="N83" s="10" t="s">
        <v>1273</v>
      </c>
      <c r="O83" s="10" t="s">
        <v>1274</v>
      </c>
      <c r="P83" s="10" t="s">
        <v>1275</v>
      </c>
      <c r="Q83" s="10" t="s">
        <v>1276</v>
      </c>
      <c r="R83" s="10" t="s">
        <v>1277</v>
      </c>
      <c r="S83" s="10" t="s">
        <v>1278</v>
      </c>
    </row>
    <row r="84" spans="10:19" x14ac:dyDescent="0.35">
      <c r="J84" s="10" t="s">
        <v>1279</v>
      </c>
      <c r="K84" s="10" t="s">
        <v>1280</v>
      </c>
      <c r="L84" s="10" t="s">
        <v>1281</v>
      </c>
      <c r="M84" s="10" t="s">
        <v>1282</v>
      </c>
      <c r="N84" s="10" t="s">
        <v>1283</v>
      </c>
      <c r="O84" s="10" t="s">
        <v>1284</v>
      </c>
      <c r="P84" s="10" t="s">
        <v>1285</v>
      </c>
      <c r="Q84" s="10" t="s">
        <v>1286</v>
      </c>
      <c r="R84" s="10" t="s">
        <v>1287</v>
      </c>
      <c r="S84" s="10" t="s">
        <v>1288</v>
      </c>
    </row>
    <row r="85" spans="10:19" x14ac:dyDescent="0.35">
      <c r="J85" s="10" t="s">
        <v>1289</v>
      </c>
      <c r="K85" s="10" t="s">
        <v>1290</v>
      </c>
      <c r="L85" s="10" t="s">
        <v>1291</v>
      </c>
      <c r="M85" s="10" t="s">
        <v>1292</v>
      </c>
      <c r="N85" s="10" t="s">
        <v>1293</v>
      </c>
      <c r="O85" s="10" t="s">
        <v>1294</v>
      </c>
      <c r="P85" s="10" t="s">
        <v>1295</v>
      </c>
      <c r="Q85" s="10" t="s">
        <v>1296</v>
      </c>
      <c r="R85" s="10" t="s">
        <v>1297</v>
      </c>
      <c r="S85" s="10" t="s">
        <v>1298</v>
      </c>
    </row>
    <row r="86" spans="10:19" x14ac:dyDescent="0.35">
      <c r="J86" s="10" t="s">
        <v>1299</v>
      </c>
      <c r="K86" s="10" t="s">
        <v>1300</v>
      </c>
      <c r="L86" s="10" t="s">
        <v>1301</v>
      </c>
      <c r="M86" s="10" t="s">
        <v>1302</v>
      </c>
      <c r="N86" s="10" t="s">
        <v>1303</v>
      </c>
      <c r="O86" s="10" t="s">
        <v>1304</v>
      </c>
      <c r="P86" s="10" t="s">
        <v>1305</v>
      </c>
      <c r="Q86" s="10" t="s">
        <v>1306</v>
      </c>
      <c r="R86" s="10" t="s">
        <v>1307</v>
      </c>
      <c r="S86" s="10" t="s">
        <v>1308</v>
      </c>
    </row>
    <row r="87" spans="10:19" x14ac:dyDescent="0.35">
      <c r="J87" s="10" t="s">
        <v>1309</v>
      </c>
      <c r="K87" s="10" t="s">
        <v>1310</v>
      </c>
      <c r="L87" s="10" t="s">
        <v>1311</v>
      </c>
      <c r="M87" s="10" t="s">
        <v>1312</v>
      </c>
      <c r="N87" s="10" t="s">
        <v>1313</v>
      </c>
      <c r="O87" s="10" t="s">
        <v>1314</v>
      </c>
      <c r="P87" s="10" t="s">
        <v>1315</v>
      </c>
      <c r="Q87" s="10" t="s">
        <v>1316</v>
      </c>
      <c r="R87" s="10" t="s">
        <v>1317</v>
      </c>
      <c r="S87" s="10" t="s">
        <v>1318</v>
      </c>
    </row>
    <row r="88" spans="10:19" x14ac:dyDescent="0.35">
      <c r="J88" s="10" t="s">
        <v>1319</v>
      </c>
      <c r="K88" s="10" t="s">
        <v>1320</v>
      </c>
      <c r="L88" s="10" t="s">
        <v>1321</v>
      </c>
      <c r="M88" s="10" t="s">
        <v>1322</v>
      </c>
      <c r="N88" s="10" t="s">
        <v>1323</v>
      </c>
      <c r="O88" s="10" t="s">
        <v>1324</v>
      </c>
      <c r="P88" s="10" t="s">
        <v>1325</v>
      </c>
      <c r="Q88" s="10" t="s">
        <v>1326</v>
      </c>
      <c r="R88" s="10" t="s">
        <v>1327</v>
      </c>
      <c r="S88" s="10" t="s">
        <v>1328</v>
      </c>
    </row>
    <row r="89" spans="10:19" x14ac:dyDescent="0.35">
      <c r="J89" s="10" t="s">
        <v>1329</v>
      </c>
      <c r="K89" s="10" t="s">
        <v>1330</v>
      </c>
      <c r="L89" s="10" t="s">
        <v>1331</v>
      </c>
      <c r="M89" s="10" t="s">
        <v>1332</v>
      </c>
      <c r="N89" s="10" t="s">
        <v>1333</v>
      </c>
      <c r="O89" s="10" t="s">
        <v>1334</v>
      </c>
      <c r="P89" s="10" t="s">
        <v>1335</v>
      </c>
      <c r="Q89" s="10" t="s">
        <v>1336</v>
      </c>
      <c r="R89" s="10" t="s">
        <v>1337</v>
      </c>
      <c r="S89" s="10" t="s">
        <v>1338</v>
      </c>
    </row>
    <row r="90" spans="10:19" x14ac:dyDescent="0.35">
      <c r="J90" s="10" t="s">
        <v>1339</v>
      </c>
      <c r="K90" s="10" t="s">
        <v>1340</v>
      </c>
      <c r="L90" s="10" t="s">
        <v>1341</v>
      </c>
      <c r="M90" s="10" t="s">
        <v>1342</v>
      </c>
      <c r="N90" s="10" t="s">
        <v>1343</v>
      </c>
      <c r="O90" s="10" t="s">
        <v>1344</v>
      </c>
      <c r="P90" s="10" t="s">
        <v>1345</v>
      </c>
      <c r="Q90" s="10" t="s">
        <v>1346</v>
      </c>
      <c r="R90" s="10" t="s">
        <v>1347</v>
      </c>
      <c r="S90" s="10" t="s">
        <v>1348</v>
      </c>
    </row>
    <row r="91" spans="10:19" x14ac:dyDescent="0.35">
      <c r="J91" s="10" t="s">
        <v>1349</v>
      </c>
      <c r="K91" s="10" t="s">
        <v>1350</v>
      </c>
      <c r="L91" s="10" t="s">
        <v>1351</v>
      </c>
      <c r="M91" s="10" t="s">
        <v>1352</v>
      </c>
      <c r="N91" s="10" t="s">
        <v>1353</v>
      </c>
      <c r="O91" s="10" t="s">
        <v>1354</v>
      </c>
      <c r="P91" s="10" t="s">
        <v>1355</v>
      </c>
      <c r="Q91" s="10" t="s">
        <v>1356</v>
      </c>
      <c r="R91" s="10" t="s">
        <v>1357</v>
      </c>
      <c r="S91" s="10" t="s">
        <v>1358</v>
      </c>
    </row>
    <row r="92" spans="10:19" x14ac:dyDescent="0.35">
      <c r="J92" s="10" t="s">
        <v>1359</v>
      </c>
      <c r="K92" s="10" t="s">
        <v>1360</v>
      </c>
      <c r="L92" s="10" t="s">
        <v>1361</v>
      </c>
      <c r="M92" s="10" t="s">
        <v>1362</v>
      </c>
      <c r="N92" s="10" t="s">
        <v>1363</v>
      </c>
      <c r="O92" s="10" t="s">
        <v>1364</v>
      </c>
      <c r="P92" s="10" t="s">
        <v>1365</v>
      </c>
      <c r="Q92" s="10" t="s">
        <v>1366</v>
      </c>
      <c r="R92" s="10" t="s">
        <v>1367</v>
      </c>
      <c r="S92" s="10" t="s">
        <v>1368</v>
      </c>
    </row>
    <row r="93" spans="10:19" x14ac:dyDescent="0.35">
      <c r="J93" s="10" t="s">
        <v>1369</v>
      </c>
      <c r="K93" s="10" t="s">
        <v>1370</v>
      </c>
      <c r="L93" s="10" t="s">
        <v>1371</v>
      </c>
      <c r="M93" s="10" t="s">
        <v>1372</v>
      </c>
      <c r="N93" s="10" t="s">
        <v>1373</v>
      </c>
      <c r="O93" s="10" t="s">
        <v>1374</v>
      </c>
      <c r="P93" s="10" t="s">
        <v>1375</v>
      </c>
      <c r="Q93" s="10" t="s">
        <v>1376</v>
      </c>
      <c r="R93" s="10" t="s">
        <v>1377</v>
      </c>
      <c r="S93" s="10" t="s">
        <v>1378</v>
      </c>
    </row>
    <row r="94" spans="10:19" x14ac:dyDescent="0.35">
      <c r="J94" s="10" t="s">
        <v>1379</v>
      </c>
      <c r="K94" s="10" t="s">
        <v>1380</v>
      </c>
      <c r="L94" s="10" t="s">
        <v>1381</v>
      </c>
      <c r="M94" s="10" t="s">
        <v>1382</v>
      </c>
      <c r="N94" s="10" t="s">
        <v>1383</v>
      </c>
      <c r="O94" s="10" t="s">
        <v>1384</v>
      </c>
      <c r="P94" s="10" t="s">
        <v>1385</v>
      </c>
      <c r="Q94" s="10" t="s">
        <v>1386</v>
      </c>
      <c r="R94" s="10" t="s">
        <v>1387</v>
      </c>
      <c r="S94" s="10" t="s">
        <v>1388</v>
      </c>
    </row>
    <row r="95" spans="10:19" x14ac:dyDescent="0.35">
      <c r="J95" s="10" t="s">
        <v>1389</v>
      </c>
      <c r="K95" s="10" t="s">
        <v>1390</v>
      </c>
      <c r="L95" s="10" t="s">
        <v>1391</v>
      </c>
      <c r="M95" s="10" t="s">
        <v>1392</v>
      </c>
      <c r="N95" s="10" t="s">
        <v>1393</v>
      </c>
      <c r="O95" s="10" t="s">
        <v>1394</v>
      </c>
      <c r="P95" s="10" t="s">
        <v>1395</v>
      </c>
      <c r="Q95" s="10" t="s">
        <v>1396</v>
      </c>
      <c r="R95" s="10" t="s">
        <v>1397</v>
      </c>
      <c r="S95" s="10" t="s">
        <v>1398</v>
      </c>
    </row>
    <row r="96" spans="10:19" x14ac:dyDescent="0.35">
      <c r="J96" s="10" t="s">
        <v>1399</v>
      </c>
      <c r="K96" s="10" t="s">
        <v>1400</v>
      </c>
      <c r="L96" s="10" t="s">
        <v>1401</v>
      </c>
      <c r="M96" s="10" t="s">
        <v>1402</v>
      </c>
      <c r="N96" s="10" t="s">
        <v>1403</v>
      </c>
      <c r="O96" s="10" t="s">
        <v>1404</v>
      </c>
      <c r="P96" s="10" t="s">
        <v>1405</v>
      </c>
      <c r="Q96" s="10" t="s">
        <v>1406</v>
      </c>
      <c r="R96" s="10" t="s">
        <v>1407</v>
      </c>
      <c r="S96" s="10" t="s">
        <v>1408</v>
      </c>
    </row>
    <row r="97" spans="10:19" x14ac:dyDescent="0.35">
      <c r="J97" s="10" t="s">
        <v>1409</v>
      </c>
      <c r="K97" s="10" t="s">
        <v>1410</v>
      </c>
      <c r="L97" s="10" t="s">
        <v>1411</v>
      </c>
      <c r="M97" s="10" t="s">
        <v>1412</v>
      </c>
      <c r="N97" s="10" t="s">
        <v>1413</v>
      </c>
      <c r="O97" s="10" t="s">
        <v>1414</v>
      </c>
      <c r="P97" s="10" t="s">
        <v>1415</v>
      </c>
      <c r="Q97" s="10" t="s">
        <v>1416</v>
      </c>
      <c r="R97" s="10" t="s">
        <v>1417</v>
      </c>
      <c r="S97" s="10" t="s">
        <v>1418</v>
      </c>
    </row>
    <row r="98" spans="10:19" x14ac:dyDescent="0.35">
      <c r="J98" s="10" t="s">
        <v>1419</v>
      </c>
      <c r="K98" s="10" t="s">
        <v>1420</v>
      </c>
      <c r="L98" s="10" t="s">
        <v>1421</v>
      </c>
      <c r="M98" s="10" t="s">
        <v>1422</v>
      </c>
      <c r="N98" s="10" t="s">
        <v>1423</v>
      </c>
      <c r="O98" s="10" t="s">
        <v>1424</v>
      </c>
      <c r="P98" s="10" t="s">
        <v>1425</v>
      </c>
      <c r="Q98" s="10" t="s">
        <v>1426</v>
      </c>
      <c r="R98" s="10" t="s">
        <v>1427</v>
      </c>
      <c r="S98" s="10" t="s">
        <v>1428</v>
      </c>
    </row>
    <row r="99" spans="10:19" x14ac:dyDescent="0.35">
      <c r="J99" s="10" t="s">
        <v>1429</v>
      </c>
      <c r="K99" s="10" t="s">
        <v>1430</v>
      </c>
      <c r="L99" s="10" t="s">
        <v>1431</v>
      </c>
      <c r="M99" s="10" t="s">
        <v>1432</v>
      </c>
      <c r="N99" s="10" t="s">
        <v>1433</v>
      </c>
      <c r="O99" s="10" t="s">
        <v>1434</v>
      </c>
      <c r="P99" s="10" t="s">
        <v>1435</v>
      </c>
      <c r="Q99" s="10" t="s">
        <v>1436</v>
      </c>
      <c r="R99" s="10" t="s">
        <v>1437</v>
      </c>
      <c r="S99" s="10" t="s">
        <v>1438</v>
      </c>
    </row>
    <row r="100" spans="10:19" x14ac:dyDescent="0.35">
      <c r="J100" s="10" t="s">
        <v>1439</v>
      </c>
      <c r="K100" s="10" t="s">
        <v>1440</v>
      </c>
      <c r="L100" s="10" t="s">
        <v>1441</v>
      </c>
      <c r="M100" s="10" t="s">
        <v>1442</v>
      </c>
      <c r="N100" s="10" t="s">
        <v>1443</v>
      </c>
      <c r="O100" s="10" t="s">
        <v>1444</v>
      </c>
      <c r="P100" s="10" t="s">
        <v>1445</v>
      </c>
      <c r="Q100" s="10" t="s">
        <v>1446</v>
      </c>
      <c r="R100" s="10" t="s">
        <v>1447</v>
      </c>
      <c r="S100" s="10" t="s">
        <v>1448</v>
      </c>
    </row>
    <row r="101" spans="10:19" x14ac:dyDescent="0.35">
      <c r="J101" s="10" t="s">
        <v>1449</v>
      </c>
      <c r="K101" s="10" t="s">
        <v>1450</v>
      </c>
      <c r="L101" s="10" t="s">
        <v>1451</v>
      </c>
      <c r="M101" s="10" t="s">
        <v>1452</v>
      </c>
      <c r="N101" s="10" t="s">
        <v>1453</v>
      </c>
      <c r="O101" s="10" t="s">
        <v>1454</v>
      </c>
      <c r="P101" s="10" t="s">
        <v>1455</v>
      </c>
      <c r="Q101" s="10" t="s">
        <v>1456</v>
      </c>
      <c r="R101" s="10" t="s">
        <v>1457</v>
      </c>
      <c r="S101" s="10" t="s">
        <v>1458</v>
      </c>
    </row>
    <row r="102" spans="10:19" x14ac:dyDescent="0.35">
      <c r="J102" s="10" t="s">
        <v>1459</v>
      </c>
      <c r="K102" s="10" t="s">
        <v>1460</v>
      </c>
      <c r="L102" s="10" t="s">
        <v>1461</v>
      </c>
      <c r="M102" s="10" t="s">
        <v>1462</v>
      </c>
      <c r="N102" s="10" t="s">
        <v>1463</v>
      </c>
      <c r="O102" s="10" t="s">
        <v>1464</v>
      </c>
      <c r="P102" s="10" t="s">
        <v>1465</v>
      </c>
      <c r="Q102" s="10" t="s">
        <v>1466</v>
      </c>
      <c r="R102" s="10" t="s">
        <v>1467</v>
      </c>
      <c r="S102" s="10" t="s">
        <v>1468</v>
      </c>
    </row>
    <row r="103" spans="10:19" x14ac:dyDescent="0.35">
      <c r="J103" s="10" t="s">
        <v>1469</v>
      </c>
      <c r="K103" s="10" t="s">
        <v>1470</v>
      </c>
      <c r="L103" s="10" t="s">
        <v>1471</v>
      </c>
      <c r="M103" s="10" t="s">
        <v>1472</v>
      </c>
      <c r="N103" s="10" t="s">
        <v>1473</v>
      </c>
      <c r="O103" s="10" t="s">
        <v>1474</v>
      </c>
      <c r="P103" s="10" t="s">
        <v>1475</v>
      </c>
      <c r="Q103" s="10" t="s">
        <v>1476</v>
      </c>
      <c r="R103" s="10" t="s">
        <v>1477</v>
      </c>
      <c r="S103" s="10" t="s">
        <v>1478</v>
      </c>
    </row>
    <row r="104" spans="10:19" x14ac:dyDescent="0.35">
      <c r="J104" s="10" t="s">
        <v>1479</v>
      </c>
      <c r="K104" s="10" t="s">
        <v>1480</v>
      </c>
      <c r="L104" s="10" t="s">
        <v>1481</v>
      </c>
      <c r="M104" s="10" t="s">
        <v>1482</v>
      </c>
      <c r="N104" s="10" t="s">
        <v>1483</v>
      </c>
      <c r="O104" s="10" t="s">
        <v>1484</v>
      </c>
      <c r="P104" s="10" t="s">
        <v>1485</v>
      </c>
      <c r="Q104" s="10" t="s">
        <v>1486</v>
      </c>
      <c r="R104" s="10" t="s">
        <v>1487</v>
      </c>
      <c r="S104" s="10" t="s">
        <v>1488</v>
      </c>
    </row>
    <row r="105" spans="10:19" x14ac:dyDescent="0.35">
      <c r="J105" s="10" t="s">
        <v>1489</v>
      </c>
      <c r="K105" s="10" t="s">
        <v>1490</v>
      </c>
      <c r="L105" s="10" t="s">
        <v>1491</v>
      </c>
      <c r="M105" s="10" t="s">
        <v>1492</v>
      </c>
      <c r="N105" s="10" t="s">
        <v>1493</v>
      </c>
      <c r="O105" s="10" t="s">
        <v>1494</v>
      </c>
      <c r="P105" s="10" t="s">
        <v>1495</v>
      </c>
      <c r="Q105" s="10" t="s">
        <v>1496</v>
      </c>
      <c r="R105" s="10" t="s">
        <v>1497</v>
      </c>
      <c r="S105" s="10" t="s">
        <v>1498</v>
      </c>
    </row>
    <row r="106" spans="10:19" x14ac:dyDescent="0.35">
      <c r="J106" s="10" t="s">
        <v>1499</v>
      </c>
      <c r="K106" s="10" t="s">
        <v>1500</v>
      </c>
      <c r="L106" s="10" t="s">
        <v>1501</v>
      </c>
      <c r="M106" s="10" t="s">
        <v>1502</v>
      </c>
      <c r="N106" s="10" t="s">
        <v>1503</v>
      </c>
      <c r="O106" s="10" t="s">
        <v>1504</v>
      </c>
      <c r="P106" s="10" t="s">
        <v>1505</v>
      </c>
      <c r="Q106" s="10" t="s">
        <v>1506</v>
      </c>
      <c r="R106" s="10" t="s">
        <v>1507</v>
      </c>
      <c r="S106" s="10" t="s">
        <v>1508</v>
      </c>
    </row>
    <row r="107" spans="10:19" x14ac:dyDescent="0.35">
      <c r="J107" s="10" t="s">
        <v>1509</v>
      </c>
      <c r="K107" s="10" t="s">
        <v>1510</v>
      </c>
      <c r="L107" s="10" t="s">
        <v>1511</v>
      </c>
      <c r="M107" s="10" t="s">
        <v>1512</v>
      </c>
      <c r="N107" s="10" t="s">
        <v>1513</v>
      </c>
      <c r="O107" s="10" t="s">
        <v>1514</v>
      </c>
      <c r="P107" s="10" t="s">
        <v>1515</v>
      </c>
      <c r="Q107" s="10" t="s">
        <v>1516</v>
      </c>
      <c r="R107" s="10" t="s">
        <v>1517</v>
      </c>
      <c r="S107" s="10" t="s">
        <v>1518</v>
      </c>
    </row>
    <row r="108" spans="10:19" x14ac:dyDescent="0.35">
      <c r="J108" s="10" t="s">
        <v>1519</v>
      </c>
      <c r="K108" s="10" t="s">
        <v>1520</v>
      </c>
      <c r="L108" s="10" t="s">
        <v>1521</v>
      </c>
      <c r="M108" s="10" t="s">
        <v>1522</v>
      </c>
      <c r="N108" s="10" t="s">
        <v>1523</v>
      </c>
      <c r="O108" s="10" t="s">
        <v>1524</v>
      </c>
      <c r="P108" s="10" t="s">
        <v>1525</v>
      </c>
      <c r="Q108" s="10" t="s">
        <v>1526</v>
      </c>
      <c r="R108" s="10" t="s">
        <v>1527</v>
      </c>
      <c r="S108" s="10" t="s">
        <v>1528</v>
      </c>
    </row>
    <row r="109" spans="10:19" x14ac:dyDescent="0.35">
      <c r="J109" s="10" t="s">
        <v>1529</v>
      </c>
      <c r="K109" s="10" t="s">
        <v>1530</v>
      </c>
      <c r="L109" s="10" t="s">
        <v>1531</v>
      </c>
      <c r="M109" s="10" t="s">
        <v>1532</v>
      </c>
      <c r="N109" s="10" t="s">
        <v>1533</v>
      </c>
      <c r="O109" s="10" t="s">
        <v>1534</v>
      </c>
      <c r="P109" s="10" t="s">
        <v>1535</v>
      </c>
      <c r="Q109" s="10" t="s">
        <v>1536</v>
      </c>
      <c r="R109" s="10" t="s">
        <v>1537</v>
      </c>
      <c r="S109" s="10" t="s">
        <v>1538</v>
      </c>
    </row>
    <row r="110" spans="10:19" x14ac:dyDescent="0.35">
      <c r="J110" s="10" t="s">
        <v>1539</v>
      </c>
      <c r="K110" s="10" t="s">
        <v>1540</v>
      </c>
      <c r="L110" s="10" t="s">
        <v>1541</v>
      </c>
      <c r="M110" s="10" t="s">
        <v>1542</v>
      </c>
      <c r="N110" s="10" t="s">
        <v>1543</v>
      </c>
      <c r="O110" s="10" t="s">
        <v>1544</v>
      </c>
      <c r="P110" s="10" t="s">
        <v>1545</v>
      </c>
      <c r="Q110" s="10" t="s">
        <v>1546</v>
      </c>
      <c r="R110" s="10" t="s">
        <v>1547</v>
      </c>
      <c r="S110" s="10" t="s">
        <v>1548</v>
      </c>
    </row>
    <row r="111" spans="10:19" x14ac:dyDescent="0.35">
      <c r="J111" s="10" t="s">
        <v>1549</v>
      </c>
      <c r="K111" s="10" t="s">
        <v>1550</v>
      </c>
      <c r="L111" s="10" t="s">
        <v>1551</v>
      </c>
      <c r="M111" s="10" t="s">
        <v>1552</v>
      </c>
      <c r="N111" s="10" t="s">
        <v>1553</v>
      </c>
      <c r="O111" s="10" t="s">
        <v>1554</v>
      </c>
      <c r="P111" s="10" t="s">
        <v>1555</v>
      </c>
      <c r="Q111" s="10" t="s">
        <v>1556</v>
      </c>
      <c r="R111" s="10" t="s">
        <v>1557</v>
      </c>
      <c r="S111" s="10" t="s">
        <v>1558</v>
      </c>
    </row>
    <row r="112" spans="10:19" x14ac:dyDescent="0.35">
      <c r="J112" s="10" t="s">
        <v>1559</v>
      </c>
      <c r="K112" s="10" t="s">
        <v>1560</v>
      </c>
      <c r="L112" s="10" t="s">
        <v>1561</v>
      </c>
      <c r="M112" s="10" t="s">
        <v>1562</v>
      </c>
      <c r="N112" s="10" t="s">
        <v>1563</v>
      </c>
      <c r="O112" s="10" t="s">
        <v>1564</v>
      </c>
      <c r="P112" s="10" t="s">
        <v>1565</v>
      </c>
      <c r="Q112" s="10" t="s">
        <v>1566</v>
      </c>
      <c r="R112" s="10" t="s">
        <v>1567</v>
      </c>
      <c r="S112" s="10" t="s">
        <v>1568</v>
      </c>
    </row>
    <row r="113" spans="2:19" x14ac:dyDescent="0.35">
      <c r="J113" s="10" t="s">
        <v>1569</v>
      </c>
      <c r="K113" s="10" t="s">
        <v>1570</v>
      </c>
      <c r="L113" s="10" t="s">
        <v>1571</v>
      </c>
      <c r="M113" s="10" t="s">
        <v>1572</v>
      </c>
      <c r="N113" s="10" t="s">
        <v>1573</v>
      </c>
      <c r="O113" s="10" t="s">
        <v>1574</v>
      </c>
      <c r="P113" s="10" t="s">
        <v>1575</v>
      </c>
      <c r="Q113" s="10" t="s">
        <v>1576</v>
      </c>
      <c r="R113" s="10" t="s">
        <v>1577</v>
      </c>
      <c r="S113" s="10" t="s">
        <v>1578</v>
      </c>
    </row>
    <row r="114" spans="2:19" x14ac:dyDescent="0.35">
      <c r="J114" s="10" t="s">
        <v>1579</v>
      </c>
      <c r="K114" s="10" t="s">
        <v>1580</v>
      </c>
      <c r="L114" s="10" t="s">
        <v>1581</v>
      </c>
      <c r="M114" s="10" t="s">
        <v>1582</v>
      </c>
      <c r="N114" s="10" t="s">
        <v>1583</v>
      </c>
      <c r="O114" s="10" t="s">
        <v>1584</v>
      </c>
      <c r="P114" s="10" t="s">
        <v>1585</v>
      </c>
      <c r="Q114" s="10" t="s">
        <v>1586</v>
      </c>
      <c r="R114" s="10" t="s">
        <v>1587</v>
      </c>
      <c r="S114" s="10" t="s">
        <v>1588</v>
      </c>
    </row>
    <row r="115" spans="2:19" x14ac:dyDescent="0.35">
      <c r="J115" s="10" t="s">
        <v>1589</v>
      </c>
      <c r="K115" s="10" t="s">
        <v>1590</v>
      </c>
      <c r="L115" s="10" t="s">
        <v>1591</v>
      </c>
      <c r="M115" s="10" t="s">
        <v>1592</v>
      </c>
      <c r="N115" s="10" t="s">
        <v>1593</v>
      </c>
      <c r="O115" s="10" t="s">
        <v>1594</v>
      </c>
      <c r="P115" s="10" t="s">
        <v>1595</v>
      </c>
      <c r="Q115" s="10" t="s">
        <v>1596</v>
      </c>
      <c r="R115" s="10" t="s">
        <v>1597</v>
      </c>
      <c r="S115" s="10" t="s">
        <v>1598</v>
      </c>
    </row>
    <row r="116" spans="2:19" x14ac:dyDescent="0.35">
      <c r="J116" s="10" t="s">
        <v>1599</v>
      </c>
      <c r="K116" s="10" t="s">
        <v>1600</v>
      </c>
      <c r="L116" s="10" t="s">
        <v>1601</v>
      </c>
      <c r="M116" s="10" t="s">
        <v>1602</v>
      </c>
      <c r="N116" s="10" t="s">
        <v>1603</v>
      </c>
      <c r="O116" s="10" t="s">
        <v>1604</v>
      </c>
      <c r="P116" s="10" t="s">
        <v>1605</v>
      </c>
      <c r="Q116" s="10" t="s">
        <v>1606</v>
      </c>
      <c r="R116" s="10" t="s">
        <v>1607</v>
      </c>
      <c r="S116" s="10" t="s">
        <v>1608</v>
      </c>
    </row>
    <row r="117" spans="2:19" x14ac:dyDescent="0.35">
      <c r="J117" s="10" t="s">
        <v>1609</v>
      </c>
      <c r="K117" s="10" t="s">
        <v>1610</v>
      </c>
      <c r="L117" s="10" t="s">
        <v>1611</v>
      </c>
      <c r="M117" s="10" t="s">
        <v>1612</v>
      </c>
      <c r="N117" s="10" t="s">
        <v>1613</v>
      </c>
      <c r="O117" s="10" t="s">
        <v>1614</v>
      </c>
      <c r="P117" s="10" t="s">
        <v>1615</v>
      </c>
      <c r="Q117" s="10" t="s">
        <v>1616</v>
      </c>
      <c r="R117" s="10" t="s">
        <v>1617</v>
      </c>
      <c r="S117" s="10" t="s">
        <v>1618</v>
      </c>
    </row>
    <row r="118" spans="2:19" x14ac:dyDescent="0.35">
      <c r="J118" s="10" t="s">
        <v>1619</v>
      </c>
      <c r="K118" s="10" t="s">
        <v>1620</v>
      </c>
      <c r="L118" s="10" t="s">
        <v>1621</v>
      </c>
      <c r="M118" s="10" t="s">
        <v>1622</v>
      </c>
      <c r="N118" s="10" t="s">
        <v>1623</v>
      </c>
      <c r="O118" s="10" t="s">
        <v>1624</v>
      </c>
      <c r="P118" s="10" t="s">
        <v>1625</v>
      </c>
      <c r="Q118" s="10" t="s">
        <v>1626</v>
      </c>
      <c r="R118" s="10" t="s">
        <v>1627</v>
      </c>
      <c r="S118" s="10" t="s">
        <v>1628</v>
      </c>
    </row>
    <row r="119" spans="2:19" x14ac:dyDescent="0.35">
      <c r="J119" s="10" t="s">
        <v>1629</v>
      </c>
      <c r="K119" s="10" t="s">
        <v>1630</v>
      </c>
      <c r="L119" s="10" t="s">
        <v>1631</v>
      </c>
      <c r="M119" s="10" t="s">
        <v>1632</v>
      </c>
      <c r="N119" s="10" t="s">
        <v>1633</v>
      </c>
      <c r="O119" s="10" t="s">
        <v>1634</v>
      </c>
      <c r="P119" s="10" t="s">
        <v>1635</v>
      </c>
      <c r="Q119" s="10" t="s">
        <v>1636</v>
      </c>
      <c r="R119" s="10" t="s">
        <v>1637</v>
      </c>
      <c r="S119" s="10" t="s">
        <v>1638</v>
      </c>
    </row>
    <row r="120" spans="2:19" x14ac:dyDescent="0.35">
      <c r="J120" s="10" t="s">
        <v>1639</v>
      </c>
      <c r="K120" s="10" t="s">
        <v>1640</v>
      </c>
      <c r="L120" s="10" t="s">
        <v>1641</v>
      </c>
      <c r="M120" s="10" t="s">
        <v>1642</v>
      </c>
      <c r="N120" s="10" t="s">
        <v>1643</v>
      </c>
      <c r="O120" s="10" t="s">
        <v>1644</v>
      </c>
      <c r="P120" s="10" t="s">
        <v>1645</v>
      </c>
      <c r="Q120" s="10" t="s">
        <v>1646</v>
      </c>
      <c r="R120" s="10" t="s">
        <v>1647</v>
      </c>
      <c r="S120" s="10" t="s">
        <v>1648</v>
      </c>
    </row>
    <row r="121" spans="2:19" x14ac:dyDescent="0.35">
      <c r="J121" s="10" t="s">
        <v>1649</v>
      </c>
      <c r="K121" s="10" t="s">
        <v>1650</v>
      </c>
      <c r="L121" s="10" t="s">
        <v>1651</v>
      </c>
      <c r="M121" s="10" t="s">
        <v>1652</v>
      </c>
      <c r="N121" s="10" t="s">
        <v>1653</v>
      </c>
      <c r="O121" s="10" t="s">
        <v>1654</v>
      </c>
      <c r="P121" s="10" t="s">
        <v>1655</v>
      </c>
      <c r="Q121" s="10" t="s">
        <v>1656</v>
      </c>
      <c r="R121" s="10" t="s">
        <v>1657</v>
      </c>
      <c r="S121" s="10" t="s">
        <v>1658</v>
      </c>
    </row>
    <row r="122" spans="2:19" x14ac:dyDescent="0.35">
      <c r="J122" s="10" t="s">
        <v>1659</v>
      </c>
      <c r="K122" s="10" t="s">
        <v>1660</v>
      </c>
      <c r="L122" s="10" t="s">
        <v>1661</v>
      </c>
      <c r="M122" s="10" t="s">
        <v>1662</v>
      </c>
      <c r="N122" s="10" t="s">
        <v>1663</v>
      </c>
      <c r="O122" s="10" t="s">
        <v>1664</v>
      </c>
      <c r="P122" s="10" t="s">
        <v>1665</v>
      </c>
    </row>
    <row r="125" spans="2:19" x14ac:dyDescent="0.35">
      <c r="B125" t="s">
        <v>344</v>
      </c>
    </row>
    <row r="126" spans="2:19" x14ac:dyDescent="0.35">
      <c r="B126" t="str">
        <f>HYPERLINK("#Contents!A1", "Return to Contents")</f>
        <v>Return to Contents</v>
      </c>
    </row>
  </sheetData>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G19"/>
  <sheetViews>
    <sheetView showGridLines="0" workbookViewId="0"/>
  </sheetViews>
  <sheetFormatPr defaultColWidth="8.81640625" defaultRowHeight="14.5" x14ac:dyDescent="0.35"/>
  <cols>
    <col min="1" max="1" width="5" customWidth="1"/>
    <col min="2" max="2" width="25" customWidth="1"/>
    <col min="3" max="7" width="20" customWidth="1"/>
  </cols>
  <sheetData>
    <row r="2" spans="2:7" ht="40" customHeight="1" x14ac:dyDescent="0.35">
      <c r="D2" s="14" t="s">
        <v>354</v>
      </c>
    </row>
    <row r="6" spans="2:7" ht="88" customHeight="1" x14ac:dyDescent="0.35">
      <c r="C6" s="15" t="s">
        <v>355</v>
      </c>
      <c r="D6" s="15" t="s">
        <v>356</v>
      </c>
      <c r="E6" s="15" t="s">
        <v>357</v>
      </c>
      <c r="F6" s="15" t="s">
        <v>358</v>
      </c>
      <c r="G6" s="15" t="s">
        <v>359</v>
      </c>
    </row>
    <row r="7" spans="2:7" x14ac:dyDescent="0.35">
      <c r="B7" s="12" t="s">
        <v>101</v>
      </c>
      <c r="C7" s="13">
        <v>7.9008714142952047E-2</v>
      </c>
      <c r="D7" s="13">
        <v>7.0786181628490541E-2</v>
      </c>
      <c r="E7" s="13">
        <v>6.5087735029739802E-2</v>
      </c>
      <c r="F7" s="13">
        <v>7.0160064790158058E-2</v>
      </c>
      <c r="G7" s="13">
        <v>5.8589389756024353E-2</v>
      </c>
    </row>
    <row r="8" spans="2:7" x14ac:dyDescent="0.35">
      <c r="B8" s="12" t="s">
        <v>102</v>
      </c>
      <c r="C8" s="13">
        <v>0.20430712820109301</v>
      </c>
      <c r="D8" s="13">
        <v>0.19794553244533869</v>
      </c>
      <c r="E8" s="13">
        <v>0.1932363495949391</v>
      </c>
      <c r="F8" s="13">
        <v>0.19026536655356471</v>
      </c>
      <c r="G8" s="13">
        <v>0.18378754174136369</v>
      </c>
    </row>
    <row r="9" spans="2:7" ht="29" x14ac:dyDescent="0.35">
      <c r="B9" s="12" t="s">
        <v>103</v>
      </c>
      <c r="C9" s="13">
        <v>0.18142112057125731</v>
      </c>
      <c r="D9" s="13">
        <v>0.1788355694723148</v>
      </c>
      <c r="E9" s="13">
        <v>0.18669947953982971</v>
      </c>
      <c r="F9" s="13">
        <v>0.18740336556799181</v>
      </c>
      <c r="G9" s="13">
        <v>0.2038623924552945</v>
      </c>
    </row>
    <row r="10" spans="2:7" x14ac:dyDescent="0.35">
      <c r="B10" s="12" t="s">
        <v>104</v>
      </c>
      <c r="C10" s="13">
        <v>0.24621533808677751</v>
      </c>
      <c r="D10" s="13">
        <v>0.23422276022427291</v>
      </c>
      <c r="E10" s="13">
        <v>0.24719979437722339</v>
      </c>
      <c r="F10" s="13">
        <v>0.2488886691397417</v>
      </c>
      <c r="G10" s="13">
        <v>0.24178951888345779</v>
      </c>
    </row>
    <row r="11" spans="2:7" x14ac:dyDescent="0.35">
      <c r="B11" s="12" t="s">
        <v>105</v>
      </c>
      <c r="C11" s="13">
        <v>0.20219128041798559</v>
      </c>
      <c r="D11" s="13">
        <v>0.22873190366918131</v>
      </c>
      <c r="E11" s="13">
        <v>0.21635434535435311</v>
      </c>
      <c r="F11" s="13">
        <v>0.21808310972881589</v>
      </c>
      <c r="G11" s="13">
        <v>0.22904948323694871</v>
      </c>
    </row>
    <row r="12" spans="2:7" x14ac:dyDescent="0.35">
      <c r="B12" s="12" t="s">
        <v>81</v>
      </c>
      <c r="C12" s="13">
        <v>8.6856418579934688E-2</v>
      </c>
      <c r="D12" s="13">
        <v>8.9478052560401894E-2</v>
      </c>
      <c r="E12" s="13">
        <v>9.1422296103914905E-2</v>
      </c>
      <c r="F12" s="13">
        <v>8.5199424219727954E-2</v>
      </c>
      <c r="G12" s="13">
        <v>8.2921673926911008E-2</v>
      </c>
    </row>
    <row r="15" spans="2:7" x14ac:dyDescent="0.35">
      <c r="B15" t="s">
        <v>344</v>
      </c>
    </row>
    <row r="16" spans="2:7"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7.9008714142952047E-2</v>
      </c>
      <c r="D9" s="13">
        <v>0.1038821832644042</v>
      </c>
      <c r="E9" s="13">
        <v>0.1270153801848842</v>
      </c>
      <c r="F9" s="13">
        <v>8.9250143551988556E-2</v>
      </c>
      <c r="G9" s="13">
        <v>6.3004838782987266E-2</v>
      </c>
      <c r="H9" s="13">
        <v>4.3564276144499543E-2</v>
      </c>
      <c r="I9" s="13">
        <v>5.2120901591868857E-2</v>
      </c>
      <c r="K9" s="13">
        <v>0.1015515498877736</v>
      </c>
      <c r="L9" s="13">
        <v>5.6938376403624258E-2</v>
      </c>
      <c r="N9" s="13">
        <v>8.5832329965049636E-2</v>
      </c>
      <c r="O9" s="13">
        <v>7.9894303479358719E-2</v>
      </c>
      <c r="P9" s="13">
        <v>8.2199476934530474E-2</v>
      </c>
      <c r="Q9" s="13">
        <v>0.11209573171819009</v>
      </c>
      <c r="R9" s="13">
        <v>8.7915764941515886E-2</v>
      </c>
      <c r="S9" s="13">
        <v>8.2776205926578625E-2</v>
      </c>
      <c r="T9" s="13">
        <v>0.11231523831308959</v>
      </c>
      <c r="U9" s="13">
        <v>6.7760297036164971E-2</v>
      </c>
      <c r="V9" s="13">
        <v>8.0861481496318305E-2</v>
      </c>
      <c r="W9" s="13">
        <v>5.5820677560150189E-2</v>
      </c>
      <c r="X9" s="13">
        <v>5.5093568124335093E-2</v>
      </c>
      <c r="Y9" s="13">
        <v>7.8520789582862432E-2</v>
      </c>
      <c r="AA9" s="13">
        <v>9.1711756987864962E-2</v>
      </c>
      <c r="AB9" s="13">
        <v>8.7939656618788054E-2</v>
      </c>
      <c r="AC9" s="13">
        <v>7.4732602712224927E-2</v>
      </c>
      <c r="AD9" s="13">
        <v>9.8347857825196783E-2</v>
      </c>
      <c r="AE9" s="13">
        <v>4.5469583263946609E-2</v>
      </c>
      <c r="AF9" s="13">
        <v>7.7627647151384135E-2</v>
      </c>
      <c r="AH9" s="13">
        <v>9.6765445230377251E-2</v>
      </c>
      <c r="AI9" s="13">
        <v>7.4781980334912512E-2</v>
      </c>
      <c r="AJ9" s="13">
        <v>5.2804012069833407E-2</v>
      </c>
      <c r="AK9" s="13">
        <v>9.2697773675899486E-2</v>
      </c>
      <c r="AL9" s="13">
        <v>7.283061562810951E-2</v>
      </c>
      <c r="AN9" s="13">
        <v>0.1065690845393539</v>
      </c>
      <c r="AO9" s="13">
        <v>5.3425922411242388E-2</v>
      </c>
      <c r="AP9" s="13">
        <v>9.8525969178721584E-2</v>
      </c>
      <c r="AQ9" s="13">
        <v>5.9171955467688143E-2</v>
      </c>
    </row>
    <row r="10" spans="2:45" ht="19" customHeight="1" x14ac:dyDescent="0.35">
      <c r="B10" s="12" t="s">
        <v>102</v>
      </c>
      <c r="C10" s="13">
        <v>0.20430712820109301</v>
      </c>
      <c r="D10" s="13">
        <v>0.26615280232755067</v>
      </c>
      <c r="E10" s="13">
        <v>0.22277110976950909</v>
      </c>
      <c r="F10" s="13">
        <v>0.22403366085078841</v>
      </c>
      <c r="G10" s="13">
        <v>0.2171690882099146</v>
      </c>
      <c r="H10" s="13">
        <v>0.17002131404914889</v>
      </c>
      <c r="I10" s="13">
        <v>0.14520039368164819</v>
      </c>
      <c r="K10" s="13">
        <v>0.22271804454661029</v>
      </c>
      <c r="L10" s="13">
        <v>0.18628210479961521</v>
      </c>
      <c r="N10" s="13">
        <v>0.20022761292199009</v>
      </c>
      <c r="O10" s="13">
        <v>0.13846795817182739</v>
      </c>
      <c r="P10" s="13">
        <v>0.2041958164831674</v>
      </c>
      <c r="Q10" s="13">
        <v>0.2137552816020083</v>
      </c>
      <c r="R10" s="13">
        <v>0.20641698450592849</v>
      </c>
      <c r="S10" s="13">
        <v>0.25387790927706722</v>
      </c>
      <c r="T10" s="13">
        <v>0.19518691183841699</v>
      </c>
      <c r="U10" s="13">
        <v>0.21087817544184029</v>
      </c>
      <c r="V10" s="13">
        <v>0.26370278485555337</v>
      </c>
      <c r="W10" s="13">
        <v>0.14912955108161319</v>
      </c>
      <c r="X10" s="13">
        <v>0.16877802070751979</v>
      </c>
      <c r="Y10" s="13">
        <v>0.19930946780356279</v>
      </c>
      <c r="AA10" s="13">
        <v>0.2594928029768358</v>
      </c>
      <c r="AB10" s="13">
        <v>0.1655967927766745</v>
      </c>
      <c r="AC10" s="13">
        <v>0.214024182154058</v>
      </c>
      <c r="AD10" s="13">
        <v>0.14971132734143361</v>
      </c>
      <c r="AE10" s="13">
        <v>0.17885811101838159</v>
      </c>
      <c r="AF10" s="13">
        <v>0.18850900486732969</v>
      </c>
      <c r="AH10" s="13">
        <v>0.35341399424621289</v>
      </c>
      <c r="AI10" s="13">
        <v>0.1982634602032452</v>
      </c>
      <c r="AJ10" s="13">
        <v>0.1731591378648854</v>
      </c>
      <c r="AK10" s="13">
        <v>0.1512351362832747</v>
      </c>
      <c r="AL10" s="13">
        <v>0.17915764356542119</v>
      </c>
      <c r="AN10" s="13">
        <v>0.21930543288262799</v>
      </c>
      <c r="AO10" s="13">
        <v>0.19003277750739561</v>
      </c>
      <c r="AP10" s="13">
        <v>0.2115384082672721</v>
      </c>
      <c r="AQ10" s="13">
        <v>0.1980227179862265</v>
      </c>
    </row>
    <row r="11" spans="2:45" ht="32.15" customHeight="1" x14ac:dyDescent="0.35">
      <c r="B11" s="12" t="s">
        <v>103</v>
      </c>
      <c r="C11" s="13">
        <v>0.18142112057125731</v>
      </c>
      <c r="D11" s="13">
        <v>0.20863665274270141</v>
      </c>
      <c r="E11" s="13">
        <v>0.188204760351246</v>
      </c>
      <c r="F11" s="13">
        <v>0.15733536690392941</v>
      </c>
      <c r="G11" s="13">
        <v>0.19216342133406281</v>
      </c>
      <c r="H11" s="13">
        <v>0.1672893213586962</v>
      </c>
      <c r="I11" s="13">
        <v>0.1783631125028329</v>
      </c>
      <c r="K11" s="13">
        <v>0.1833553999609685</v>
      </c>
      <c r="L11" s="13">
        <v>0.17952738369199381</v>
      </c>
      <c r="N11" s="13">
        <v>0.20332439565739679</v>
      </c>
      <c r="O11" s="13">
        <v>0.2233873365499229</v>
      </c>
      <c r="P11" s="13">
        <v>0.18022766300320431</v>
      </c>
      <c r="Q11" s="13">
        <v>0.20954553846371801</v>
      </c>
      <c r="R11" s="13">
        <v>0.17440868515067159</v>
      </c>
      <c r="S11" s="13">
        <v>0.19516930914713621</v>
      </c>
      <c r="T11" s="13">
        <v>0.14962216397713871</v>
      </c>
      <c r="U11" s="13">
        <v>0.21946699367249001</v>
      </c>
      <c r="V11" s="13">
        <v>0.17556823357974721</v>
      </c>
      <c r="W11" s="13">
        <v>0.1598500457085133</v>
      </c>
      <c r="X11" s="13">
        <v>0.1753483210698833</v>
      </c>
      <c r="Y11" s="13">
        <v>0.1620873638069987</v>
      </c>
      <c r="AA11" s="13">
        <v>0.1848109646965348</v>
      </c>
      <c r="AB11" s="13">
        <v>0.20593412459015001</v>
      </c>
      <c r="AC11" s="13">
        <v>9.925665634327413E-2</v>
      </c>
      <c r="AD11" s="13">
        <v>0.20240044776536681</v>
      </c>
      <c r="AE11" s="13">
        <v>0.18419690866994329</v>
      </c>
      <c r="AF11" s="13">
        <v>0.17606980989191931</v>
      </c>
      <c r="AH11" s="13">
        <v>0.16488550540856189</v>
      </c>
      <c r="AI11" s="13">
        <v>0.20616201853464439</v>
      </c>
      <c r="AJ11" s="13">
        <v>0.15698527684361699</v>
      </c>
      <c r="AK11" s="13">
        <v>0.19417997468554579</v>
      </c>
      <c r="AL11" s="13">
        <v>0.18492370668553179</v>
      </c>
      <c r="AN11" s="13">
        <v>0.15021007465583469</v>
      </c>
      <c r="AO11" s="13">
        <v>0.15299215623527471</v>
      </c>
      <c r="AP11" s="13">
        <v>0.20349966088513899</v>
      </c>
      <c r="AQ11" s="13">
        <v>0.2223460226941657</v>
      </c>
    </row>
    <row r="12" spans="2:45" ht="19" customHeight="1" x14ac:dyDescent="0.35">
      <c r="B12" s="12" t="s">
        <v>104</v>
      </c>
      <c r="C12" s="13">
        <v>0.24621533808677751</v>
      </c>
      <c r="D12" s="13">
        <v>0.1711830200169393</v>
      </c>
      <c r="E12" s="13">
        <v>0.21348382966211241</v>
      </c>
      <c r="F12" s="13">
        <v>0.24777751272236939</v>
      </c>
      <c r="G12" s="13">
        <v>0.24588868751894391</v>
      </c>
      <c r="H12" s="13">
        <v>0.28041670644347477</v>
      </c>
      <c r="I12" s="13">
        <v>0.29820472225753702</v>
      </c>
      <c r="K12" s="13">
        <v>0.23050001221093319</v>
      </c>
      <c r="L12" s="13">
        <v>0.26160127061494898</v>
      </c>
      <c r="N12" s="13">
        <v>0.28400004133767048</v>
      </c>
      <c r="O12" s="13">
        <v>0.23888859696409279</v>
      </c>
      <c r="P12" s="13">
        <v>0.1846860188942242</v>
      </c>
      <c r="Q12" s="13">
        <v>0.1907636700991068</v>
      </c>
      <c r="R12" s="13">
        <v>0.226337127167727</v>
      </c>
      <c r="S12" s="13">
        <v>0.19955391926960711</v>
      </c>
      <c r="T12" s="13">
        <v>0.26782926516026723</v>
      </c>
      <c r="U12" s="13">
        <v>0.2297981722066707</v>
      </c>
      <c r="V12" s="13">
        <v>0.21141281416329569</v>
      </c>
      <c r="W12" s="13">
        <v>0.31029233387800598</v>
      </c>
      <c r="X12" s="13">
        <v>0.28457457734948582</v>
      </c>
      <c r="Y12" s="13">
        <v>0.26250086662500022</v>
      </c>
      <c r="AA12" s="13">
        <v>0.22797121215301339</v>
      </c>
      <c r="AB12" s="13">
        <v>0.26885491933046352</v>
      </c>
      <c r="AC12" s="13">
        <v>0.29398476434015741</v>
      </c>
      <c r="AD12" s="13">
        <v>0.21655917361836999</v>
      </c>
      <c r="AE12" s="13">
        <v>0.22412954358581691</v>
      </c>
      <c r="AF12" s="13">
        <v>0.28671064448623818</v>
      </c>
      <c r="AH12" s="13">
        <v>0.19434545473011791</v>
      </c>
      <c r="AI12" s="13">
        <v>0.2712437567095935</v>
      </c>
      <c r="AJ12" s="13">
        <v>0.29529040717811211</v>
      </c>
      <c r="AK12" s="13">
        <v>0.24248898025552429</v>
      </c>
      <c r="AL12" s="13">
        <v>0.2483378481766147</v>
      </c>
      <c r="AN12" s="13">
        <v>0.27668810557163509</v>
      </c>
      <c r="AO12" s="13">
        <v>0.26609851159730602</v>
      </c>
      <c r="AP12" s="13">
        <v>0.22798635061985531</v>
      </c>
      <c r="AQ12" s="13">
        <v>0.20836513096283821</v>
      </c>
    </row>
    <row r="13" spans="2:45" ht="19" customHeight="1" x14ac:dyDescent="0.35">
      <c r="B13" s="12" t="s">
        <v>105</v>
      </c>
      <c r="C13" s="13">
        <v>0.20219128041798559</v>
      </c>
      <c r="D13" s="13">
        <v>0.14627763245235481</v>
      </c>
      <c r="E13" s="13">
        <v>0.18291138229146961</v>
      </c>
      <c r="F13" s="13">
        <v>0.20051413150851161</v>
      </c>
      <c r="G13" s="13">
        <v>0.19982187241855329</v>
      </c>
      <c r="H13" s="13">
        <v>0.24175045453790331</v>
      </c>
      <c r="I13" s="13">
        <v>0.23133942119668069</v>
      </c>
      <c r="K13" s="13">
        <v>0.20506755345728811</v>
      </c>
      <c r="L13" s="13">
        <v>0.19937529408305829</v>
      </c>
      <c r="N13" s="13">
        <v>0.15264998083889661</v>
      </c>
      <c r="O13" s="13">
        <v>0.21912215507434191</v>
      </c>
      <c r="P13" s="13">
        <v>0.27208086719172692</v>
      </c>
      <c r="Q13" s="13">
        <v>0.1483304159897485</v>
      </c>
      <c r="R13" s="13">
        <v>0.19779541052885991</v>
      </c>
      <c r="S13" s="13">
        <v>0.20387712158075141</v>
      </c>
      <c r="T13" s="13">
        <v>0.1984563831447132</v>
      </c>
      <c r="U13" s="13">
        <v>0.1984381823804845</v>
      </c>
      <c r="V13" s="13">
        <v>0.20100714065623851</v>
      </c>
      <c r="W13" s="13">
        <v>0.2133380678926429</v>
      </c>
      <c r="X13" s="13">
        <v>0.23304591214846859</v>
      </c>
      <c r="Y13" s="13">
        <v>0.19966616328297621</v>
      </c>
      <c r="AA13" s="13">
        <v>0.17012727127070401</v>
      </c>
      <c r="AB13" s="13">
        <v>0.18613054760395339</v>
      </c>
      <c r="AC13" s="13">
        <v>0.24325935291495579</v>
      </c>
      <c r="AD13" s="13">
        <v>0.27080778981527531</v>
      </c>
      <c r="AE13" s="13">
        <v>0.20872969778773859</v>
      </c>
      <c r="AF13" s="13">
        <v>0.1991093065509276</v>
      </c>
      <c r="AH13" s="13">
        <v>0.12497981721601539</v>
      </c>
      <c r="AI13" s="13">
        <v>0.15762715306915329</v>
      </c>
      <c r="AJ13" s="13">
        <v>0.2403929685474922</v>
      </c>
      <c r="AK13" s="13">
        <v>0.27002936121307652</v>
      </c>
      <c r="AL13" s="13">
        <v>0.1917213814215587</v>
      </c>
      <c r="AN13" s="13">
        <v>0.18936241436707771</v>
      </c>
      <c r="AO13" s="13">
        <v>0.22020144684508741</v>
      </c>
      <c r="AP13" s="13">
        <v>0.20426351074389229</v>
      </c>
      <c r="AQ13" s="13">
        <v>0.19699629027941901</v>
      </c>
    </row>
    <row r="14" spans="2:45" ht="19" customHeight="1" x14ac:dyDescent="0.35">
      <c r="B14" s="12" t="s">
        <v>81</v>
      </c>
      <c r="C14" s="13">
        <v>8.6856418579934688E-2</v>
      </c>
      <c r="D14" s="13">
        <v>0.10386770919604971</v>
      </c>
      <c r="E14" s="13">
        <v>6.5613537740778702E-2</v>
      </c>
      <c r="F14" s="13">
        <v>8.1089184462412769E-2</v>
      </c>
      <c r="G14" s="13">
        <v>8.1952091735538149E-2</v>
      </c>
      <c r="H14" s="13">
        <v>9.695792746627728E-2</v>
      </c>
      <c r="I14" s="13">
        <v>9.4771448769432429E-2</v>
      </c>
      <c r="K14" s="13">
        <v>5.6807439936426361E-2</v>
      </c>
      <c r="L14" s="13">
        <v>0.1162755704067594</v>
      </c>
      <c r="N14" s="13">
        <v>7.3965639278996437E-2</v>
      </c>
      <c r="O14" s="13">
        <v>0.1002396497604561</v>
      </c>
      <c r="P14" s="13">
        <v>7.6610157493146744E-2</v>
      </c>
      <c r="Q14" s="13">
        <v>0.1255093621272283</v>
      </c>
      <c r="R14" s="13">
        <v>0.10712602770529719</v>
      </c>
      <c r="S14" s="13">
        <v>6.4745534798859444E-2</v>
      </c>
      <c r="T14" s="13">
        <v>7.6590037566374308E-2</v>
      </c>
      <c r="U14" s="13">
        <v>7.3658179262349299E-2</v>
      </c>
      <c r="V14" s="13">
        <v>6.7447545248846788E-2</v>
      </c>
      <c r="W14" s="13">
        <v>0.11156932387907439</v>
      </c>
      <c r="X14" s="13">
        <v>8.3159600600307387E-2</v>
      </c>
      <c r="Y14" s="13">
        <v>9.7915348898599569E-2</v>
      </c>
      <c r="AA14" s="13">
        <v>6.5885991915047043E-2</v>
      </c>
      <c r="AB14" s="13">
        <v>8.5543959079970588E-2</v>
      </c>
      <c r="AC14" s="13">
        <v>7.4742441535329676E-2</v>
      </c>
      <c r="AD14" s="13">
        <v>6.2173403634357673E-2</v>
      </c>
      <c r="AE14" s="13">
        <v>0.15861615567417309</v>
      </c>
      <c r="AF14" s="13">
        <v>7.1973587052201166E-2</v>
      </c>
      <c r="AH14" s="13">
        <v>6.5609783168714561E-2</v>
      </c>
      <c r="AI14" s="13">
        <v>9.1921631148451047E-2</v>
      </c>
      <c r="AJ14" s="13">
        <v>8.1368197496059724E-2</v>
      </c>
      <c r="AK14" s="13">
        <v>4.9368773886679283E-2</v>
      </c>
      <c r="AL14" s="13">
        <v>0.1230288045227641</v>
      </c>
      <c r="AN14" s="13">
        <v>5.7864887983470628E-2</v>
      </c>
      <c r="AO14" s="13">
        <v>0.1172491854036939</v>
      </c>
      <c r="AP14" s="13">
        <v>5.4186100305119722E-2</v>
      </c>
      <c r="AQ14" s="13">
        <v>0.1150978826096626</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7.0786181628490541E-2</v>
      </c>
      <c r="D9" s="13">
        <v>0.13141730921170811</v>
      </c>
      <c r="E9" s="13">
        <v>0.11704881920294791</v>
      </c>
      <c r="F9" s="13">
        <v>7.2118008920794702E-2</v>
      </c>
      <c r="G9" s="13">
        <v>5.1381231553528139E-2</v>
      </c>
      <c r="H9" s="13">
        <v>3.7973852542140557E-2</v>
      </c>
      <c r="I9" s="13">
        <v>2.9986293968819539E-2</v>
      </c>
      <c r="K9" s="13">
        <v>8.3913569226980247E-2</v>
      </c>
      <c r="L9" s="13">
        <v>5.793394417206113E-2</v>
      </c>
      <c r="N9" s="13">
        <v>7.6765492604922034E-2</v>
      </c>
      <c r="O9" s="13">
        <v>6.1011462131590873E-2</v>
      </c>
      <c r="P9" s="13">
        <v>4.6903072054697112E-2</v>
      </c>
      <c r="Q9" s="13">
        <v>0.11048484906337171</v>
      </c>
      <c r="R9" s="13">
        <v>6.9008846908421281E-2</v>
      </c>
      <c r="S9" s="13">
        <v>5.92692147527564E-2</v>
      </c>
      <c r="T9" s="13">
        <v>5.6939096575910272E-2</v>
      </c>
      <c r="U9" s="13">
        <v>5.1261571079249252E-2</v>
      </c>
      <c r="V9" s="13">
        <v>0.1199499022739836</v>
      </c>
      <c r="W9" s="13">
        <v>5.4692254190488447E-2</v>
      </c>
      <c r="X9" s="13">
        <v>6.1962191710526547E-2</v>
      </c>
      <c r="Y9" s="13">
        <v>6.1067192436901847E-2</v>
      </c>
      <c r="AA9" s="13">
        <v>8.4300200422761401E-2</v>
      </c>
      <c r="AB9" s="13">
        <v>6.3531968860593743E-2</v>
      </c>
      <c r="AC9" s="13">
        <v>6.1905408990301128E-2</v>
      </c>
      <c r="AD9" s="13">
        <v>7.4134858000409046E-2</v>
      </c>
      <c r="AE9" s="13">
        <v>4.4435523711323158E-2</v>
      </c>
      <c r="AF9" s="13">
        <v>7.7091350096628153E-2</v>
      </c>
      <c r="AH9" s="13">
        <v>0.10650569553570199</v>
      </c>
      <c r="AI9" s="13">
        <v>5.8677666506734463E-2</v>
      </c>
      <c r="AJ9" s="13">
        <v>5.8204293369283913E-2</v>
      </c>
      <c r="AK9" s="13">
        <v>6.9313732347545606E-2</v>
      </c>
      <c r="AL9" s="13">
        <v>6.2115227015636487E-2</v>
      </c>
      <c r="AN9" s="13">
        <v>0.1010075267172777</v>
      </c>
      <c r="AO9" s="13">
        <v>4.3172346405272261E-2</v>
      </c>
      <c r="AP9" s="13">
        <v>9.3021966475622275E-2</v>
      </c>
      <c r="AQ9" s="13">
        <v>4.7730716967691232E-2</v>
      </c>
    </row>
    <row r="10" spans="2:45" ht="19" customHeight="1" x14ac:dyDescent="0.35">
      <c r="B10" s="12" t="s">
        <v>102</v>
      </c>
      <c r="C10" s="13">
        <v>0.19794553244533869</v>
      </c>
      <c r="D10" s="13">
        <v>0.25046242044359568</v>
      </c>
      <c r="E10" s="13">
        <v>0.2502013807962592</v>
      </c>
      <c r="F10" s="13">
        <v>0.18593422074890059</v>
      </c>
      <c r="G10" s="13">
        <v>0.21579148324793329</v>
      </c>
      <c r="H10" s="13">
        <v>0.16185147860611629</v>
      </c>
      <c r="I10" s="13">
        <v>0.14049406362392369</v>
      </c>
      <c r="K10" s="13">
        <v>0.21401316295137529</v>
      </c>
      <c r="L10" s="13">
        <v>0.18221467959465329</v>
      </c>
      <c r="N10" s="13">
        <v>0.19530432648869789</v>
      </c>
      <c r="O10" s="13">
        <v>0.2215666262198582</v>
      </c>
      <c r="P10" s="13">
        <v>0.20219065047415749</v>
      </c>
      <c r="Q10" s="13">
        <v>0.1644031440921124</v>
      </c>
      <c r="R10" s="13">
        <v>0.2360611783347199</v>
      </c>
      <c r="S10" s="13">
        <v>0.26103183911590888</v>
      </c>
      <c r="T10" s="13">
        <v>0.22263932714450491</v>
      </c>
      <c r="U10" s="13">
        <v>0.19634093443615441</v>
      </c>
      <c r="V10" s="13">
        <v>0.22069048744662409</v>
      </c>
      <c r="W10" s="13">
        <v>0.13060207458991999</v>
      </c>
      <c r="X10" s="13">
        <v>0.17089347059850879</v>
      </c>
      <c r="Y10" s="13">
        <v>0.17055394956492981</v>
      </c>
      <c r="AA10" s="13">
        <v>0.24865284037674551</v>
      </c>
      <c r="AB10" s="13">
        <v>0.18306413878366251</v>
      </c>
      <c r="AC10" s="13">
        <v>0.2034478786069347</v>
      </c>
      <c r="AD10" s="13">
        <v>0.17250555317993899</v>
      </c>
      <c r="AE10" s="13">
        <v>0.15366702641851021</v>
      </c>
      <c r="AF10" s="13">
        <v>0.1821101764740001</v>
      </c>
      <c r="AH10" s="13">
        <v>0.29725164873905452</v>
      </c>
      <c r="AI10" s="13">
        <v>0.20539100084935971</v>
      </c>
      <c r="AJ10" s="13">
        <v>0.16757271894725101</v>
      </c>
      <c r="AK10" s="13">
        <v>0.16549094043483289</v>
      </c>
      <c r="AL10" s="13">
        <v>0.18030711231375521</v>
      </c>
      <c r="AN10" s="13">
        <v>0.1920851623405504</v>
      </c>
      <c r="AO10" s="13">
        <v>0.16337254626008171</v>
      </c>
      <c r="AP10" s="13">
        <v>0.2332276194946358</v>
      </c>
      <c r="AQ10" s="13">
        <v>0.20931758157064051</v>
      </c>
    </row>
    <row r="11" spans="2:45" ht="32.15" customHeight="1" x14ac:dyDescent="0.35">
      <c r="B11" s="12" t="s">
        <v>103</v>
      </c>
      <c r="C11" s="13">
        <v>0.1788355694723148</v>
      </c>
      <c r="D11" s="13">
        <v>0.17160806131283071</v>
      </c>
      <c r="E11" s="13">
        <v>0.1619841259295032</v>
      </c>
      <c r="F11" s="13">
        <v>0.21810958504361649</v>
      </c>
      <c r="G11" s="13">
        <v>0.17502782401139799</v>
      </c>
      <c r="H11" s="13">
        <v>0.15890513471513479</v>
      </c>
      <c r="I11" s="13">
        <v>0.18187679910303989</v>
      </c>
      <c r="K11" s="13">
        <v>0.19032167548574669</v>
      </c>
      <c r="L11" s="13">
        <v>0.1675902123266681</v>
      </c>
      <c r="N11" s="13">
        <v>0.1988509172521917</v>
      </c>
      <c r="O11" s="13">
        <v>0.16154314856910151</v>
      </c>
      <c r="P11" s="13">
        <v>0.1634006418332746</v>
      </c>
      <c r="Q11" s="13">
        <v>0.18856961646326939</v>
      </c>
      <c r="R11" s="13">
        <v>0.13930165016523449</v>
      </c>
      <c r="S11" s="13">
        <v>0.2130517649166597</v>
      </c>
      <c r="T11" s="13">
        <v>0.19390095564683271</v>
      </c>
      <c r="U11" s="13">
        <v>0.18137583449022579</v>
      </c>
      <c r="V11" s="13">
        <v>0.17176349356946019</v>
      </c>
      <c r="W11" s="13">
        <v>0.1838840666000566</v>
      </c>
      <c r="X11" s="13">
        <v>0.18456766941468269</v>
      </c>
      <c r="Y11" s="13">
        <v>0.1706815985934092</v>
      </c>
      <c r="AA11" s="13">
        <v>0.16277691984829429</v>
      </c>
      <c r="AB11" s="13">
        <v>0.18003587091346451</v>
      </c>
      <c r="AC11" s="13">
        <v>0.1540801122624805</v>
      </c>
      <c r="AD11" s="13">
        <v>0.19907706727790611</v>
      </c>
      <c r="AE11" s="13">
        <v>0.19427830300922849</v>
      </c>
      <c r="AF11" s="13">
        <v>0.18305852110145801</v>
      </c>
      <c r="AH11" s="13">
        <v>0.17951031012016899</v>
      </c>
      <c r="AI11" s="13">
        <v>0.1954112834913046</v>
      </c>
      <c r="AJ11" s="13">
        <v>0.14213780211384189</v>
      </c>
      <c r="AK11" s="13">
        <v>0.19144682539766689</v>
      </c>
      <c r="AL11" s="13">
        <v>0.1808831634003859</v>
      </c>
      <c r="AN11" s="13">
        <v>0.17488333728239799</v>
      </c>
      <c r="AO11" s="13">
        <v>0.16425844562578029</v>
      </c>
      <c r="AP11" s="13">
        <v>0.18052464209722949</v>
      </c>
      <c r="AQ11" s="13">
        <v>0.1950039510398196</v>
      </c>
    </row>
    <row r="12" spans="2:45" ht="19" customHeight="1" x14ac:dyDescent="0.35">
      <c r="B12" s="12" t="s">
        <v>104</v>
      </c>
      <c r="C12" s="13">
        <v>0.23422276022427291</v>
      </c>
      <c r="D12" s="13">
        <v>0.1454909068934287</v>
      </c>
      <c r="E12" s="13">
        <v>0.18805417711999611</v>
      </c>
      <c r="F12" s="13">
        <v>0.2323216532005363</v>
      </c>
      <c r="G12" s="13">
        <v>0.25042899818573339</v>
      </c>
      <c r="H12" s="13">
        <v>0.26617478703460612</v>
      </c>
      <c r="I12" s="13">
        <v>0.29708755977197582</v>
      </c>
      <c r="K12" s="13">
        <v>0.2243433939118282</v>
      </c>
      <c r="L12" s="13">
        <v>0.24389505494505939</v>
      </c>
      <c r="N12" s="13">
        <v>0.23973635229897591</v>
      </c>
      <c r="O12" s="13">
        <v>0.2372947448546662</v>
      </c>
      <c r="P12" s="13">
        <v>0.20744413987455951</v>
      </c>
      <c r="Q12" s="13">
        <v>0.19529198221076241</v>
      </c>
      <c r="R12" s="13">
        <v>0.25835388442204882</v>
      </c>
      <c r="S12" s="13">
        <v>0.1780295171515556</v>
      </c>
      <c r="T12" s="13">
        <v>0.19125724251535939</v>
      </c>
      <c r="U12" s="13">
        <v>0.25474459477261102</v>
      </c>
      <c r="V12" s="13">
        <v>0.19400027251931601</v>
      </c>
      <c r="W12" s="13">
        <v>0.27571238746252152</v>
      </c>
      <c r="X12" s="13">
        <v>0.28307300830696169</v>
      </c>
      <c r="Y12" s="13">
        <v>0.25280582587582268</v>
      </c>
      <c r="AA12" s="13">
        <v>0.22868881656484141</v>
      </c>
      <c r="AB12" s="13">
        <v>0.29512883967096198</v>
      </c>
      <c r="AC12" s="13">
        <v>0.21460101068739121</v>
      </c>
      <c r="AD12" s="13">
        <v>0.25891712307128578</v>
      </c>
      <c r="AE12" s="13">
        <v>0.18333223361411549</v>
      </c>
      <c r="AF12" s="13">
        <v>0.25716414904566481</v>
      </c>
      <c r="AH12" s="13">
        <v>0.2157387531047627</v>
      </c>
      <c r="AI12" s="13">
        <v>0.24476557350635861</v>
      </c>
      <c r="AJ12" s="13">
        <v>0.25126499175347738</v>
      </c>
      <c r="AK12" s="13">
        <v>0.24658275038594521</v>
      </c>
      <c r="AL12" s="13">
        <v>0.22574888865296591</v>
      </c>
      <c r="AN12" s="13">
        <v>0.24974952007398871</v>
      </c>
      <c r="AO12" s="13">
        <v>0.27323454544155601</v>
      </c>
      <c r="AP12" s="13">
        <v>0.20873809599997689</v>
      </c>
      <c r="AQ12" s="13">
        <v>0.2001188479705609</v>
      </c>
    </row>
    <row r="13" spans="2:45" ht="19" customHeight="1" x14ac:dyDescent="0.35">
      <c r="B13" s="12" t="s">
        <v>105</v>
      </c>
      <c r="C13" s="13">
        <v>0.22873190366918131</v>
      </c>
      <c r="D13" s="13">
        <v>0.22266316596204791</v>
      </c>
      <c r="E13" s="13">
        <v>0.2171605555060101</v>
      </c>
      <c r="F13" s="13">
        <v>0.2123388282031175</v>
      </c>
      <c r="G13" s="13">
        <v>0.20878329318769201</v>
      </c>
      <c r="H13" s="13">
        <v>0.26164908936242393</v>
      </c>
      <c r="I13" s="13">
        <v>0.24945464320865601</v>
      </c>
      <c r="K13" s="13">
        <v>0.22923726814703821</v>
      </c>
      <c r="L13" s="13">
        <v>0.22823713163455281</v>
      </c>
      <c r="N13" s="13">
        <v>0.21966868182074059</v>
      </c>
      <c r="O13" s="13">
        <v>0.23240167839780521</v>
      </c>
      <c r="P13" s="13">
        <v>0.26895713287578032</v>
      </c>
      <c r="Q13" s="13">
        <v>0.23898693683807939</v>
      </c>
      <c r="R13" s="13">
        <v>0.19274497529110041</v>
      </c>
      <c r="S13" s="13">
        <v>0.2021916128080794</v>
      </c>
      <c r="T13" s="13">
        <v>0.25675824783232831</v>
      </c>
      <c r="U13" s="13">
        <v>0.20016897379846821</v>
      </c>
      <c r="V13" s="13">
        <v>0.2173616771055257</v>
      </c>
      <c r="W13" s="13">
        <v>0.24625428488331899</v>
      </c>
      <c r="X13" s="13">
        <v>0.22946024368964199</v>
      </c>
      <c r="Y13" s="13">
        <v>0.27634536794896519</v>
      </c>
      <c r="AA13" s="13">
        <v>0.19813102848717559</v>
      </c>
      <c r="AB13" s="13">
        <v>0.20040526751940779</v>
      </c>
      <c r="AC13" s="13">
        <v>0.3089492342387124</v>
      </c>
      <c r="AD13" s="13">
        <v>0.23842162488525839</v>
      </c>
      <c r="AE13" s="13">
        <v>0.26222301068939158</v>
      </c>
      <c r="AF13" s="13">
        <v>0.22642810253798409</v>
      </c>
      <c r="AH13" s="13">
        <v>0.13107541943872281</v>
      </c>
      <c r="AI13" s="13">
        <v>0.20838234289752289</v>
      </c>
      <c r="AJ13" s="13">
        <v>0.30672754100598582</v>
      </c>
      <c r="AK13" s="13">
        <v>0.25734258325738801</v>
      </c>
      <c r="AL13" s="13">
        <v>0.23206024913456749</v>
      </c>
      <c r="AN13" s="13">
        <v>0.22572775062688419</v>
      </c>
      <c r="AO13" s="13">
        <v>0.26059799295285457</v>
      </c>
      <c r="AP13" s="13">
        <v>0.21402013690355939</v>
      </c>
      <c r="AQ13" s="13">
        <v>0.21247676050293229</v>
      </c>
    </row>
    <row r="14" spans="2:45" ht="19" customHeight="1" x14ac:dyDescent="0.35">
      <c r="B14" s="12" t="s">
        <v>81</v>
      </c>
      <c r="C14" s="13">
        <v>8.9478052560401894E-2</v>
      </c>
      <c r="D14" s="13">
        <v>7.8358136176389037E-2</v>
      </c>
      <c r="E14" s="13">
        <v>6.5550941445283506E-2</v>
      </c>
      <c r="F14" s="13">
        <v>7.917770388303437E-2</v>
      </c>
      <c r="G14" s="13">
        <v>9.8587169813714987E-2</v>
      </c>
      <c r="H14" s="13">
        <v>0.11344565773957831</v>
      </c>
      <c r="I14" s="13">
        <v>0.10110064032358509</v>
      </c>
      <c r="K14" s="13">
        <v>5.8170930277031338E-2</v>
      </c>
      <c r="L14" s="13">
        <v>0.1201289773270053</v>
      </c>
      <c r="N14" s="13">
        <v>6.9674229534472193E-2</v>
      </c>
      <c r="O14" s="13">
        <v>8.6182339826977941E-2</v>
      </c>
      <c r="P14" s="13">
        <v>0.11110436288753101</v>
      </c>
      <c r="Q14" s="13">
        <v>0.1022634713324047</v>
      </c>
      <c r="R14" s="13">
        <v>0.1045294648784752</v>
      </c>
      <c r="S14" s="13">
        <v>8.6426051255039993E-2</v>
      </c>
      <c r="T14" s="13">
        <v>7.850513028506452E-2</v>
      </c>
      <c r="U14" s="13">
        <v>0.1161080914232912</v>
      </c>
      <c r="V14" s="13">
        <v>7.623416708509051E-2</v>
      </c>
      <c r="W14" s="13">
        <v>0.1088549322736943</v>
      </c>
      <c r="X14" s="13">
        <v>7.0043416279678111E-2</v>
      </c>
      <c r="Y14" s="13">
        <v>6.8546065579971116E-2</v>
      </c>
      <c r="AA14" s="13">
        <v>7.745019430018181E-2</v>
      </c>
      <c r="AB14" s="13">
        <v>7.7833914251909497E-2</v>
      </c>
      <c r="AC14" s="13">
        <v>5.7016355214179963E-2</v>
      </c>
      <c r="AD14" s="13">
        <v>5.6943773585201703E-2</v>
      </c>
      <c r="AE14" s="13">
        <v>0.16206390255743111</v>
      </c>
      <c r="AF14" s="13">
        <v>7.4147700744264883E-2</v>
      </c>
      <c r="AH14" s="13">
        <v>6.9918173061588901E-2</v>
      </c>
      <c r="AI14" s="13">
        <v>8.737213274871973E-2</v>
      </c>
      <c r="AJ14" s="13">
        <v>7.4092652810159892E-2</v>
      </c>
      <c r="AK14" s="13">
        <v>6.9823168176621347E-2</v>
      </c>
      <c r="AL14" s="13">
        <v>0.11888535948268911</v>
      </c>
      <c r="AN14" s="13">
        <v>5.6546702958901213E-2</v>
      </c>
      <c r="AO14" s="13">
        <v>9.5364123314455124E-2</v>
      </c>
      <c r="AP14" s="13">
        <v>7.0467539028976109E-2</v>
      </c>
      <c r="AQ14" s="13">
        <v>0.13535214194835549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6.5087735029739802E-2</v>
      </c>
      <c r="D9" s="13">
        <v>0.1133223842909416</v>
      </c>
      <c r="E9" s="13">
        <v>0.1045593295704083</v>
      </c>
      <c r="F9" s="13">
        <v>7.3240653877985173E-2</v>
      </c>
      <c r="G9" s="13">
        <v>4.1575694169924987E-2</v>
      </c>
      <c r="H9" s="13">
        <v>3.9901907053909377E-2</v>
      </c>
      <c r="I9" s="13">
        <v>3.062224955438304E-2</v>
      </c>
      <c r="K9" s="13">
        <v>7.6577286532764535E-2</v>
      </c>
      <c r="L9" s="13">
        <v>5.3839004611987963E-2</v>
      </c>
      <c r="N9" s="13">
        <v>3.9419751975410561E-2</v>
      </c>
      <c r="O9" s="13">
        <v>8.2520543607786559E-2</v>
      </c>
      <c r="P9" s="13">
        <v>8.424466826577387E-2</v>
      </c>
      <c r="Q9" s="13">
        <v>9.781631691954383E-2</v>
      </c>
      <c r="R9" s="13">
        <v>5.3001157758930682E-2</v>
      </c>
      <c r="S9" s="13">
        <v>6.5161074932745131E-2</v>
      </c>
      <c r="T9" s="13">
        <v>6.5359386865952537E-2</v>
      </c>
      <c r="U9" s="13">
        <v>5.3642286960473122E-2</v>
      </c>
      <c r="V9" s="13">
        <v>8.7475567023283157E-2</v>
      </c>
      <c r="W9" s="13">
        <v>5.8214904335606513E-2</v>
      </c>
      <c r="X9" s="13">
        <v>6.5679197652478483E-2</v>
      </c>
      <c r="Y9" s="13">
        <v>6.0100252404124768E-2</v>
      </c>
      <c r="AA9" s="13">
        <v>8.1860519819719799E-2</v>
      </c>
      <c r="AB9" s="13">
        <v>8.074873473512241E-2</v>
      </c>
      <c r="AC9" s="13">
        <v>6.8745351091443085E-2</v>
      </c>
      <c r="AD9" s="13">
        <v>5.9491751285475403E-2</v>
      </c>
      <c r="AE9" s="13">
        <v>3.8714754405210362E-2</v>
      </c>
      <c r="AF9" s="13">
        <v>6.1214226599580951E-2</v>
      </c>
      <c r="AH9" s="13">
        <v>9.2879646254331649E-2</v>
      </c>
      <c r="AI9" s="13">
        <v>6.9730778498718463E-2</v>
      </c>
      <c r="AJ9" s="13">
        <v>5.7831409300459068E-2</v>
      </c>
      <c r="AK9" s="13">
        <v>6.2628603362657589E-2</v>
      </c>
      <c r="AL9" s="13">
        <v>5.4649305852490823E-2</v>
      </c>
      <c r="AN9" s="13">
        <v>7.8924485310942011E-2</v>
      </c>
      <c r="AO9" s="13">
        <v>5.7696258747077477E-2</v>
      </c>
      <c r="AP9" s="13">
        <v>8.5897770326624906E-2</v>
      </c>
      <c r="AQ9" s="13">
        <v>3.9965046143007797E-2</v>
      </c>
    </row>
    <row r="10" spans="2:45" ht="19" customHeight="1" x14ac:dyDescent="0.35">
      <c r="B10" s="12" t="s">
        <v>102</v>
      </c>
      <c r="C10" s="13">
        <v>0.1932363495949391</v>
      </c>
      <c r="D10" s="13">
        <v>0.24430359143502539</v>
      </c>
      <c r="E10" s="13">
        <v>0.23352045927476139</v>
      </c>
      <c r="F10" s="13">
        <v>0.19071109468151201</v>
      </c>
      <c r="G10" s="13">
        <v>0.20814494506270409</v>
      </c>
      <c r="H10" s="13">
        <v>0.16184696832832621</v>
      </c>
      <c r="I10" s="13">
        <v>0.13797217979167201</v>
      </c>
      <c r="K10" s="13">
        <v>0.2074388970074004</v>
      </c>
      <c r="L10" s="13">
        <v>0.17933148768226501</v>
      </c>
      <c r="N10" s="13">
        <v>0.1963596194951498</v>
      </c>
      <c r="O10" s="13">
        <v>0.20883797965901379</v>
      </c>
      <c r="P10" s="13">
        <v>0.1516342426506565</v>
      </c>
      <c r="Q10" s="13">
        <v>0.15065399804119059</v>
      </c>
      <c r="R10" s="13">
        <v>0.21384176057171589</v>
      </c>
      <c r="S10" s="13">
        <v>0.24928226063175921</v>
      </c>
      <c r="T10" s="13">
        <v>0.2263015307721557</v>
      </c>
      <c r="U10" s="13">
        <v>0.17948567055564449</v>
      </c>
      <c r="V10" s="13">
        <v>0.26185382005889452</v>
      </c>
      <c r="W10" s="13">
        <v>0.14521995210479521</v>
      </c>
      <c r="X10" s="13">
        <v>0.1237916722436114</v>
      </c>
      <c r="Y10" s="13">
        <v>0.163950143492027</v>
      </c>
      <c r="AA10" s="13">
        <v>0.2490532521682893</v>
      </c>
      <c r="AB10" s="13">
        <v>0.19584269588180939</v>
      </c>
      <c r="AC10" s="13">
        <v>0.1541613623726695</v>
      </c>
      <c r="AD10" s="13">
        <v>0.16411288634352911</v>
      </c>
      <c r="AE10" s="13">
        <v>0.1572346028992396</v>
      </c>
      <c r="AF10" s="13">
        <v>0.1709775108995181</v>
      </c>
      <c r="AH10" s="13">
        <v>0.31950630552089071</v>
      </c>
      <c r="AI10" s="13">
        <v>0.174321690070663</v>
      </c>
      <c r="AJ10" s="13">
        <v>0.15938738592098059</v>
      </c>
      <c r="AK10" s="13">
        <v>0.16370320682063769</v>
      </c>
      <c r="AL10" s="13">
        <v>0.1682886032631119</v>
      </c>
      <c r="AN10" s="13">
        <v>0.21729755910332721</v>
      </c>
      <c r="AO10" s="13">
        <v>0.14843738493530931</v>
      </c>
      <c r="AP10" s="13">
        <v>0.2228993059037927</v>
      </c>
      <c r="AQ10" s="13">
        <v>0.18784568187958459</v>
      </c>
    </row>
    <row r="11" spans="2:45" ht="32.15" customHeight="1" x14ac:dyDescent="0.35">
      <c r="B11" s="12" t="s">
        <v>103</v>
      </c>
      <c r="C11" s="13">
        <v>0.18669947953982971</v>
      </c>
      <c r="D11" s="13">
        <v>0.2181063694793694</v>
      </c>
      <c r="E11" s="13">
        <v>0.1730762703691881</v>
      </c>
      <c r="F11" s="13">
        <v>0.20826910501737739</v>
      </c>
      <c r="G11" s="13">
        <v>0.17559402433107521</v>
      </c>
      <c r="H11" s="13">
        <v>0.14695410662981151</v>
      </c>
      <c r="I11" s="13">
        <v>0.19530482791806111</v>
      </c>
      <c r="K11" s="13">
        <v>0.18799825800494169</v>
      </c>
      <c r="L11" s="13">
        <v>0.1854279234810419</v>
      </c>
      <c r="N11" s="13">
        <v>0.13117356350753601</v>
      </c>
      <c r="O11" s="13">
        <v>0.18758347318094701</v>
      </c>
      <c r="P11" s="13">
        <v>0.16641351151133371</v>
      </c>
      <c r="Q11" s="13">
        <v>0.2418477794923955</v>
      </c>
      <c r="R11" s="13">
        <v>0.18669841581216379</v>
      </c>
      <c r="S11" s="13">
        <v>0.1706331460931933</v>
      </c>
      <c r="T11" s="13">
        <v>0.1714721116471567</v>
      </c>
      <c r="U11" s="13">
        <v>0.214945625167829</v>
      </c>
      <c r="V11" s="13">
        <v>0.19146076430216499</v>
      </c>
      <c r="W11" s="13">
        <v>0.17989305102565911</v>
      </c>
      <c r="X11" s="13">
        <v>0.21342244581623829</v>
      </c>
      <c r="Y11" s="13">
        <v>0.2056309874322893</v>
      </c>
      <c r="AA11" s="13">
        <v>0.17889241121587909</v>
      </c>
      <c r="AB11" s="13">
        <v>0.18130890204751529</v>
      </c>
      <c r="AC11" s="13">
        <v>0.12046071025355649</v>
      </c>
      <c r="AD11" s="13">
        <v>0.19786895357197309</v>
      </c>
      <c r="AE11" s="13">
        <v>0.21527149535512871</v>
      </c>
      <c r="AF11" s="13">
        <v>0.1858348723648173</v>
      </c>
      <c r="AH11" s="13">
        <v>0.18615066404527261</v>
      </c>
      <c r="AI11" s="13">
        <v>0.23098148832512799</v>
      </c>
      <c r="AJ11" s="13">
        <v>0.1837864896126708</v>
      </c>
      <c r="AK11" s="13">
        <v>0.1894948767152804</v>
      </c>
      <c r="AL11" s="13">
        <v>0.17519284937347329</v>
      </c>
      <c r="AN11" s="13">
        <v>0.15464153076620579</v>
      </c>
      <c r="AO11" s="13">
        <v>0.17295759661637461</v>
      </c>
      <c r="AP11" s="13">
        <v>0.1914914219203033</v>
      </c>
      <c r="AQ11" s="13">
        <v>0.22964106507957549</v>
      </c>
    </row>
    <row r="12" spans="2:45" ht="19" customHeight="1" x14ac:dyDescent="0.35">
      <c r="B12" s="12" t="s">
        <v>104</v>
      </c>
      <c r="C12" s="13">
        <v>0.24719979437722339</v>
      </c>
      <c r="D12" s="13">
        <v>0.19257360920898961</v>
      </c>
      <c r="E12" s="13">
        <v>0.23114548411210309</v>
      </c>
      <c r="F12" s="13">
        <v>0.23236583736173599</v>
      </c>
      <c r="G12" s="13">
        <v>0.26812377447663982</v>
      </c>
      <c r="H12" s="13">
        <v>0.28396874813992629</v>
      </c>
      <c r="I12" s="13">
        <v>0.26657728621378041</v>
      </c>
      <c r="K12" s="13">
        <v>0.25505347350246799</v>
      </c>
      <c r="L12" s="13">
        <v>0.23951072842507151</v>
      </c>
      <c r="N12" s="13">
        <v>0.33058874349883582</v>
      </c>
      <c r="O12" s="13">
        <v>0.22509749601847581</v>
      </c>
      <c r="P12" s="13">
        <v>0.23241669630269529</v>
      </c>
      <c r="Q12" s="13">
        <v>0.21569221374976649</v>
      </c>
      <c r="R12" s="13">
        <v>0.2425813410784792</v>
      </c>
      <c r="S12" s="13">
        <v>0.22048571308822201</v>
      </c>
      <c r="T12" s="13">
        <v>0.2523318130333016</v>
      </c>
      <c r="U12" s="13">
        <v>0.2308738437138658</v>
      </c>
      <c r="V12" s="13">
        <v>0.2139948775579</v>
      </c>
      <c r="W12" s="13">
        <v>0.25615752449738888</v>
      </c>
      <c r="X12" s="13">
        <v>0.25946844249780782</v>
      </c>
      <c r="Y12" s="13">
        <v>0.26329877541569852</v>
      </c>
      <c r="AA12" s="13">
        <v>0.22823491142276431</v>
      </c>
      <c r="AB12" s="13">
        <v>0.24699654502197069</v>
      </c>
      <c r="AC12" s="13">
        <v>0.2451276027389187</v>
      </c>
      <c r="AD12" s="13">
        <v>0.26767709433190412</v>
      </c>
      <c r="AE12" s="13">
        <v>0.24121880263971821</v>
      </c>
      <c r="AF12" s="13">
        <v>0.26813389767538459</v>
      </c>
      <c r="AH12" s="13">
        <v>0.1928300739330272</v>
      </c>
      <c r="AI12" s="13">
        <v>0.23022371204089559</v>
      </c>
      <c r="AJ12" s="13">
        <v>0.24585786014672839</v>
      </c>
      <c r="AK12" s="13">
        <v>0.28320016552214589</v>
      </c>
      <c r="AL12" s="13">
        <v>0.25537169956154321</v>
      </c>
      <c r="AN12" s="13">
        <v>0.26798105400580913</v>
      </c>
      <c r="AO12" s="13">
        <v>0.29021074727252533</v>
      </c>
      <c r="AP12" s="13">
        <v>0.22666085270836439</v>
      </c>
      <c r="AQ12" s="13">
        <v>0.19794536724298459</v>
      </c>
    </row>
    <row r="13" spans="2:45" ht="19" customHeight="1" x14ac:dyDescent="0.35">
      <c r="B13" s="12" t="s">
        <v>105</v>
      </c>
      <c r="C13" s="13">
        <v>0.21635434535435311</v>
      </c>
      <c r="D13" s="13">
        <v>0.16903648658842371</v>
      </c>
      <c r="E13" s="13">
        <v>0.18637416004206911</v>
      </c>
      <c r="F13" s="13">
        <v>0.20958082932717079</v>
      </c>
      <c r="G13" s="13">
        <v>0.21153419201503121</v>
      </c>
      <c r="H13" s="13">
        <v>0.25695060198785341</v>
      </c>
      <c r="I13" s="13">
        <v>0.25396289141388118</v>
      </c>
      <c r="K13" s="13">
        <v>0.2162318632683449</v>
      </c>
      <c r="L13" s="13">
        <v>0.2164742602149243</v>
      </c>
      <c r="N13" s="13">
        <v>0.20851648966620659</v>
      </c>
      <c r="O13" s="13">
        <v>0.20957877819873649</v>
      </c>
      <c r="P13" s="13">
        <v>0.26106140618616319</v>
      </c>
      <c r="Q13" s="13">
        <v>0.16899505939225029</v>
      </c>
      <c r="R13" s="13">
        <v>0.1912301577176837</v>
      </c>
      <c r="S13" s="13">
        <v>0.2202740376438182</v>
      </c>
      <c r="T13" s="13">
        <v>0.19932951007763411</v>
      </c>
      <c r="U13" s="13">
        <v>0.21499774200079169</v>
      </c>
      <c r="V13" s="13">
        <v>0.1919844993320918</v>
      </c>
      <c r="W13" s="13">
        <v>0.26115661502177318</v>
      </c>
      <c r="X13" s="13">
        <v>0.26548795421747662</v>
      </c>
      <c r="Y13" s="13">
        <v>0.19313587494374451</v>
      </c>
      <c r="AA13" s="13">
        <v>0.1857719153950376</v>
      </c>
      <c r="AB13" s="13">
        <v>0.2213702227043518</v>
      </c>
      <c r="AC13" s="13">
        <v>0.32106696115224209</v>
      </c>
      <c r="AD13" s="13">
        <v>0.26332619190730672</v>
      </c>
      <c r="AE13" s="13">
        <v>0.1926576726378422</v>
      </c>
      <c r="AF13" s="13">
        <v>0.2255520613055941</v>
      </c>
      <c r="AH13" s="13">
        <v>0.13048665563154269</v>
      </c>
      <c r="AI13" s="13">
        <v>0.2166830618952309</v>
      </c>
      <c r="AJ13" s="13">
        <v>0.27959725270914187</v>
      </c>
      <c r="AK13" s="13">
        <v>0.24633993287574349</v>
      </c>
      <c r="AL13" s="13">
        <v>0.21368791122685141</v>
      </c>
      <c r="AN13" s="13">
        <v>0.22285101338578561</v>
      </c>
      <c r="AO13" s="13">
        <v>0.22477508880316649</v>
      </c>
      <c r="AP13" s="13">
        <v>0.20309297782465899</v>
      </c>
      <c r="AQ13" s="13">
        <v>0.2138563216642447</v>
      </c>
    </row>
    <row r="14" spans="2:45" ht="19" customHeight="1" x14ac:dyDescent="0.35">
      <c r="B14" s="12" t="s">
        <v>81</v>
      </c>
      <c r="C14" s="13">
        <v>9.1422296103914905E-2</v>
      </c>
      <c r="D14" s="13">
        <v>6.2657558997250451E-2</v>
      </c>
      <c r="E14" s="13">
        <v>7.1324296631470052E-2</v>
      </c>
      <c r="F14" s="13">
        <v>8.5832479734218634E-2</v>
      </c>
      <c r="G14" s="13">
        <v>9.5027369944624643E-2</v>
      </c>
      <c r="H14" s="13">
        <v>0.11037766786017331</v>
      </c>
      <c r="I14" s="13">
        <v>0.1155605651082223</v>
      </c>
      <c r="K14" s="13">
        <v>5.6700221684080343E-2</v>
      </c>
      <c r="L14" s="13">
        <v>0.12541659558470941</v>
      </c>
      <c r="N14" s="13">
        <v>9.394183185686146E-2</v>
      </c>
      <c r="O14" s="13">
        <v>8.6381729335040291E-2</v>
      </c>
      <c r="P14" s="13">
        <v>0.1042294750833776</v>
      </c>
      <c r="Q14" s="13">
        <v>0.1249946324048534</v>
      </c>
      <c r="R14" s="13">
        <v>0.1126471670610267</v>
      </c>
      <c r="S14" s="13">
        <v>7.4163767610262096E-2</v>
      </c>
      <c r="T14" s="13">
        <v>8.5205647603799325E-2</v>
      </c>
      <c r="U14" s="13">
        <v>0.1060548316013958</v>
      </c>
      <c r="V14" s="13">
        <v>5.3230471725665543E-2</v>
      </c>
      <c r="W14" s="13">
        <v>9.9357953014776942E-2</v>
      </c>
      <c r="X14" s="13">
        <v>7.2150287572387353E-2</v>
      </c>
      <c r="Y14" s="13">
        <v>0.113883966312116</v>
      </c>
      <c r="AA14" s="13">
        <v>7.6186989978310013E-2</v>
      </c>
      <c r="AB14" s="13">
        <v>7.3732899609230337E-2</v>
      </c>
      <c r="AC14" s="13">
        <v>9.0438012391170053E-2</v>
      </c>
      <c r="AD14" s="13">
        <v>4.7523122559811559E-2</v>
      </c>
      <c r="AE14" s="13">
        <v>0.1549026720628611</v>
      </c>
      <c r="AF14" s="13">
        <v>8.8287431155105039E-2</v>
      </c>
      <c r="AH14" s="13">
        <v>7.8146654614935043E-2</v>
      </c>
      <c r="AI14" s="13">
        <v>7.8059269169363885E-2</v>
      </c>
      <c r="AJ14" s="13">
        <v>7.3539602310019186E-2</v>
      </c>
      <c r="AK14" s="13">
        <v>5.4633214703534827E-2</v>
      </c>
      <c r="AL14" s="13">
        <v>0.13280963072252949</v>
      </c>
      <c r="AN14" s="13">
        <v>5.830435742793056E-2</v>
      </c>
      <c r="AO14" s="13">
        <v>0.1059229236255467</v>
      </c>
      <c r="AP14" s="13">
        <v>6.9957671316255868E-2</v>
      </c>
      <c r="AQ14" s="13">
        <v>0.130746517990603</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F164"/>
  <sheetViews>
    <sheetView showGridLines="0" topLeftCell="A22" workbookViewId="0">
      <selection activeCell="D36" sqref="D36"/>
    </sheetView>
  </sheetViews>
  <sheetFormatPr defaultColWidth="8.81640625" defaultRowHeight="14.5" x14ac:dyDescent="0.35"/>
  <cols>
    <col min="1" max="2" width="5" customWidth="1"/>
    <col min="3" max="3" width="10" customWidth="1"/>
    <col min="4" max="4" width="100" customWidth="1"/>
    <col min="5" max="5" width="20" customWidth="1"/>
    <col min="6" max="6" width="50" customWidth="1"/>
  </cols>
  <sheetData>
    <row r="2" spans="3:6" ht="40" customHeight="1" x14ac:dyDescent="0.55000000000000004">
      <c r="D2" s="4" t="s">
        <v>11</v>
      </c>
    </row>
    <row r="6" spans="3:6" x14ac:dyDescent="0.35">
      <c r="D6" s="5" t="str">
        <f>HYPERLINK("#'Full Results'!A1", "Full Results")</f>
        <v>Full Results</v>
      </c>
    </row>
    <row r="8" spans="3:6" x14ac:dyDescent="0.35">
      <c r="C8" s="6" t="s">
        <v>12</v>
      </c>
      <c r="D8" s="7" t="s">
        <v>13</v>
      </c>
      <c r="E8" s="6" t="s">
        <v>14</v>
      </c>
      <c r="F8" s="7" t="s">
        <v>15</v>
      </c>
    </row>
    <row r="9" spans="3:6" x14ac:dyDescent="0.35">
      <c r="C9" s="8">
        <v>1</v>
      </c>
      <c r="D9" s="5" t="str">
        <f>HYPERLINK("#'Table 1'!A1", "Which do you think are the most important issues facing the country at this time? Please select up to 3.")</f>
        <v>Which do you think are the most important issues facing the country at this time? Please select up to 3.</v>
      </c>
      <c r="E9" s="9">
        <f>HYPERLINK("#'Full Results'!A9", 9)</f>
        <v>9</v>
      </c>
      <c r="F9" s="10" t="s">
        <v>16</v>
      </c>
    </row>
    <row r="10" spans="3:6" x14ac:dyDescent="0.35">
      <c r="C10" s="8">
        <v>2</v>
      </c>
      <c r="D10" s="5" t="str">
        <f>HYPERLINK("#'Table 2'!A1", "If the UK were attacked or became involved in a direct conflict, how confident are you that the country would cope ?")</f>
        <v>If the UK were attacked or became involved in a direct conflict, how confident are you that the country would cope ?</v>
      </c>
      <c r="E10" s="9">
        <f>HYPERLINK("#'Full Results'!A29", 29)</f>
        <v>29</v>
      </c>
      <c r="F10" s="10" t="s">
        <v>16</v>
      </c>
    </row>
    <row r="11" spans="3:6" x14ac:dyDescent="0.35">
      <c r="C11" s="8">
        <v>3</v>
      </c>
      <c r="D11" s="5" t="str">
        <f>HYPERLINK("#'Table 3'!A1", "Which of the following would increase your confidence that the UK is well prepared to defend itself? Select all that apply")</f>
        <v>Which of the following would increase your confidence that the UK is well prepared to defend itself? Select all that apply</v>
      </c>
      <c r="E11" s="9">
        <f>HYPERLINK("#'Full Results'!A37", 37)</f>
        <v>37</v>
      </c>
      <c r="F11" s="10" t="s">
        <v>16</v>
      </c>
    </row>
    <row r="12" spans="3:6" x14ac:dyDescent="0.35">
      <c r="C12" s="8">
        <v>4</v>
      </c>
      <c r="D12" s="5" t="str">
        <f>HYPERLINK("#'Table 4'!A1", "NATO (the North Atlantic Treaty Organisation) is a...")</f>
        <v>NATO (the North Atlantic Treaty Organisation) is a...</v>
      </c>
      <c r="E12" s="9">
        <f>HYPERLINK("#'Full Results'!A51", 51)</f>
        <v>51</v>
      </c>
      <c r="F12" s="10" t="s">
        <v>16</v>
      </c>
    </row>
    <row r="13" spans="3:6" x14ac:dyDescent="0.35">
      <c r="C13" s="8">
        <v>5</v>
      </c>
      <c r="D13" s="5" t="str">
        <f>HYPERLINK("#'Table 5'!A1", "Grid Summary: In your view, is the UK prepared or unprepared to handle the following types of attacks on its economy and trade ?")</f>
        <v>Grid Summary: In your view, is the UK prepared or unprepared to handle the following types of attacks on its economy and trade ?</v>
      </c>
      <c r="E13" s="9">
        <f>HYPERLINK("#'Full Results'!A60", 60)</f>
        <v>60</v>
      </c>
      <c r="F13" s="10"/>
    </row>
    <row r="14" spans="3:6" x14ac:dyDescent="0.35">
      <c r="C14" s="8">
        <v>6</v>
      </c>
      <c r="D14" s="5" t="str">
        <f>HYPERLINK("#'Table 6'!A1", "In your view, is the UK prepared or unprepared to handle the following types of attacks on its economy and trade ?: Limiting or blocking UK exports or imports through tariffs, bans or quotas")</f>
        <v>In your view, is the UK prepared or unprepared to handle the following types of attacks on its economy and trade ?: Limiting or blocking UK exports or imports through tariffs, bans or quotas</v>
      </c>
      <c r="E14" s="9">
        <f>HYPERLINK("#'Full Results'!A60", 60)</f>
        <v>60</v>
      </c>
      <c r="F14" s="10" t="s">
        <v>16</v>
      </c>
    </row>
    <row r="15" spans="3:6" x14ac:dyDescent="0.35">
      <c r="C15" s="8">
        <v>7</v>
      </c>
      <c r="D15" s="5" t="str">
        <f>HYPERLINK("#'Table 7'!A1", "In your view, is the UK prepared or unprepared to handle the following types of attacks on its economy and trade ?: Interrupting access to key goods, components or raw materials needed by UK industries")</f>
        <v>In your view, is the UK prepared or unprepared to handle the following types of attacks on its economy and trade ?: Interrupting access to key goods, components or raw materials needed by UK industries</v>
      </c>
      <c r="E15" s="9">
        <f>HYPERLINK("#'Full Results'!A69", 69)</f>
        <v>69</v>
      </c>
      <c r="F15" s="10" t="s">
        <v>16</v>
      </c>
    </row>
    <row r="16" spans="3:6" x14ac:dyDescent="0.35">
      <c r="C16" s="8">
        <v>8</v>
      </c>
      <c r="D16" s="5" t="str">
        <f>HYPERLINK("#'Table 8'!A1", "In your view, is the UK prepared or unprepared to handle the following types of attacks on its economy and trade ?: Reducing or manipulating access to oil, gas or electricity to impact UK access to energy")</f>
        <v>In your view, is the UK prepared or unprepared to handle the following types of attacks on its economy and trade ?: Reducing or manipulating access to oil, gas or electricity to impact UK access to energy</v>
      </c>
      <c r="E16" s="9">
        <f>HYPERLINK("#'Full Results'!A78", 78)</f>
        <v>78</v>
      </c>
      <c r="F16" s="10" t="s">
        <v>16</v>
      </c>
    </row>
    <row r="17" spans="3:6" x14ac:dyDescent="0.35">
      <c r="C17" s="8">
        <v>9</v>
      </c>
      <c r="D17" s="5" t="str">
        <f>HYPERLINK("#'Table 9'!A1", "In your view, is the UK prepared or unprepared to handle the following types of attacks on its economy and trade ?: Restricting access to international banking and payment systems")</f>
        <v>In your view, is the UK prepared or unprepared to handle the following types of attacks on its economy and trade ?: Restricting access to international banking and payment systems</v>
      </c>
      <c r="E17" s="9">
        <f>HYPERLINK("#'Full Results'!A87", 87)</f>
        <v>87</v>
      </c>
      <c r="F17" s="10" t="s">
        <v>16</v>
      </c>
    </row>
    <row r="18" spans="3:6" x14ac:dyDescent="0.35">
      <c r="C18" s="8">
        <v>10</v>
      </c>
      <c r="D18" s="5" t="str">
        <f>HYPERLINK("#'Table 10'!A1", "In your view, is the UK prepared or unprepared to handle the following types of attacks on its economy and trade ?: Freezing the assets of specific UK firms or sectors")</f>
        <v>In your view, is the UK prepared or unprepared to handle the following types of attacks on its economy and trade ?: Freezing the assets of specific UK firms or sectors</v>
      </c>
      <c r="E18" s="9">
        <f>HYPERLINK("#'Full Results'!A96", 96)</f>
        <v>96</v>
      </c>
      <c r="F18" s="10" t="s">
        <v>16</v>
      </c>
    </row>
    <row r="19" spans="3:6" x14ac:dyDescent="0.35">
      <c r="C19" s="8">
        <v>11</v>
      </c>
      <c r="D19" s="5" t="str">
        <f>HYPERLINK("#'Table 11'!A1", "In your view, is the UK prepared or unprepared to ...")</f>
        <v>In your view, is the UK prepared or unprepared to ...</v>
      </c>
      <c r="E19" s="9">
        <f>HYPERLINK("#'Full Results'!A105", 105)</f>
        <v>105</v>
      </c>
      <c r="F19" s="10" t="s">
        <v>16</v>
      </c>
    </row>
    <row r="20" spans="3:6" x14ac:dyDescent="0.35">
      <c r="C20" s="8">
        <v>12</v>
      </c>
      <c r="D20" s="5" t="str">
        <f>HYPERLINK("#'Table 12'!A1", "In your view, is the UK prepared or unprepared to handle the following types of attacks on its economy and trade ?: Major disruption or blockades to shipping routes causing widespread goods shortages")</f>
        <v>In your view, is the UK prepared or unprepared to handle the following types of attacks on its economy and trade ?: Major disruption or blockades to shipping routes causing widespread goods shortages</v>
      </c>
      <c r="E20" s="9">
        <f>HYPERLINK("#'Full Results'!A114", 114)</f>
        <v>114</v>
      </c>
      <c r="F20" s="10" t="s">
        <v>16</v>
      </c>
    </row>
    <row r="21" spans="3:6" x14ac:dyDescent="0.35">
      <c r="C21" s="8">
        <v>13</v>
      </c>
      <c r="D21" s="5" t="str">
        <f>HYPERLINK("#'Table 13'!A1", "Grid Summary: In your view, is the UK prepared or unprepared to handle the following types of disinformation and misinformation campaigns ?")</f>
        <v>Grid Summary: In your view, is the UK prepared or unprepared to handle the following types of disinformation and misinformation campaigns ?</v>
      </c>
      <c r="E21" s="9">
        <f>HYPERLINK("#'Full Results'!A123", 123)</f>
        <v>123</v>
      </c>
      <c r="F21" s="10"/>
    </row>
    <row r="22" spans="3:6" x14ac:dyDescent="0.35">
      <c r="C22" s="8">
        <v>14</v>
      </c>
      <c r="D22" s="5" t="str">
        <f>HYPERLINK("#'Table 14'!A1", "In your view, is the UK prepared or unprepared to handle the following types of disinformation and misinformation campaigns ?: Fabricated stories presented as real news about events in the UK.")</f>
        <v>In your view, is the UK prepared or unprepared to handle the following types of disinformation and misinformation campaigns ?: Fabricated stories presented as real news about events in the UK.</v>
      </c>
      <c r="E22" s="9">
        <f>HYPERLINK("#'Full Results'!A123", 123)</f>
        <v>123</v>
      </c>
      <c r="F22" s="10" t="s">
        <v>16</v>
      </c>
    </row>
    <row r="23" spans="3:6" x14ac:dyDescent="0.35">
      <c r="C23" s="8">
        <v>15</v>
      </c>
      <c r="D23" s="5" t="str">
        <f>HYPERLINK("#'Table 15'!A1", "In your view, is the UK prepared or unprepared to ...")</f>
        <v>In your view, is the UK prepared or unprepared to ...</v>
      </c>
      <c r="E23" s="9">
        <f>HYPERLINK("#'Full Results'!A132", 132)</f>
        <v>132</v>
      </c>
      <c r="F23" s="10" t="s">
        <v>16</v>
      </c>
    </row>
    <row r="24" spans="3:6" x14ac:dyDescent="0.35">
      <c r="C24" s="8">
        <v>16</v>
      </c>
      <c r="D24" s="5" t="str">
        <f>HYPERLINK("#'Table 16'!A1", "In your view, is the UK prepared or unprepared to handle the following types of disinformation and misinformation campaigns ?: Networks of fake or automated accounts used to push certain messages or viewpoints.")</f>
        <v>In your view, is the UK prepared or unprepared to handle the following types of disinformation and misinformation campaigns ?: Networks of fake or automated accounts used to push certain messages or viewpoints.</v>
      </c>
      <c r="E24" s="9">
        <f>HYPERLINK("#'Full Results'!A141", 141)</f>
        <v>141</v>
      </c>
      <c r="F24" s="10" t="s">
        <v>16</v>
      </c>
    </row>
    <row r="25" spans="3:6" x14ac:dyDescent="0.35">
      <c r="C25" s="8">
        <v>17</v>
      </c>
      <c r="D25" s="5" t="str">
        <f>HYPERLINK("#'Table 17'!A1", "In your view, is the UK prepared or unprepared to ...")</f>
        <v>In your view, is the UK prepared or unprepared to ...</v>
      </c>
      <c r="E25" s="9">
        <f>HYPERLINK("#'Full Results'!A150", 150)</f>
        <v>150</v>
      </c>
      <c r="F25" s="10" t="s">
        <v>16</v>
      </c>
    </row>
    <row r="26" spans="3:6" x14ac:dyDescent="0.35">
      <c r="C26" s="8">
        <v>18</v>
      </c>
      <c r="D26" s="5" t="str">
        <f>HYPERLINK("#'Table 18'!A1", "In your view, is the UK prepared or unprepared to ...")</f>
        <v>In your view, is the UK prepared or unprepared to ...</v>
      </c>
      <c r="E26" s="9">
        <f>HYPERLINK("#'Full Results'!A159", 159)</f>
        <v>159</v>
      </c>
      <c r="F26" s="10" t="s">
        <v>16</v>
      </c>
    </row>
    <row r="27" spans="3:6" x14ac:dyDescent="0.35">
      <c r="C27" s="8">
        <v>19</v>
      </c>
      <c r="D27" s="5" t="str">
        <f>HYPERLINK("#'Table 19'!A1", "Grid Summary: In your view, is the UK prepared or unprepared to handle the following types of cyber-attacks on its digital systems ?")</f>
        <v>Grid Summary: In your view, is the UK prepared or unprepared to handle the following types of cyber-attacks on its digital systems ?</v>
      </c>
      <c r="E27" s="9">
        <f>HYPERLINK("#'Full Results'!A168", 168)</f>
        <v>168</v>
      </c>
      <c r="F27" s="10"/>
    </row>
    <row r="28" spans="3:6" x14ac:dyDescent="0.35">
      <c r="C28" s="8">
        <v>20</v>
      </c>
      <c r="D28" s="5" t="str">
        <f>HYPERLINK("#'Table 20'!A1", "In your view, is the UK prepared or unprepared to handle the following types of cyber-attacks on its digital systems ?: Shutting down power, energy or water systems through digital interference")</f>
        <v>In your view, is the UK prepared or unprepared to handle the following types of cyber-attacks on its digital systems ?: Shutting down power, energy or water systems through digital interference</v>
      </c>
      <c r="E28" s="9">
        <f>HYPERLINK("#'Full Results'!A168", 168)</f>
        <v>168</v>
      </c>
      <c r="F28" s="10" t="s">
        <v>16</v>
      </c>
    </row>
    <row r="29" spans="3:6" x14ac:dyDescent="0.35">
      <c r="C29" s="8">
        <v>21</v>
      </c>
      <c r="D29" s="5" t="str">
        <f>HYPERLINK("#'Table 21'!A1", "In your view, is the UK prepared or unprepared to handle the following types of cyber-attacks on its digital systems ?: Locking hospitals, councils or schools out of their computer systems (e.g. ransomware)")</f>
        <v>In your view, is the UK prepared or unprepared to handle the following types of cyber-attacks on its digital systems ?: Locking hospitals, councils or schools out of their computer systems (e.g. ransomware)</v>
      </c>
      <c r="E29" s="9">
        <f>HYPERLINK("#'Full Results'!A177", 177)</f>
        <v>177</v>
      </c>
      <c r="F29" s="10" t="s">
        <v>16</v>
      </c>
    </row>
    <row r="30" spans="3:6" x14ac:dyDescent="0.35">
      <c r="C30" s="8">
        <v>22</v>
      </c>
      <c r="D30" s="5" t="str">
        <f>HYPERLINK("#'Table 22'!A1", "In your view, is the UK prepared or unprepared to handle the following types of cyber-attacks on its digital systems ?: Stealing sensitive government or defence information through hacking")</f>
        <v>In your view, is the UK prepared or unprepared to handle the following types of cyber-attacks on its digital systems ?: Stealing sensitive government or defence information through hacking</v>
      </c>
      <c r="E30" s="9">
        <f>HYPERLINK("#'Full Results'!A186", 186)</f>
        <v>186</v>
      </c>
      <c r="F30" s="10" t="s">
        <v>16</v>
      </c>
    </row>
    <row r="31" spans="3:6" x14ac:dyDescent="0.35">
      <c r="C31" s="8">
        <v>23</v>
      </c>
      <c r="D31" s="5" t="str">
        <f>HYPERLINK("#'Table 23'!A1", "In your view, is the UK prepared or unprepared to handle the following types of cyber-attacks on its digital systems ?: Disrupting banking systems or digital payments")</f>
        <v>In your view, is the UK prepared or unprepared to handle the following types of cyber-attacks on its digital systems ?: Disrupting banking systems or digital payments</v>
      </c>
      <c r="E31" s="9">
        <f>HYPERLINK("#'Full Results'!A195", 195)</f>
        <v>195</v>
      </c>
      <c r="F31" s="10" t="s">
        <v>16</v>
      </c>
    </row>
    <row r="32" spans="3:6" x14ac:dyDescent="0.35">
      <c r="C32" s="8">
        <v>24</v>
      </c>
      <c r="D32" s="5" t="str">
        <f>HYPERLINK("#'Table 24'!A1", "In your view, is the UK prepared or unprepared to handle the following types of cyber-attacks on its digital systems ?: Disrupting phone, internet or satellite communications")</f>
        <v>In your view, is the UK prepared or unprepared to handle the following types of cyber-attacks on its digital systems ?: Disrupting phone, internet or satellite communications</v>
      </c>
      <c r="E32" s="9">
        <f>HYPERLINK("#'Full Results'!A204", 204)</f>
        <v>204</v>
      </c>
      <c r="F32" s="10" t="s">
        <v>16</v>
      </c>
    </row>
    <row r="33" spans="3:6" x14ac:dyDescent="0.35">
      <c r="C33" s="8">
        <v>25</v>
      </c>
      <c r="D33" s="5" t="str">
        <f>HYPERLINK("#'Table 25'!A1", "In your view, is the UK prepared or unprepared to handle the following types of cyber-attacks on its digital systems ?: Stealing large amounts of people’s personal data")</f>
        <v>In your view, is the UK prepared or unprepared to handle the following types of cyber-attacks on its digital systems ?: Stealing large amounts of people’s personal data</v>
      </c>
      <c r="E33" s="9">
        <f>HYPERLINK("#'Full Results'!A213", 213)</f>
        <v>213</v>
      </c>
      <c r="F33" s="10" t="s">
        <v>16</v>
      </c>
    </row>
    <row r="34" spans="3:6" x14ac:dyDescent="0.35">
      <c r="C34" s="8">
        <v>26</v>
      </c>
      <c r="D34" s="5" t="str">
        <f>HYPERLINK("#'Table 26'!A1", "In your view, is the UK prepared or unprepared to handle the following types of cyber-attacks on its digital systems ?: Disrupting transport or food supply systems")</f>
        <v>In your view, is the UK prepared or unprepared to handle the following types of cyber-attacks on its digital systems ?: Disrupting transport or food supply systems</v>
      </c>
      <c r="E34" s="9">
        <f>HYPERLINK("#'Full Results'!A222", 222)</f>
        <v>222</v>
      </c>
      <c r="F34" s="10" t="s">
        <v>16</v>
      </c>
    </row>
    <row r="35" spans="3:6" x14ac:dyDescent="0.35">
      <c r="C35" s="8">
        <v>27</v>
      </c>
      <c r="D35" s="5" t="str">
        <f>HYPERLINK("#'Table 27'!A1", "Grid Summary: To what extent do you agree or disagree with the following statements?")</f>
        <v>Grid Summary: To what extent do you agree or disagree with the following statements?</v>
      </c>
      <c r="E35" s="9">
        <f>HYPERLINK("#'Full Results'!A231", 231)</f>
        <v>231</v>
      </c>
      <c r="F35" s="10"/>
    </row>
    <row r="36" spans="3:6" x14ac:dyDescent="0.35">
      <c r="C36" s="8">
        <v>28</v>
      </c>
      <c r="D36" s="5" t="str">
        <f>HYPERLINK("#'Table 28'!A1", "To what extent do you agree or disagree with the following statements?: If the UK’s security were under threat, I would feel a personal responsibility to help")</f>
        <v>To what extent do you agree or disagree with the following statements?: If the UK’s security were under threat, I would feel a personal responsibility to help</v>
      </c>
      <c r="E36" s="9">
        <f>HYPERLINK("#'Full Results'!A231", 231)</f>
        <v>231</v>
      </c>
      <c r="F36" s="10" t="s">
        <v>16</v>
      </c>
    </row>
    <row r="37" spans="3:6" x14ac:dyDescent="0.35">
      <c r="C37" s="8">
        <v>29</v>
      </c>
      <c r="D37" s="5" t="str">
        <f>HYPERLINK("#'Table 29'!A1", "To what extent do you agree or disagree with the following statements?: The UK’s security depends as much on its citizens as on its armed forces")</f>
        <v>To what extent do you agree or disagree with the following statements?: The UK’s security depends as much on its citizens as on its armed forces</v>
      </c>
      <c r="E37" s="9">
        <f>HYPERLINK("#'Full Results'!A240", 240)</f>
        <v>240</v>
      </c>
      <c r="F37" s="10" t="s">
        <v>16</v>
      </c>
    </row>
    <row r="38" spans="3:6" x14ac:dyDescent="0.35">
      <c r="C38" s="8">
        <v>30</v>
      </c>
      <c r="D38" s="5" t="str">
        <f>HYPERLINK("#'Table 30'!A1", "To what extent do you agree or disagree with the following statements?: My individual actions would make a big difference in a national crisis")</f>
        <v>To what extent do you agree or disagree with the following statements?: My individual actions would make a big difference in a national crisis</v>
      </c>
      <c r="E38" s="9">
        <f>HYPERLINK("#'Full Results'!A249", 249)</f>
        <v>249</v>
      </c>
      <c r="F38" s="10" t="s">
        <v>16</v>
      </c>
    </row>
    <row r="39" spans="3:6" x14ac:dyDescent="0.35">
      <c r="C39" s="8">
        <v>31</v>
      </c>
      <c r="D39" s="5" t="str">
        <f>HYPERLINK("#'Table 31'!A1", "To what extent do you agree or disagree with the following statements?: If the UK were involved in a conflict or came under physical attack, it would strengthen national unity")</f>
        <v>To what extent do you agree or disagree with the following statements?: If the UK were involved in a conflict or came under physical attack, it would strengthen national unity</v>
      </c>
      <c r="E39" s="9">
        <f>HYPERLINK("#'Full Results'!A258", 258)</f>
        <v>258</v>
      </c>
      <c r="F39" s="10" t="s">
        <v>16</v>
      </c>
    </row>
    <row r="40" spans="3:6" x14ac:dyDescent="0.35">
      <c r="C40" s="8">
        <v>32</v>
      </c>
      <c r="D40" s="5" t="str">
        <f>HYPERLINK("#'Table 32'!A1", "To what extent do you agree or disagree with the following statements?: If the UK was targeted in a widespread cyber-attack, it would strengthen national unity")</f>
        <v>To what extent do you agree or disagree with the following statements?: If the UK was targeted in a widespread cyber-attack, it would strengthen national unity</v>
      </c>
      <c r="E40" s="9">
        <f>HYPERLINK("#'Full Results'!A267", 267)</f>
        <v>267</v>
      </c>
      <c r="F40" s="10" t="s">
        <v>16</v>
      </c>
    </row>
    <row r="41" spans="3:6" x14ac:dyDescent="0.35">
      <c r="C41" s="8">
        <v>33</v>
      </c>
      <c r="D41" s="5" t="str">
        <f>HYPERLINK("#'Table 33'!A1", "To what extent do you agree or disagree with the following statements?: The best time to prepare for conflict is during peacetime")</f>
        <v>To what extent do you agree or disagree with the following statements?: The best time to prepare for conflict is during peacetime</v>
      </c>
      <c r="E41" s="9">
        <f>HYPERLINK("#'Full Results'!A276", 276)</f>
        <v>276</v>
      </c>
      <c r="F41" s="10" t="s">
        <v>16</v>
      </c>
    </row>
    <row r="42" spans="3:6" x14ac:dyDescent="0.35">
      <c r="C42" s="8">
        <v>34</v>
      </c>
      <c r="D42" s="5" t="str">
        <f>HYPERLINK("#'Table 34'!A1", "Grid Summary: In the event of war, how responsible would you feel to protect the following?")</f>
        <v>Grid Summary: In the event of war, how responsible would you feel to protect the following?</v>
      </c>
      <c r="E42" s="9">
        <f>HYPERLINK("#'Full Results'!A285", 285)</f>
        <v>285</v>
      </c>
      <c r="F42" s="10"/>
    </row>
    <row r="43" spans="3:6" x14ac:dyDescent="0.35">
      <c r="C43" s="8">
        <v>35</v>
      </c>
      <c r="D43" s="5" t="str">
        <f>HYPERLINK("#'Table 35'!A1", "In the event of war, how responsible would you feel to protect the following?: The UK’s allies in Europe")</f>
        <v>In the event of war, how responsible would you feel to protect the following?: The UK’s allies in Europe</v>
      </c>
      <c r="E43" s="9">
        <f>HYPERLINK("#'Full Results'!A285", 285)</f>
        <v>285</v>
      </c>
      <c r="F43" s="10" t="s">
        <v>16</v>
      </c>
    </row>
    <row r="44" spans="3:6" x14ac:dyDescent="0.35">
      <c r="C44" s="8">
        <v>36</v>
      </c>
      <c r="D44" s="5" t="str">
        <f>HYPERLINK("#'Table 36'!A1", "In the event of war, how responsible would you feel to protect the following?: United States")</f>
        <v>In the event of war, how responsible would you feel to protect the following?: United States</v>
      </c>
      <c r="E44" s="9">
        <f>HYPERLINK("#'Full Results'!A293", 293)</f>
        <v>293</v>
      </c>
      <c r="F44" s="10" t="s">
        <v>16</v>
      </c>
    </row>
    <row r="45" spans="3:6" x14ac:dyDescent="0.35">
      <c r="C45" s="8">
        <v>37</v>
      </c>
      <c r="D45" s="5" t="str">
        <f>HYPERLINK("#'Table 37'!A1", "In the event of war, how responsible would you feel to protect the following?: Allied countries outside of Europe and the U.S. (e.g.")</f>
        <v>In the event of war, how responsible would you feel to protect the following?: Allied countries outside of Europe and the U.S. (e.g.</v>
      </c>
      <c r="E45" s="9">
        <f>HYPERLINK("#'Full Results'!A301", 301)</f>
        <v>301</v>
      </c>
      <c r="F45" s="10" t="s">
        <v>16</v>
      </c>
    </row>
    <row r="46" spans="3:6" x14ac:dyDescent="0.35">
      <c r="C46" s="8">
        <v>38</v>
      </c>
      <c r="D46" s="5" t="str">
        <f>HYPERLINK("#'Table 38'!A1", "In the event of war, how responsible would you feel to protect the following?: The United Kingdom")</f>
        <v>In the event of war, how responsible would you feel to protect the following?: The United Kingdom</v>
      </c>
      <c r="E46" s="9">
        <f>HYPERLINK("#'Full Results'!A309", 309)</f>
        <v>309</v>
      </c>
      <c r="F46" s="10" t="s">
        <v>16</v>
      </c>
    </row>
    <row r="47" spans="3:6" x14ac:dyDescent="0.35">
      <c r="C47" s="8">
        <v>39</v>
      </c>
      <c r="D47" s="5" t="str">
        <f>HYPERLINK("#'Table 39'!A1", "In the event of war, how responsible would you feel to protect the following?: My home nation (England, Scotland, Wales or Northern Ireland)")</f>
        <v>In the event of war, how responsible would you feel to protect the following?: My home nation (England, Scotland, Wales or Northern Ireland)</v>
      </c>
      <c r="E47" s="9">
        <f>HYPERLINK("#'Full Results'!A317", 317)</f>
        <v>317</v>
      </c>
      <c r="F47" s="10" t="s">
        <v>16</v>
      </c>
    </row>
    <row r="48" spans="3:6" x14ac:dyDescent="0.35">
      <c r="C48" s="8">
        <v>40</v>
      </c>
      <c r="D48" s="5" t="str">
        <f>HYPERLINK("#'Table 40'!A1", "In the event of war, how responsible would you feel to protect the following?: My local community")</f>
        <v>In the event of war, how responsible would you feel to protect the following?: My local community</v>
      </c>
      <c r="E48" s="9">
        <f>HYPERLINK("#'Full Results'!A325", 325)</f>
        <v>325</v>
      </c>
      <c r="F48" s="10" t="s">
        <v>16</v>
      </c>
    </row>
    <row r="49" spans="3:6" x14ac:dyDescent="0.35">
      <c r="C49" s="8">
        <v>41</v>
      </c>
      <c r="D49" s="5" t="str">
        <f>HYPERLINK("#'Table 41'!A1", "In the event of war, how responsible would you feel to protect the following?: My family")</f>
        <v>In the event of war, how responsible would you feel to protect the following?: My family</v>
      </c>
      <c r="E49" s="9">
        <f>HYPERLINK("#'Full Results'!A333", 333)</f>
        <v>333</v>
      </c>
      <c r="F49" s="10" t="s">
        <v>16</v>
      </c>
    </row>
    <row r="50" spans="3:6" x14ac:dyDescent="0.35">
      <c r="C50" s="8">
        <v>42</v>
      </c>
      <c r="D50" s="5" t="str">
        <f>HYPERLINK("#'Table 42'!A1", "Grid Summary: How willing or unwilling would you be volunteer for military service in the UK in each of the following hypothetical situations?")</f>
        <v>Grid Summary: How willing or unwilling would you be volunteer for military service in the UK in each of the following hypothetical situations?</v>
      </c>
      <c r="E50" s="9">
        <f>HYPERLINK("#'Full Results'!A341", 341)</f>
        <v>341</v>
      </c>
      <c r="F50" s="10"/>
    </row>
    <row r="51" spans="3:6" x14ac:dyDescent="0.35">
      <c r="C51" s="8">
        <v>43</v>
      </c>
      <c r="D51" s="5" t="str">
        <f>HYPERLINK("#'Table 43'!A1", "How willing or unwilling would you be volunteer for military service in the UK in each of the following hypothetical situations?: The UK mainland is invaded")</f>
        <v>How willing or unwilling would you be volunteer for military service in the UK in each of the following hypothetical situations?: The UK mainland is invaded</v>
      </c>
      <c r="E51" s="9">
        <f>HYPERLINK("#'Full Results'!A341", 341)</f>
        <v>341</v>
      </c>
      <c r="F51" s="10" t="s">
        <v>16</v>
      </c>
    </row>
    <row r="52" spans="3:6" x14ac:dyDescent="0.35">
      <c r="C52" s="8">
        <v>44</v>
      </c>
      <c r="D52" s="5" t="str">
        <f>HYPERLINK("#'Table 44'!A1", "How willing or unwilling would you be volunteer for military service in the UK in each of the following hypothetical situations?: UK territories overseas (e.g. Gibraltar, Falkland Islands etc.) are invaded")</f>
        <v>How willing or unwilling would you be volunteer for military service in the UK in each of the following hypothetical situations?: UK territories overseas (e.g. Gibraltar, Falkland Islands etc.) are invaded</v>
      </c>
      <c r="E52" s="9">
        <f>HYPERLINK("#'Full Results'!A350", 350)</f>
        <v>350</v>
      </c>
      <c r="F52" s="10" t="s">
        <v>16</v>
      </c>
    </row>
    <row r="53" spans="3:6" x14ac:dyDescent="0.35">
      <c r="C53" s="8">
        <v>45</v>
      </c>
      <c r="D53" s="5" t="str">
        <f>HYPERLINK("#'Table 45'!A1", "How willing or unwilling would you be volunteer for military service in the UK in each of the following hypothetical situations?: The UK’s critical infrastructure (e.g. energy or transport) is attacked")</f>
        <v>How willing or unwilling would you be volunteer for military service in the UK in each of the following hypothetical situations?: The UK’s critical infrastructure (e.g. energy or transport) is attacked</v>
      </c>
      <c r="E53" s="9">
        <f>HYPERLINK("#'Full Results'!A359", 359)</f>
        <v>359</v>
      </c>
      <c r="F53" s="10" t="s">
        <v>16</v>
      </c>
    </row>
    <row r="54" spans="3:6" x14ac:dyDescent="0.35">
      <c r="C54" s="8">
        <v>46</v>
      </c>
      <c r="D54" s="5" t="str">
        <f>HYPERLINK("#'Table 46'!A1", "How willing or unwilling would you be volunteer for military service in the UK in each of the following hypothetical situations?: Satellite communications are disrupted")</f>
        <v>How willing or unwilling would you be volunteer for military service in the UK in each of the following hypothetical situations?: Satellite communications are disrupted</v>
      </c>
      <c r="E54" s="9">
        <f>HYPERLINK("#'Full Results'!A368", 368)</f>
        <v>368</v>
      </c>
      <c r="F54" s="10" t="s">
        <v>16</v>
      </c>
    </row>
    <row r="55" spans="3:6" x14ac:dyDescent="0.35">
      <c r="C55" s="8">
        <v>47</v>
      </c>
      <c r="D55" s="5" t="str">
        <f>HYPERLINK("#'Table 47'!A1", "How willing or unwilling would you be volunteer for military service in the UK in each of the following hypothetical situations?: An attack on the NHS")</f>
        <v>How willing or unwilling would you be volunteer for military service in the UK in each of the following hypothetical situations?: An attack on the NHS</v>
      </c>
      <c r="E55" s="9">
        <f>HYPERLINK("#'Full Results'!A377", 377)</f>
        <v>377</v>
      </c>
      <c r="F55" s="10" t="s">
        <v>16</v>
      </c>
    </row>
    <row r="56" spans="3:6" x14ac:dyDescent="0.35">
      <c r="C56" s="8">
        <v>48</v>
      </c>
      <c r="D56" s="5" t="str">
        <f>HYPERLINK("#'Table 48'!A1", "How willing or unwilling would you be volunteer for military service in the UK in each of the following hypothetical situations?: Sustained cyber-attacks target the UK financial system")</f>
        <v>How willing or unwilling would you be volunteer for military service in the UK in each of the following hypothetical situations?: Sustained cyber-attacks target the UK financial system</v>
      </c>
      <c r="E56" s="9">
        <f>HYPERLINK("#'Full Results'!A386", 386)</f>
        <v>386</v>
      </c>
      <c r="F56" s="10" t="s">
        <v>16</v>
      </c>
    </row>
    <row r="57" spans="3:6" x14ac:dyDescent="0.35">
      <c r="C57" s="8">
        <v>49</v>
      </c>
      <c r="D57" s="5" t="str">
        <f>HYPERLINK("#'Table 49'!A1", "How willing or unwilling would you be volunteer for military service in the UK in each of the following hypothetical situations?: UK elections or democratic processes are seriously compromised")</f>
        <v>How willing or unwilling would you be volunteer for military service in the UK in each of the following hypothetical situations?: UK elections or democratic processes are seriously compromised</v>
      </c>
      <c r="E57" s="9">
        <f>HYPERLINK("#'Full Results'!A395", 395)</f>
        <v>395</v>
      </c>
      <c r="F57" s="10" t="s">
        <v>16</v>
      </c>
    </row>
    <row r="58" spans="3:6" x14ac:dyDescent="0.35">
      <c r="C58" s="8">
        <v>50</v>
      </c>
      <c r="D58" s="5" t="str">
        <f>HYPERLINK("#'Table 50'!A1", "How willing or unwilling would you be volunteer for military service in the UK in each of the following hypothetical situations?: Food or medical supplies are disrupted")</f>
        <v>How willing or unwilling would you be volunteer for military service in the UK in each of the following hypothetical situations?: Food or medical supplies are disrupted</v>
      </c>
      <c r="E58" s="9">
        <f>HYPERLINK("#'Full Results'!A404", 404)</f>
        <v>404</v>
      </c>
      <c r="F58" s="10" t="s">
        <v>16</v>
      </c>
    </row>
    <row r="59" spans="3:6" x14ac:dyDescent="0.35">
      <c r="C59" s="8">
        <v>51</v>
      </c>
      <c r="D59" s="5" t="str">
        <f>HYPERLINK("#'Table 51'!A1", "How willing or unwilling would you be volunteer for military service in the UK in each of the following hypothetical situations?: A chemical or biological attack is launched against the UK")</f>
        <v>How willing or unwilling would you be volunteer for military service in the UK in each of the following hypothetical situations?: A chemical or biological attack is launched against the UK</v>
      </c>
      <c r="E59" s="9">
        <f>HYPERLINK("#'Full Results'!A413", 413)</f>
        <v>413</v>
      </c>
      <c r="F59" s="10" t="s">
        <v>16</v>
      </c>
    </row>
    <row r="60" spans="3:6" x14ac:dyDescent="0.35">
      <c r="C60" s="8">
        <v>52</v>
      </c>
      <c r="D60" s="5" t="str">
        <f>HYPERLINK("#'Table 52'!A1", "How willing or unwilling would you be volunteer for military service in the UK in each of the following hypothetical situations?: UK shipping routes are blockaded")</f>
        <v>How willing or unwilling would you be volunteer for military service in the UK in each of the following hypothetical situations?: UK shipping routes are blockaded</v>
      </c>
      <c r="E60" s="9">
        <f>HYPERLINK("#'Full Results'!A422", 422)</f>
        <v>422</v>
      </c>
      <c r="F60" s="10" t="s">
        <v>16</v>
      </c>
    </row>
    <row r="61" spans="3:6" x14ac:dyDescent="0.35">
      <c r="C61" s="8">
        <v>53</v>
      </c>
      <c r="D61" s="5" t="str">
        <f>HYPERLINK("#'Table 53'!A1", "If the UK were involved in a conflict or came under attack, how prepared would you feel to manage the impact of this on your own life?")</f>
        <v>If the UK were involved in a conflict or came under attack, how prepared would you feel to manage the impact of this on your own life?</v>
      </c>
      <c r="E61" s="9">
        <f>HYPERLINK("#'Full Results'!A431", 431)</f>
        <v>431</v>
      </c>
      <c r="F61" s="10" t="s">
        <v>16</v>
      </c>
    </row>
    <row r="62" spans="3:6" x14ac:dyDescent="0.35">
      <c r="C62" s="8">
        <v>54</v>
      </c>
      <c r="D62" s="5" t="str">
        <f>HYPERLINK("#'Table 54'!A1", "Grid Summary: In one of your previous answers, you...")</f>
        <v>Grid Summary: In one of your previous answers, you...</v>
      </c>
      <c r="E62" s="9">
        <f>HYPERLINK("#'Full Results'!A440", 440)</f>
        <v>440</v>
      </c>
      <c r="F62" s="10"/>
    </row>
    <row r="63" spans="3:6" x14ac:dyDescent="0.35">
      <c r="C63" s="8">
        <v>55</v>
      </c>
      <c r="D63" s="5" t="str">
        <f>HYPERLINK("#'Table 55'!A1", "In one of your previous answers, you stated that y...")</f>
        <v>In one of your previous answers, you stated that y...</v>
      </c>
      <c r="E63" s="9">
        <f>HYPERLINK("#'Full Results'!A440", 440)</f>
        <v>440</v>
      </c>
      <c r="F63" s="10" t="s">
        <v>16</v>
      </c>
    </row>
    <row r="64" spans="3:6" x14ac:dyDescent="0.35">
      <c r="C64" s="8">
        <v>56</v>
      </c>
      <c r="D64" s="5" t="str">
        <f>HYPERLINK("#'Table 56'!A1", "In one of your previous answers, you stated that y...")</f>
        <v>In one of your previous answers, you stated that y...</v>
      </c>
      <c r="E64" s="9">
        <f>HYPERLINK("#'Full Results'!A448", 448)</f>
        <v>448</v>
      </c>
      <c r="F64" s="10" t="s">
        <v>16</v>
      </c>
    </row>
    <row r="65" spans="3:6" x14ac:dyDescent="0.35">
      <c r="C65" s="8">
        <v>57</v>
      </c>
      <c r="D65" s="5" t="str">
        <f>HYPERLINK("#'Table 57'!A1", "In one of your previous answers, you stated that y...")</f>
        <v>In one of your previous answers, you stated that y...</v>
      </c>
      <c r="E65" s="9">
        <f>HYPERLINK("#'Full Results'!A456", 456)</f>
        <v>456</v>
      </c>
      <c r="F65" s="10" t="s">
        <v>16</v>
      </c>
    </row>
    <row r="66" spans="3:6" x14ac:dyDescent="0.35">
      <c r="C66" s="8">
        <v>58</v>
      </c>
      <c r="D66" s="5" t="str">
        <f>HYPERLINK("#'Table 58'!A1", "In one of your previous answers, you stated that y...")</f>
        <v>In one of your previous answers, you stated that y...</v>
      </c>
      <c r="E66" s="9">
        <f>HYPERLINK("#'Full Results'!A464", 464)</f>
        <v>464</v>
      </c>
      <c r="F66" s="10" t="s">
        <v>16</v>
      </c>
    </row>
    <row r="67" spans="3:6" x14ac:dyDescent="0.35">
      <c r="C67" s="8">
        <v>59</v>
      </c>
      <c r="D67" s="5" t="str">
        <f>HYPERLINK("#'Table 59'!A1", "In one of your previous answers, you stated that y...")</f>
        <v>In one of your previous answers, you stated that y...</v>
      </c>
      <c r="E67" s="9">
        <f>HYPERLINK("#'Full Results'!A472", 472)</f>
        <v>472</v>
      </c>
      <c r="F67" s="10" t="s">
        <v>16</v>
      </c>
    </row>
    <row r="68" spans="3:6" x14ac:dyDescent="0.35">
      <c r="C68" s="8">
        <v>60</v>
      </c>
      <c r="D68" s="5" t="str">
        <f>HYPERLINK("#'Table 60'!A1", "In one of your previous answers, you stated that y...")</f>
        <v>In one of your previous answers, you stated that y...</v>
      </c>
      <c r="E68" s="9">
        <f>HYPERLINK("#'Full Results'!A480", 480)</f>
        <v>480</v>
      </c>
      <c r="F68" s="10" t="s">
        <v>16</v>
      </c>
    </row>
    <row r="69" spans="3:6" x14ac:dyDescent="0.35">
      <c r="C69" s="8">
        <v>61</v>
      </c>
      <c r="D69" s="5" t="str">
        <f>HYPERLINK("#'Table 61'!A1", "In one of your previous answers, you stated that y...")</f>
        <v>In one of your previous answers, you stated that y...</v>
      </c>
      <c r="E69" s="9">
        <f>HYPERLINK("#'Full Results'!A488", 488)</f>
        <v>488</v>
      </c>
      <c r="F69" s="10" t="s">
        <v>16</v>
      </c>
    </row>
    <row r="70" spans="3:6" x14ac:dyDescent="0.35">
      <c r="C70" s="8">
        <v>62</v>
      </c>
      <c r="D70" s="5" t="str">
        <f>HYPERLINK("#'Table 62'!A1", "Grid Summary: In one of previous answer, you indic...")</f>
        <v>Grid Summary: In one of previous answer, you indic...</v>
      </c>
      <c r="E70" s="9">
        <f>HYPERLINK("#'Full Results'!A496", 496)</f>
        <v>496</v>
      </c>
      <c r="F70" s="10"/>
    </row>
    <row r="71" spans="3:6" x14ac:dyDescent="0.35">
      <c r="C71" s="8">
        <v>63</v>
      </c>
      <c r="D71" s="5" t="str">
        <f>HYPERLINK("#'Table 63'!A1", "In one of previous answer, you indicated that you ...")</f>
        <v>In one of previous answer, you indicated that you ...</v>
      </c>
      <c r="E71" s="9">
        <f>HYPERLINK("#'Full Results'!A496", 496)</f>
        <v>496</v>
      </c>
      <c r="F71" s="10" t="s">
        <v>16</v>
      </c>
    </row>
    <row r="72" spans="3:6" x14ac:dyDescent="0.35">
      <c r="C72" s="8">
        <v>64</v>
      </c>
      <c r="D72" s="5" t="str">
        <f>HYPERLINK("#'Table 64'!A1", "In one of previous answer, you indicated that you ...")</f>
        <v>In one of previous answer, you indicated that you ...</v>
      </c>
      <c r="E72" s="9">
        <f>HYPERLINK("#'Full Results'!A504", 504)</f>
        <v>504</v>
      </c>
      <c r="F72" s="10" t="s">
        <v>16</v>
      </c>
    </row>
    <row r="73" spans="3:6" x14ac:dyDescent="0.35">
      <c r="C73" s="8">
        <v>65</v>
      </c>
      <c r="D73" s="5" t="str">
        <f>HYPERLINK("#'Table 65'!A1", "In one of previous answer, you indicated that you ...")</f>
        <v>In one of previous answer, you indicated that you ...</v>
      </c>
      <c r="E73" s="9">
        <f>HYPERLINK("#'Full Results'!A512", 512)</f>
        <v>512</v>
      </c>
      <c r="F73" s="10" t="s">
        <v>16</v>
      </c>
    </row>
    <row r="74" spans="3:6" x14ac:dyDescent="0.35">
      <c r="C74" s="8">
        <v>66</v>
      </c>
      <c r="D74" s="5" t="str">
        <f>HYPERLINK("#'Table 66'!A1", "In one of previous answer, you indicated that you ...")</f>
        <v>In one of previous answer, you indicated that you ...</v>
      </c>
      <c r="E74" s="9">
        <f>HYPERLINK("#'Full Results'!A520", 520)</f>
        <v>520</v>
      </c>
      <c r="F74" s="10" t="s">
        <v>16</v>
      </c>
    </row>
    <row r="75" spans="3:6" x14ac:dyDescent="0.35">
      <c r="C75" s="8">
        <v>67</v>
      </c>
      <c r="D75" s="5" t="str">
        <f>HYPERLINK("#'Table 67'!A1", "In one of previous answer, you indicated that you ...")</f>
        <v>In one of previous answer, you indicated that you ...</v>
      </c>
      <c r="E75" s="9">
        <f>HYPERLINK("#'Full Results'!A528", 528)</f>
        <v>528</v>
      </c>
      <c r="F75" s="10" t="s">
        <v>16</v>
      </c>
    </row>
    <row r="76" spans="3:6" x14ac:dyDescent="0.35">
      <c r="C76" s="8">
        <v>68</v>
      </c>
      <c r="D76" s="5" t="str">
        <f>HYPERLINK("#'Table 68'!A1", "In one of previous answer, you indicated that you ...")</f>
        <v>In one of previous answer, you indicated that you ...</v>
      </c>
      <c r="E76" s="9">
        <f>HYPERLINK("#'Full Results'!A536", 536)</f>
        <v>536</v>
      </c>
      <c r="F76" s="10" t="s">
        <v>16</v>
      </c>
    </row>
    <row r="77" spans="3:6" x14ac:dyDescent="0.35">
      <c r="C77" s="8">
        <v>69</v>
      </c>
      <c r="D77" s="5" t="str">
        <f>HYPERLINK("#'Table 69'!A1", "In one of previous answer, you indicated that you ...")</f>
        <v>In one of previous answer, you indicated that you ...</v>
      </c>
      <c r="E77" s="9">
        <f>HYPERLINK("#'Full Results'!A544", 544)</f>
        <v>544</v>
      </c>
      <c r="F77" s="10" t="s">
        <v>16</v>
      </c>
    </row>
    <row r="78" spans="3:6" x14ac:dyDescent="0.35">
      <c r="C78" s="8">
        <v>70</v>
      </c>
      <c r="D78" s="5" t="str">
        <f>HYPERLINK("#'Table 70'!A1", "In one of previous answer, you indicated that you ...")</f>
        <v>In one of previous answer, you indicated that you ...</v>
      </c>
      <c r="E78" s="9">
        <f>HYPERLINK("#'Full Results'!A552", 552)</f>
        <v>552</v>
      </c>
      <c r="F78" s="10" t="s">
        <v>16</v>
      </c>
    </row>
    <row r="79" spans="3:6" x14ac:dyDescent="0.35">
      <c r="C79" s="8">
        <v>71</v>
      </c>
      <c r="D79" s="5" t="str">
        <f>HYPERLINK("#'Table 71'!A1", "In one of previous answer, you indicated that you ...")</f>
        <v>In one of previous answer, you indicated that you ...</v>
      </c>
      <c r="E79" s="9">
        <f>HYPERLINK("#'Full Results'!A560", 560)</f>
        <v>560</v>
      </c>
      <c r="F79" s="10" t="s">
        <v>16</v>
      </c>
    </row>
    <row r="80" spans="3:6" x14ac:dyDescent="0.35">
      <c r="C80" s="8">
        <v>72</v>
      </c>
      <c r="D80" s="5" t="str">
        <f>HYPERLINK("#'Table 72'!A1", "In one of previous answer, you indicated that you ...")</f>
        <v>In one of previous answer, you indicated that you ...</v>
      </c>
      <c r="E80" s="9">
        <f>HYPERLINK("#'Full Results'!A568", 568)</f>
        <v>568</v>
      </c>
      <c r="F80" s="10" t="s">
        <v>16</v>
      </c>
    </row>
    <row r="81" spans="3:6" x14ac:dyDescent="0.35">
      <c r="C81" s="8">
        <v>73</v>
      </c>
      <c r="D81" s="5" t="str">
        <f>HYPERLINK("#'Table 73'!A1", "In one of previous answer, you indicated that you ...")</f>
        <v>In one of previous answer, you indicated that you ...</v>
      </c>
      <c r="E81" s="9">
        <f>HYPERLINK("#'Full Results'!A576", 576)</f>
        <v>576</v>
      </c>
      <c r="F81" s="10" t="s">
        <v>16</v>
      </c>
    </row>
    <row r="82" spans="3:6" x14ac:dyDescent="0.35">
      <c r="C82" s="8">
        <v>74</v>
      </c>
      <c r="D82" s="5" t="str">
        <f>HYPERLINK("#'Table 74'!A1", "Grid Summary: If the UK were involved in a conflict or came under attack, how prepared or unprepared would you feel to help your local community in the following ways?")</f>
        <v>Grid Summary: If the UK were involved in a conflict or came under attack, how prepared or unprepared would you feel to help your local community in the following ways?</v>
      </c>
      <c r="E82" s="9">
        <f>HYPERLINK("#'Full Results'!A584", 584)</f>
        <v>584</v>
      </c>
      <c r="F82" s="10"/>
    </row>
    <row r="83" spans="3:6" x14ac:dyDescent="0.35">
      <c r="C83" s="8">
        <v>75</v>
      </c>
      <c r="D83" s="5" t="str">
        <f>HYPERLINK("#'Table 75'!A1", "If the UK were involved in a conflict or came under attack, how prepared or unprepared would you feel to help your local community in the following ways?: Providing medical or first aid support")</f>
        <v>If the UK were involved in a conflict or came under attack, how prepared or unprepared would you feel to help your local community in the following ways?: Providing medical or first aid support</v>
      </c>
      <c r="E83" s="9">
        <f>HYPERLINK("#'Full Results'!A584", 584)</f>
        <v>584</v>
      </c>
      <c r="F83" s="10" t="s">
        <v>16</v>
      </c>
    </row>
    <row r="84" spans="3:6" x14ac:dyDescent="0.35">
      <c r="C84" s="8">
        <v>76</v>
      </c>
      <c r="D84" s="5" t="str">
        <f>HYPERLINK("#'Table 76'!A1", "If the UK were involved in a conflict or came under attack, how prepared or unprepared would you feel to help your local community in the following ways?: Assisting and coordinating search and rescue efforts")</f>
        <v>If the UK were involved in a conflict or came under attack, how prepared or unprepared would you feel to help your local community in the following ways?: Assisting and coordinating search and rescue efforts</v>
      </c>
      <c r="E84" s="9">
        <f>HYPERLINK("#'Full Results'!A593", 593)</f>
        <v>593</v>
      </c>
      <c r="F84" s="10" t="s">
        <v>16</v>
      </c>
    </row>
    <row r="85" spans="3:6" x14ac:dyDescent="0.35">
      <c r="C85" s="8">
        <v>77</v>
      </c>
      <c r="D85" s="5" t="str">
        <f>HYPERLINK("#'Table 77'!A1", "If the UK were involved in a conflict or came unde...")</f>
        <v>If the UK were involved in a conflict or came unde...</v>
      </c>
      <c r="E85" s="9">
        <f>HYPERLINK("#'Full Results'!A602", 602)</f>
        <v>602</v>
      </c>
      <c r="F85" s="10" t="s">
        <v>16</v>
      </c>
    </row>
    <row r="86" spans="3:6" x14ac:dyDescent="0.35">
      <c r="C86" s="8">
        <v>78</v>
      </c>
      <c r="D86" s="5" t="str">
        <f>HYPERLINK("#'Table 78'!A1", "If the UK were involved in a conflict or came unde...")</f>
        <v>If the UK were involved in a conflict or came unde...</v>
      </c>
      <c r="E86" s="9">
        <f>HYPERLINK("#'Full Results'!A611", 611)</f>
        <v>611</v>
      </c>
      <c r="F86" s="10" t="s">
        <v>16</v>
      </c>
    </row>
    <row r="87" spans="3:6" x14ac:dyDescent="0.35">
      <c r="C87" s="8">
        <v>79</v>
      </c>
      <c r="D87" s="5" t="str">
        <f>HYPERLINK("#'Table 79'!A1", "If the UK were involved in a conflict or came unde...")</f>
        <v>If the UK were involved in a conflict or came unde...</v>
      </c>
      <c r="E87" s="9">
        <f>HYPERLINK("#'Full Results'!A620", 620)</f>
        <v>620</v>
      </c>
      <c r="F87" s="10" t="s">
        <v>16</v>
      </c>
    </row>
    <row r="88" spans="3:6" x14ac:dyDescent="0.35">
      <c r="C88" s="8">
        <v>80</v>
      </c>
      <c r="D88" s="5" t="str">
        <f>HYPERLINK("#'Table 80'!A1", "If the UK were involved in a conflict or came under attack, how prepared or unprepared would you feel to help your local community in the following ways?: Helping distribute food, water or medical supplies")</f>
        <v>If the UK were involved in a conflict or came under attack, how prepared or unprepared would you feel to help your local community in the following ways?: Helping distribute food, water or medical supplies</v>
      </c>
      <c r="E88" s="9">
        <f>HYPERLINK("#'Full Results'!A629", 629)</f>
        <v>629</v>
      </c>
      <c r="F88" s="10" t="s">
        <v>16</v>
      </c>
    </row>
    <row r="89" spans="3:6" x14ac:dyDescent="0.35">
      <c r="C89" s="8">
        <v>81</v>
      </c>
      <c r="D89" s="5" t="str">
        <f>HYPERLINK("#'Table 81'!A1", "Grid Summary: If the UK were involved in a conflict or came under attack, to what extent would you feel confident relying on the following groups or organisations to protect you?")</f>
        <v>Grid Summary: If the UK were involved in a conflict or came under attack, to what extent would you feel confident relying on the following groups or organisations to protect you?</v>
      </c>
      <c r="E89" s="9">
        <f>HYPERLINK("#'Full Results'!A638", 638)</f>
        <v>638</v>
      </c>
      <c r="F89" s="10"/>
    </row>
    <row r="90" spans="3:6" x14ac:dyDescent="0.35">
      <c r="C90" s="8">
        <v>82</v>
      </c>
      <c r="D90" s="5" t="str">
        <f>HYPERLINK("#'Table 82'!A1", "If the UK were involved in a conflict or came under attack, to what extent would you feel confident relying on the following groups or organisations to protect you?: Family")</f>
        <v>If the UK were involved in a conflict or came under attack, to what extent would you feel confident relying on the following groups or organisations to protect you?: Family</v>
      </c>
      <c r="E90" s="9">
        <f>HYPERLINK("#'Full Results'!A638", 638)</f>
        <v>638</v>
      </c>
      <c r="F90" s="10" t="s">
        <v>16</v>
      </c>
    </row>
    <row r="91" spans="3:6" x14ac:dyDescent="0.35">
      <c r="C91" s="8">
        <v>83</v>
      </c>
      <c r="D91" s="5" t="str">
        <f>HYPERLINK("#'Table 83'!A1", "If the UK were involved in a conflict or came under attack, to what extent would you feel confident relying on the following groups or organisations to protect you?: Friends")</f>
        <v>If the UK were involved in a conflict or came under attack, to what extent would you feel confident relying on the following groups or organisations to protect you?: Friends</v>
      </c>
      <c r="E91" s="9">
        <f>HYPERLINK("#'Full Results'!A647", 647)</f>
        <v>647</v>
      </c>
      <c r="F91" s="10" t="s">
        <v>16</v>
      </c>
    </row>
    <row r="92" spans="3:6" x14ac:dyDescent="0.35">
      <c r="C92" s="8">
        <v>84</v>
      </c>
      <c r="D92" s="5" t="str">
        <f>HYPERLINK("#'Table 84'!A1", "If the UK were involved in a conflict or came under attack, to what extent would you feel confident relying on the following groups or organisations to protect you?: Neighbours")</f>
        <v>If the UK were involved in a conflict or came under attack, to what extent would you feel confident relying on the following groups or organisations to protect you?: Neighbours</v>
      </c>
      <c r="E92" s="9">
        <f>HYPERLINK("#'Full Results'!A656", 656)</f>
        <v>656</v>
      </c>
      <c r="F92" s="10" t="s">
        <v>16</v>
      </c>
    </row>
    <row r="93" spans="3:6" x14ac:dyDescent="0.35">
      <c r="C93" s="8">
        <v>85</v>
      </c>
      <c r="D93" s="5" t="str">
        <f>HYPERLINK("#'Table 85'!A1", "If the UK were involved in a conflict or came under attack, to what extent would you feel confident relying on the following groups or organisations to protect you?: Community-based groups")</f>
        <v>If the UK were involved in a conflict or came under attack, to what extent would you feel confident relying on the following groups or organisations to protect you?: Community-based groups</v>
      </c>
      <c r="E93" s="9">
        <f>HYPERLINK("#'Full Results'!A665", 665)</f>
        <v>665</v>
      </c>
      <c r="F93" s="10" t="s">
        <v>16</v>
      </c>
    </row>
    <row r="94" spans="3:6" x14ac:dyDescent="0.35">
      <c r="C94" s="8">
        <v>86</v>
      </c>
      <c r="D94" s="5" t="str">
        <f>HYPERLINK("#'Table 86'!A1", "If the UK were involved in a conflict or came under attack, to what extent would you feel confident relying on the following groups or organisations to protect you?: Work colleagues")</f>
        <v>If the UK were involved in a conflict or came under attack, to what extent would you feel confident relying on the following groups or organisations to protect you?: Work colleagues</v>
      </c>
      <c r="E94" s="9">
        <f>HYPERLINK("#'Full Results'!A674", 674)</f>
        <v>674</v>
      </c>
      <c r="F94" s="10" t="s">
        <v>16</v>
      </c>
    </row>
    <row r="95" spans="3:6" x14ac:dyDescent="0.35">
      <c r="C95" s="8">
        <v>87</v>
      </c>
      <c r="D95" s="5" t="str">
        <f>HYPERLINK("#'Table 87'!A1", "If the UK were involved in a conflict or came under attack, to what extent would you feel confident relying on the following groups or organisations to protect you?: Police")</f>
        <v>If the UK were involved in a conflict or came under attack, to what extent would you feel confident relying on the following groups or organisations to protect you?: Police</v>
      </c>
      <c r="E95" s="9">
        <f>HYPERLINK("#'Full Results'!A683", 683)</f>
        <v>683</v>
      </c>
      <c r="F95" s="10" t="s">
        <v>16</v>
      </c>
    </row>
    <row r="96" spans="3:6" x14ac:dyDescent="0.35">
      <c r="C96" s="8">
        <v>88</v>
      </c>
      <c r="D96" s="5" t="str">
        <f>HYPERLINK("#'Table 88'!A1", "If the UK were involved in a conflict or came under attack, to what extent would you feel confident relying on the following groups or organisations to protect you?: Fire and rescue service")</f>
        <v>If the UK were involved in a conflict or came under attack, to what extent would you feel confident relying on the following groups or organisations to protect you?: Fire and rescue service</v>
      </c>
      <c r="E96" s="9">
        <f>HYPERLINK("#'Full Results'!A692", 692)</f>
        <v>692</v>
      </c>
      <c r="F96" s="10" t="s">
        <v>16</v>
      </c>
    </row>
    <row r="97" spans="3:6" x14ac:dyDescent="0.35">
      <c r="C97" s="8">
        <v>89</v>
      </c>
      <c r="D97" s="5" t="str">
        <f>HYPERLINK("#'Table 89'!A1", "If the UK were involved in a conflict or came under attack, to what extent would you feel confident relying on the following groups or organisations to protect you?: My local council")</f>
        <v>If the UK were involved in a conflict or came under attack, to what extent would you feel confident relying on the following groups or organisations to protect you?: My local council</v>
      </c>
      <c r="E97" s="9">
        <f>HYPERLINK("#'Full Results'!A701", 701)</f>
        <v>701</v>
      </c>
      <c r="F97" s="10" t="s">
        <v>16</v>
      </c>
    </row>
    <row r="98" spans="3:6" x14ac:dyDescent="0.35">
      <c r="C98" s="8">
        <v>90</v>
      </c>
      <c r="D98" s="5" t="str">
        <f>HYPERLINK("#'Table 90'!A1", "If the UK were involved in a conflict or came under attack, to what extent would you feel confident relying on the following groups or organisations to protect you?: NHS")</f>
        <v>If the UK were involved in a conflict or came under attack, to what extent would you feel confident relying on the following groups or organisations to protect you?: NHS</v>
      </c>
      <c r="E98" s="9">
        <f>HYPERLINK("#'Full Results'!A710", 710)</f>
        <v>710</v>
      </c>
      <c r="F98" s="10" t="s">
        <v>16</v>
      </c>
    </row>
    <row r="99" spans="3:6" x14ac:dyDescent="0.35">
      <c r="C99" s="8">
        <v>91</v>
      </c>
      <c r="D99" s="5" t="str">
        <f>HYPERLINK("#'Table 91'!A1", "If the UK were involved in a conflict or came under attack, to what extent would you feel confident relying on the following groups or organisations to protect you?: Red Cross")</f>
        <v>If the UK were involved in a conflict or came under attack, to what extent would you feel confident relying on the following groups or organisations to protect you?: Red Cross</v>
      </c>
      <c r="E99" s="9">
        <f>HYPERLINK("#'Full Results'!A719", 719)</f>
        <v>719</v>
      </c>
      <c r="F99" s="10" t="s">
        <v>16</v>
      </c>
    </row>
    <row r="100" spans="3:6" x14ac:dyDescent="0.35">
      <c r="C100" s="8">
        <v>92</v>
      </c>
      <c r="D100" s="5" t="str">
        <f>HYPERLINK("#'Table 92'!A1", "If the UK were involved in a conflict or came under attack, to what extent would you feel confident relying on the following groups or organisations to protect you?: The UK Government")</f>
        <v>If the UK were involved in a conflict or came under attack, to what extent would you feel confident relying on the following groups or organisations to protect you?: The UK Government</v>
      </c>
      <c r="E100" s="9">
        <f>HYPERLINK("#'Full Results'!A728", 728)</f>
        <v>728</v>
      </c>
      <c r="F100" s="10" t="s">
        <v>16</v>
      </c>
    </row>
    <row r="101" spans="3:6" x14ac:dyDescent="0.35">
      <c r="C101" s="8">
        <v>93</v>
      </c>
      <c r="D101" s="5" t="str">
        <f>HYPERLINK("#'Table 93'!A1", "Grid Summary: Does your household have the following things in place in the event that the UK were involved in a conflict or came under attack?")</f>
        <v>Grid Summary: Does your household have the following things in place in the event that the UK were involved in a conflict or came under attack?</v>
      </c>
      <c r="E101" s="9">
        <f>HYPERLINK("#'Full Results'!A737", 737)</f>
        <v>737</v>
      </c>
      <c r="F101" s="10"/>
    </row>
    <row r="102" spans="3:6" x14ac:dyDescent="0.35">
      <c r="C102" s="8">
        <v>94</v>
      </c>
      <c r="D102" s="5" t="str">
        <f>HYPERLINK("#'Table 94'!A1", "Does your household have the following things in place in the event that the UK were involved in a conflict or came under attack?: Back-up power in the event of electricity blackouts or outages")</f>
        <v>Does your household have the following things in place in the event that the UK were involved in a conflict or came under attack?: Back-up power in the event of electricity blackouts or outages</v>
      </c>
      <c r="E102" s="9">
        <f>HYPERLINK("#'Full Results'!A737", 737)</f>
        <v>737</v>
      </c>
      <c r="F102" s="10" t="s">
        <v>16</v>
      </c>
    </row>
    <row r="103" spans="3:6" x14ac:dyDescent="0.35">
      <c r="C103" s="8">
        <v>95</v>
      </c>
      <c r="D103" s="5" t="str">
        <f>HYPERLINK("#'Table 95'!A1", "Does your household have the following things in place in the event that the UK were involved in a conflict or came under attack?: Food supplies sufficient for several weeks without shopping")</f>
        <v>Does your household have the following things in place in the event that the UK were involved in a conflict or came under attack?: Food supplies sufficient for several weeks without shopping</v>
      </c>
      <c r="E103" s="9">
        <f>HYPERLINK("#'Full Results'!A743", 743)</f>
        <v>743</v>
      </c>
      <c r="F103" s="10" t="s">
        <v>16</v>
      </c>
    </row>
    <row r="104" spans="3:6" x14ac:dyDescent="0.35">
      <c r="C104" s="8">
        <v>96</v>
      </c>
      <c r="D104" s="5" t="str">
        <f>HYPERLINK("#'Table 96'!A1", "Does your household have the following things in place in the event that the UK were involved in a conflict or came under attack?: Stored drinking water in case mains water is disrupted")</f>
        <v>Does your household have the following things in place in the event that the UK were involved in a conflict or came under attack?: Stored drinking water in case mains water is disrupted</v>
      </c>
      <c r="E104" s="9">
        <f>HYPERLINK("#'Full Results'!A749", 749)</f>
        <v>749</v>
      </c>
      <c r="F104" s="10" t="s">
        <v>16</v>
      </c>
    </row>
    <row r="105" spans="3:6" x14ac:dyDescent="0.35">
      <c r="C105" s="8">
        <v>97</v>
      </c>
      <c r="D105" s="5" t="str">
        <f>HYPERLINK("#'Table 97'!A1", "Does your household have the following things in place in the event that the UK were involved in a conflict or came under attack?: Access to cash if digital payments were unavailable for the long-term")</f>
        <v>Does your household have the following things in place in the event that the UK were involved in a conflict or came under attack?: Access to cash if digital payments were unavailable for the long-term</v>
      </c>
      <c r="E105" s="9">
        <f>HYPERLINK("#'Full Results'!A755", 755)</f>
        <v>755</v>
      </c>
      <c r="F105" s="10" t="s">
        <v>16</v>
      </c>
    </row>
    <row r="106" spans="3:6" x14ac:dyDescent="0.35">
      <c r="C106" s="8">
        <v>98</v>
      </c>
      <c r="D106" s="5" t="str">
        <f>HYPERLINK("#'Table 98'!A1", "Does your household have the following things in place in the event that the UK were involved in a conflict or came under attack?: Essential medicines or medical supplies stored at home")</f>
        <v>Does your household have the following things in place in the event that the UK were involved in a conflict or came under attack?: Essential medicines or medical supplies stored at home</v>
      </c>
      <c r="E106" s="9">
        <f>HYPERLINK("#'Full Results'!A761", 761)</f>
        <v>761</v>
      </c>
      <c r="F106" s="10" t="s">
        <v>16</v>
      </c>
    </row>
    <row r="107" spans="3:6" x14ac:dyDescent="0.35">
      <c r="C107" s="8">
        <v>99</v>
      </c>
      <c r="D107" s="5" t="str">
        <f>HYPERLINK("#'Table 99'!A1", "Does your household have the following things in place in the event that the UK were involved in a conflict or came under attack?: Alternative transport options if public transport is suspended")</f>
        <v>Does your household have the following things in place in the event that the UK were involved in a conflict or came under attack?: Alternative transport options if public transport is suspended</v>
      </c>
      <c r="E107" s="9">
        <f>HYPERLINK("#'Full Results'!A767", 767)</f>
        <v>767</v>
      </c>
      <c r="F107" s="10" t="s">
        <v>16</v>
      </c>
    </row>
    <row r="108" spans="3:6" x14ac:dyDescent="0.35">
      <c r="C108" s="8">
        <v>100</v>
      </c>
      <c r="D108" s="5" t="str">
        <f>HYPERLINK("#'Table 100'!A1", "Does your household have the following things in place in the event that the UK were involved in a conflict or came under attack?: Emergency equipment (e.g. torch and battery-powered radio) to last for up to 72 hours")</f>
        <v>Does your household have the following things in place in the event that the UK were involved in a conflict or came under attack?: Emergency equipment (e.g. torch and battery-powered radio) to last for up to 72 hours</v>
      </c>
      <c r="E108" s="9">
        <f>HYPERLINK("#'Full Results'!A773", 773)</f>
        <v>773</v>
      </c>
      <c r="F108" s="10" t="s">
        <v>16</v>
      </c>
    </row>
    <row r="109" spans="3:6" x14ac:dyDescent="0.35">
      <c r="C109" s="8">
        <v>101</v>
      </c>
      <c r="D109" s="5" t="str">
        <f>HYPERLINK("#'Table 101'!A1", "Grid Summary: In the event that the UK were involv...")</f>
        <v>Grid Summary: In the event that the UK were involv...</v>
      </c>
      <c r="E109" s="9">
        <f>HYPERLINK("#'Full Results'!A779", 779)</f>
        <v>779</v>
      </c>
      <c r="F109" s="10"/>
    </row>
    <row r="110" spans="3:6" x14ac:dyDescent="0.35">
      <c r="C110" s="8">
        <v>102</v>
      </c>
      <c r="D110" s="5" t="str">
        <f>HYPERLINK("#'Table 102'!A1", "In the event that the UK were involved in a confli...")</f>
        <v>In the event that the UK were involved in a confli...</v>
      </c>
      <c r="E110" s="9">
        <f>HYPERLINK("#'Full Results'!A779", 779)</f>
        <v>779</v>
      </c>
      <c r="F110" s="10" t="s">
        <v>16</v>
      </c>
    </row>
    <row r="111" spans="3:6" x14ac:dyDescent="0.35">
      <c r="C111" s="8">
        <v>103</v>
      </c>
      <c r="D111" s="5" t="str">
        <f>HYPERLINK("#'Table 103'!A1", "In the event that the UK were involved in a confli...")</f>
        <v>In the event that the UK were involved in a confli...</v>
      </c>
      <c r="E111" s="9">
        <f>HYPERLINK("#'Full Results'!A787", 787)</f>
        <v>787</v>
      </c>
      <c r="F111" s="10" t="s">
        <v>16</v>
      </c>
    </row>
    <row r="112" spans="3:6" x14ac:dyDescent="0.35">
      <c r="C112" s="8">
        <v>104</v>
      </c>
      <c r="D112" s="5" t="str">
        <f>HYPERLINK("#'Table 104'!A1", "In the event that the UK were involved in a confli...")</f>
        <v>In the event that the UK were involved in a confli...</v>
      </c>
      <c r="E112" s="9">
        <f>HYPERLINK("#'Full Results'!A795", 795)</f>
        <v>795</v>
      </c>
      <c r="F112" s="10" t="s">
        <v>16</v>
      </c>
    </row>
    <row r="113" spans="3:6" x14ac:dyDescent="0.35">
      <c r="C113" s="8">
        <v>105</v>
      </c>
      <c r="D113" s="5" t="str">
        <f>HYPERLINK("#'Table 105'!A1", "In the event that the UK were involved in a confli...")</f>
        <v>In the event that the UK were involved in a confli...</v>
      </c>
      <c r="E113" s="9">
        <f>HYPERLINK("#'Full Results'!A803", 803)</f>
        <v>803</v>
      </c>
      <c r="F113" s="10" t="s">
        <v>16</v>
      </c>
    </row>
    <row r="114" spans="3:6" x14ac:dyDescent="0.35">
      <c r="C114" s="8">
        <v>106</v>
      </c>
      <c r="D114" s="5" t="str">
        <f>HYPERLINK("#'Table 106'!A1", "In the event that the UK were involved in a conflict or came under attack, how much responsibility do you think each of the following should have in responding to emergencies and helping communities cope ?: Police")</f>
        <v>In the event that the UK were involved in a conflict or came under attack, how much responsibility do you think each of the following should have in responding to emergencies and helping communities cope ?: Police</v>
      </c>
      <c r="E114" s="9">
        <f>HYPERLINK("#'Full Results'!A811", 811)</f>
        <v>811</v>
      </c>
      <c r="F114" s="10" t="s">
        <v>16</v>
      </c>
    </row>
    <row r="115" spans="3:6" x14ac:dyDescent="0.35">
      <c r="C115" s="8">
        <v>107</v>
      </c>
      <c r="D115" s="5" t="str">
        <f>HYPERLINK("#'Table 107'!A1", "In the event that the UK were involved in a confli...")</f>
        <v>In the event that the UK were involved in a confli...</v>
      </c>
      <c r="E115" s="9">
        <f>HYPERLINK("#'Full Results'!A819", 819)</f>
        <v>819</v>
      </c>
      <c r="F115" s="10" t="s">
        <v>16</v>
      </c>
    </row>
    <row r="116" spans="3:6" x14ac:dyDescent="0.35">
      <c r="C116" s="8">
        <v>108</v>
      </c>
      <c r="D116" s="5" t="str">
        <f>HYPERLINK("#'Table 108'!A1", "In the event that the UK were involved in a confli...")</f>
        <v>In the event that the UK were involved in a confli...</v>
      </c>
      <c r="E116" s="9">
        <f>HYPERLINK("#'Full Results'!A827", 827)</f>
        <v>827</v>
      </c>
      <c r="F116" s="10" t="s">
        <v>16</v>
      </c>
    </row>
    <row r="117" spans="3:6" x14ac:dyDescent="0.35">
      <c r="C117" s="8">
        <v>109</v>
      </c>
      <c r="D117" s="5" t="str">
        <f>HYPERLINK("#'Table 109'!A1", "In the event that the UK were involved in a conflict or came under attack, how much responsibility do you think each of the following should have in responding to emergencies and helping communities cope ?: NHS")</f>
        <v>In the event that the UK were involved in a conflict or came under attack, how much responsibility do you think each of the following should have in responding to emergencies and helping communities cope ?: NHS</v>
      </c>
      <c r="E117" s="9">
        <f>HYPERLINK("#'Full Results'!A835", 835)</f>
        <v>835</v>
      </c>
      <c r="F117" s="10" t="s">
        <v>16</v>
      </c>
    </row>
    <row r="118" spans="3:6" x14ac:dyDescent="0.35">
      <c r="C118" s="8">
        <v>110</v>
      </c>
      <c r="D118" s="5" t="str">
        <f>HYPERLINK("#'Table 110'!A1", "In the event that the UK were involved in a conflict or came under attack, how much responsibility do you think each of the following should have in responding to emergencies and helping communities cope ?: Red Cross")</f>
        <v>In the event that the UK were involved in a conflict or came under attack, how much responsibility do you think each of the following should have in responding to emergencies and helping communities cope ?: Red Cross</v>
      </c>
      <c r="E118" s="9">
        <f>HYPERLINK("#'Full Results'!A843", 843)</f>
        <v>843</v>
      </c>
      <c r="F118" s="10" t="s">
        <v>16</v>
      </c>
    </row>
    <row r="119" spans="3:6" x14ac:dyDescent="0.35">
      <c r="C119" s="8">
        <v>111</v>
      </c>
      <c r="D119" s="5" t="str">
        <f>HYPERLINK("#'Table 111'!A1", "In the event that the UK were involved in a confli...")</f>
        <v>In the event that the UK were involved in a confli...</v>
      </c>
      <c r="E119" s="9">
        <f>HYPERLINK("#'Full Results'!A851", 851)</f>
        <v>851</v>
      </c>
      <c r="F119" s="10" t="s">
        <v>16</v>
      </c>
    </row>
    <row r="120" spans="3:6" x14ac:dyDescent="0.35">
      <c r="C120" s="8">
        <v>112</v>
      </c>
      <c r="D120" s="5" t="str">
        <f>HYPERLINK("#'Table 112'!A1", "Grid Summary: To what extent do you agree or disagree with the following statements?")</f>
        <v>Grid Summary: To what extent do you agree or disagree with the following statements?</v>
      </c>
      <c r="E120" s="9">
        <f>HYPERLINK("#'Full Results'!A859", 859)</f>
        <v>859</v>
      </c>
      <c r="F120" s="10"/>
    </row>
    <row r="121" spans="3:6" x14ac:dyDescent="0.35">
      <c r="C121" s="8">
        <v>113</v>
      </c>
      <c r="D121" s="5" t="str">
        <f>HYPERLINK("#'Table 113'!A1", "To what extent do you agree or disagree with the following statements?: Compared to a year ago, the world has become a more dangerous place")</f>
        <v>To what extent do you agree or disagree with the following statements?: Compared to a year ago, the world has become a more dangerous place</v>
      </c>
      <c r="E121" s="9">
        <f>HYPERLINK("#'Full Results'!A859", 859)</f>
        <v>859</v>
      </c>
      <c r="F121" s="10" t="s">
        <v>16</v>
      </c>
    </row>
    <row r="122" spans="3:6" x14ac:dyDescent="0.35">
      <c r="C122" s="8">
        <v>114</v>
      </c>
      <c r="D122" s="5" t="str">
        <f>HYPERLINK("#'Table 114'!A1", "To what extent do you agree or disagree with the following statements?: The security threats facing the UK are becoming more sophisticated and complex")</f>
        <v>To what extent do you agree or disagree with the following statements?: The security threats facing the UK are becoming more sophisticated and complex</v>
      </c>
      <c r="E122" s="9">
        <f>HYPERLINK("#'Full Results'!A868", 868)</f>
        <v>868</v>
      </c>
      <c r="F122" s="10" t="s">
        <v>16</v>
      </c>
    </row>
    <row r="123" spans="3:6" x14ac:dyDescent="0.35">
      <c r="C123" s="8">
        <v>115</v>
      </c>
      <c r="D123" s="5" t="str">
        <f>HYPERLINK("#'Table 115'!A1", "To what extent do you agree or disagree with the following statements?: Ordinary people and the systems they rely on are as much at risk as soldiers on the battlefield")</f>
        <v>To what extent do you agree or disagree with the following statements?: Ordinary people and the systems they rely on are as much at risk as soldiers on the battlefield</v>
      </c>
      <c r="E123" s="9">
        <f>HYPERLINK("#'Full Results'!A877", 877)</f>
        <v>877</v>
      </c>
      <c r="F123" s="10" t="s">
        <v>16</v>
      </c>
    </row>
    <row r="124" spans="3:6" x14ac:dyDescent="0.35">
      <c r="C124" s="8">
        <v>116</v>
      </c>
      <c r="D124" s="5" t="str">
        <f>HYPERLINK("#'Table 116'!A1", "To what extent do you agree or disagree with the following statements?: The UK cannot effectively defend itself without strong partnership with its allies")</f>
        <v>To what extent do you agree or disagree with the following statements?: The UK cannot effectively defend itself without strong partnership with its allies</v>
      </c>
      <c r="E124" s="9">
        <f>HYPERLINK("#'Full Results'!A886", 886)</f>
        <v>886</v>
      </c>
      <c r="F124" s="10" t="s">
        <v>16</v>
      </c>
    </row>
    <row r="125" spans="3:6" x14ac:dyDescent="0.35">
      <c r="C125" s="8">
        <v>117</v>
      </c>
      <c r="D125" s="5" t="str">
        <f>HYPERLINK("#'Table 117'!A1", "To what extent do you agree or disagree with the following statements?: The UK is less exposed to the threat of attack as an island nation")</f>
        <v>To what extent do you agree or disagree with the following statements?: The UK is less exposed to the threat of attack as an island nation</v>
      </c>
      <c r="E125" s="9">
        <f>HYPERLINK("#'Full Results'!A895", 895)</f>
        <v>895</v>
      </c>
      <c r="F125" s="10" t="s">
        <v>16</v>
      </c>
    </row>
    <row r="126" spans="3:6" x14ac:dyDescent="0.35">
      <c r="C126" s="8">
        <v>118</v>
      </c>
      <c r="D126" s="5" t="str">
        <f>HYPERLINK("#'Table 118'!A1", "Compared to a year ago, do you think hostile foreign governments are now more or less willing to harm the UK ?")</f>
        <v>Compared to a year ago, do you think hostile foreign governments are now more or less willing to harm the UK ?</v>
      </c>
      <c r="E126" s="9">
        <f>HYPERLINK("#'Full Results'!A904", 904)</f>
        <v>904</v>
      </c>
      <c r="F126" s="10" t="s">
        <v>16</v>
      </c>
    </row>
    <row r="127" spans="3:6" x14ac:dyDescent="0.35">
      <c r="C127" s="8">
        <v>119</v>
      </c>
      <c r="D127" s="5" t="str">
        <f>HYPERLINK("#'Table 119'!A1", "Grid Summary: To what extent do you believe that the following countries pose a threat to the UK ?")</f>
        <v>Grid Summary: To what extent do you believe that the following countries pose a threat to the UK ?</v>
      </c>
      <c r="E127" s="9">
        <f>HYPERLINK("#'Full Results'!A913", 913)</f>
        <v>913</v>
      </c>
      <c r="F127" s="10"/>
    </row>
    <row r="128" spans="3:6" x14ac:dyDescent="0.35">
      <c r="C128" s="8">
        <v>120</v>
      </c>
      <c r="D128" s="5" t="str">
        <f>HYPERLINK("#'Table 120'!A1", "To what extent do you believe that the following countries pose a threat to the UK ?: Russia")</f>
        <v>To what extent do you believe that the following countries pose a threat to the UK ?: Russia</v>
      </c>
      <c r="E128" s="9">
        <f>HYPERLINK("#'Full Results'!A913", 913)</f>
        <v>913</v>
      </c>
      <c r="F128" s="10" t="s">
        <v>16</v>
      </c>
    </row>
    <row r="129" spans="3:6" x14ac:dyDescent="0.35">
      <c r="C129" s="8">
        <v>121</v>
      </c>
      <c r="D129" s="5" t="str">
        <f>HYPERLINK("#'Table 121'!A1", "To what extent do you believe that the following countries pose a threat to the UK ?: China")</f>
        <v>To what extent do you believe that the following countries pose a threat to the UK ?: China</v>
      </c>
      <c r="E129" s="9">
        <f>HYPERLINK("#'Full Results'!A921", 921)</f>
        <v>921</v>
      </c>
      <c r="F129" s="10" t="s">
        <v>16</v>
      </c>
    </row>
    <row r="130" spans="3:6" x14ac:dyDescent="0.35">
      <c r="C130" s="8">
        <v>122</v>
      </c>
      <c r="D130" s="5" t="str">
        <f>HYPERLINK("#'Table 122'!A1", "To what extent do you believe that the following countries pose a threat to the UK ?: Iran")</f>
        <v>To what extent do you believe that the following countries pose a threat to the UK ?: Iran</v>
      </c>
      <c r="E130" s="9">
        <f>HYPERLINK("#'Full Results'!A929", 929)</f>
        <v>929</v>
      </c>
      <c r="F130" s="10" t="s">
        <v>16</v>
      </c>
    </row>
    <row r="131" spans="3:6" x14ac:dyDescent="0.35">
      <c r="C131" s="8">
        <v>123</v>
      </c>
      <c r="D131" s="5" t="str">
        <f>HYPERLINK("#'Table 123'!A1", "To what extent do you believe that the following countries pose a threat to the UK ?: North Korea")</f>
        <v>To what extent do you believe that the following countries pose a threat to the UK ?: North Korea</v>
      </c>
      <c r="E131" s="9">
        <f>HYPERLINK("#'Full Results'!A937", 937)</f>
        <v>937</v>
      </c>
      <c r="F131" s="10" t="s">
        <v>16</v>
      </c>
    </row>
    <row r="132" spans="3:6" x14ac:dyDescent="0.35">
      <c r="C132" s="8">
        <v>124</v>
      </c>
      <c r="D132" s="5" t="str">
        <f>HYPERLINK("#'Table 124'!A1", "To what extent do you believe that the following countries pose a threat to the UK ?: United States")</f>
        <v>To what extent do you believe that the following countries pose a threat to the UK ?: United States</v>
      </c>
      <c r="E132" s="9">
        <f>HYPERLINK("#'Full Results'!A945", 945)</f>
        <v>945</v>
      </c>
      <c r="F132" s="10" t="s">
        <v>16</v>
      </c>
    </row>
    <row r="133" spans="3:6" x14ac:dyDescent="0.35">
      <c r="C133" s="8">
        <v>125</v>
      </c>
      <c r="D133" s="5" t="str">
        <f>HYPERLINK("#'Table 125'!A1", "To what extent do you believe that the following countries pose a threat to the UK ?: France")</f>
        <v>To what extent do you believe that the following countries pose a threat to the UK ?: France</v>
      </c>
      <c r="E133" s="9">
        <f>HYPERLINK("#'Full Results'!A953", 953)</f>
        <v>953</v>
      </c>
      <c r="F133" s="10" t="s">
        <v>16</v>
      </c>
    </row>
    <row r="134" spans="3:6" x14ac:dyDescent="0.35">
      <c r="C134" s="8">
        <v>126</v>
      </c>
      <c r="D134" s="5" t="str">
        <f>HYPERLINK("#'Table 126'!A1", "To what extent do you believe that the following countries pose a threat to the UK ?: Germany")</f>
        <v>To what extent do you believe that the following countries pose a threat to the UK ?: Germany</v>
      </c>
      <c r="E134" s="9">
        <f>HYPERLINK("#'Full Results'!A961", 961)</f>
        <v>961</v>
      </c>
      <c r="F134" s="10" t="s">
        <v>16</v>
      </c>
    </row>
    <row r="135" spans="3:6" x14ac:dyDescent="0.35">
      <c r="C135" s="8">
        <v>127</v>
      </c>
      <c r="D135" s="5" t="str">
        <f>HYPERLINK("#'Table 127'!A1", "To what extent do you believe that the following countries pose a threat to the UK ?: Turkey")</f>
        <v>To what extent do you believe that the following countries pose a threat to the UK ?: Turkey</v>
      </c>
      <c r="E135" s="9">
        <f>HYPERLINK("#'Full Results'!A969", 969)</f>
        <v>969</v>
      </c>
      <c r="F135" s="10" t="s">
        <v>16</v>
      </c>
    </row>
    <row r="136" spans="3:6" x14ac:dyDescent="0.35">
      <c r="C136" s="8">
        <v>128</v>
      </c>
      <c r="D136" s="5" t="str">
        <f>HYPERLINK("#'Table 128'!A1", "To what extent do you believe that the following countries pose a threat to the UK ?: Saudi Arabia")</f>
        <v>To what extent do you believe that the following countries pose a threat to the UK ?: Saudi Arabia</v>
      </c>
      <c r="E136" s="9">
        <f>HYPERLINK("#'Full Results'!A977", 977)</f>
        <v>977</v>
      </c>
      <c r="F136" s="10" t="s">
        <v>16</v>
      </c>
    </row>
    <row r="137" spans="3:6" x14ac:dyDescent="0.35">
      <c r="C137" s="8">
        <v>129</v>
      </c>
      <c r="D137" s="5" t="str">
        <f>HYPERLINK("#'Table 129'!A1", "To what extent do you believe that the following countries pose a threat to the UK ?: India")</f>
        <v>To what extent do you believe that the following countries pose a threat to the UK ?: India</v>
      </c>
      <c r="E137" s="9">
        <f>HYPERLINK("#'Full Results'!A985", 985)</f>
        <v>985</v>
      </c>
      <c r="F137" s="10" t="s">
        <v>16</v>
      </c>
    </row>
    <row r="138" spans="3:6" x14ac:dyDescent="0.35">
      <c r="C138" s="8">
        <v>130</v>
      </c>
      <c r="D138" s="5" t="str">
        <f>HYPERLINK("#'Table 130'!A1", "To what extent do you believe that the following countries pose a threat to the UK ?: Israel")</f>
        <v>To what extent do you believe that the following countries pose a threat to the UK ?: Israel</v>
      </c>
      <c r="E138" s="9">
        <f>HYPERLINK("#'Full Results'!A993", 993)</f>
        <v>993</v>
      </c>
      <c r="F138" s="10" t="s">
        <v>16</v>
      </c>
    </row>
    <row r="139" spans="3:6" x14ac:dyDescent="0.35">
      <c r="C139" s="8">
        <v>131</v>
      </c>
      <c r="D139" s="5" t="str">
        <f>HYPERLINK("#'Table 131'!A1", "To what extent do you believe that the following countries pose a threat to the UK ?: Pakistan")</f>
        <v>To what extent do you believe that the following countries pose a threat to the UK ?: Pakistan</v>
      </c>
      <c r="E139" s="9">
        <f>HYPERLINK("#'Full Results'!A1001", 1001)</f>
        <v>1001</v>
      </c>
      <c r="F139" s="10" t="s">
        <v>16</v>
      </c>
    </row>
    <row r="140" spans="3:6" x14ac:dyDescent="0.35">
      <c r="C140" s="8">
        <v>132</v>
      </c>
      <c r="D140" s="5" t="str">
        <f>HYPERLINK("#'Table 132'!A1", "Grid Summary: How much of a threat do you think the following types of attacks pose specifically to you and your family’s way of life ?")</f>
        <v>Grid Summary: How much of a threat do you think the following types of attacks pose specifically to you and your family’s way of life ?</v>
      </c>
      <c r="E140" s="9">
        <f>HYPERLINK("#'Full Results'!A1009", 1009)</f>
        <v>1009</v>
      </c>
      <c r="F140" s="10"/>
    </row>
    <row r="141" spans="3:6" x14ac:dyDescent="0.35">
      <c r="C141" s="8">
        <v>133</v>
      </c>
      <c r="D141" s="5" t="str">
        <f>HYPERLINK("#'Table 133'!A1", "How much of a threat do you think the following types of attacks pose specifically to you and your family’s way of life ?: Launching a direct military attack using soldiers, aircraft, ships or missiles")</f>
        <v>How much of a threat do you think the following types of attacks pose specifically to you and your family’s way of life ?: Launching a direct military attack using soldiers, aircraft, ships or missiles</v>
      </c>
      <c r="E141" s="9">
        <f>HYPERLINK("#'Full Results'!A1009", 1009)</f>
        <v>1009</v>
      </c>
      <c r="F141" s="10" t="s">
        <v>16</v>
      </c>
    </row>
    <row r="142" spans="3:6" x14ac:dyDescent="0.35">
      <c r="C142" s="8">
        <v>134</v>
      </c>
      <c r="D142" s="5" t="str">
        <f>HYPERLINK("#'Table 134'!A1", "How much of a threat do you think the following types of attacks pose specifically to you and your family’s way of life ?: Using trade, sanctions or financial restrictions to pressure the UK")</f>
        <v>How much of a threat do you think the following types of attacks pose specifically to you and your family’s way of life ?: Using trade, sanctions or financial restrictions to pressure the UK</v>
      </c>
      <c r="E142" s="9">
        <f>HYPERLINK("#'Full Results'!A1017", 1017)</f>
        <v>1017</v>
      </c>
      <c r="F142" s="10" t="s">
        <v>16</v>
      </c>
    </row>
    <row r="143" spans="3:6" x14ac:dyDescent="0.35">
      <c r="C143" s="8">
        <v>135</v>
      </c>
      <c r="D143" s="5" t="str">
        <f>HYPERLINK("#'Table 135'!A1", "How much of a threat do you think the following types of attacks pose specifically to you and your family’s way of life ?: Carrying out cyber-attacks to shut down or disrupt the UK’s most important digital systems")</f>
        <v>How much of a threat do you think the following types of attacks pose specifically to you and your family’s way of life ?: Carrying out cyber-attacks to shut down or disrupt the UK’s most important digital systems</v>
      </c>
      <c r="E143" s="9">
        <f>HYPERLINK("#'Full Results'!A1025", 1025)</f>
        <v>1025</v>
      </c>
      <c r="F143" s="10" t="s">
        <v>16</v>
      </c>
    </row>
    <row r="144" spans="3:6" x14ac:dyDescent="0.35">
      <c r="C144" s="8">
        <v>136</v>
      </c>
      <c r="D144" s="5" t="str">
        <f>HYPERLINK("#'Table 136'!A1", "How much of a threat do you think the following ty...")</f>
        <v>How much of a threat do you think the following ty...</v>
      </c>
      <c r="E144" s="9">
        <f>HYPERLINK("#'Full Results'!A1033", 1033)</f>
        <v>1033</v>
      </c>
      <c r="F144" s="10" t="s">
        <v>16</v>
      </c>
    </row>
    <row r="145" spans="3:6" x14ac:dyDescent="0.35">
      <c r="C145" s="8">
        <v>137</v>
      </c>
      <c r="D145" s="5" t="str">
        <f>HYPERLINK("#'Table 137'!A1", "How much of a threat do you think the following ty...")</f>
        <v>How much of a threat do you think the following ty...</v>
      </c>
      <c r="E145" s="9">
        <f>HYPERLINK("#'Full Results'!A1041", 1041)</f>
        <v>1041</v>
      </c>
      <c r="F145" s="10" t="s">
        <v>16</v>
      </c>
    </row>
    <row r="146" spans="3:6" x14ac:dyDescent="0.35">
      <c r="C146" s="8">
        <v>138</v>
      </c>
      <c r="D146" s="5" t="str">
        <f>HYPERLINK("#'Table 138'!A1", "How much of a threat do you think the following types of attacks pose specifically to you and your family’s way of life ?: Conducting spying or secret operations inside the UK")</f>
        <v>How much of a threat do you think the following types of attacks pose specifically to you and your family’s way of life ?: Conducting spying or secret operations inside the UK</v>
      </c>
      <c r="E146" s="9">
        <f>HYPERLINK("#'Full Results'!A1049", 1049)</f>
        <v>1049</v>
      </c>
      <c r="F146" s="10" t="s">
        <v>16</v>
      </c>
    </row>
    <row r="147" spans="3:6" x14ac:dyDescent="0.35">
      <c r="C147" s="8">
        <v>139</v>
      </c>
      <c r="D147" s="5" t="str">
        <f>HYPERLINK("#'Table 139'!A1", "How much of a threat do you think the following types of attacks pose specifically to you and your family’s way of life ?: Supporting terrorist groups to act against the UK on home soil")</f>
        <v>How much of a threat do you think the following types of attacks pose specifically to you and your family’s way of life ?: Supporting terrorist groups to act against the UK on home soil</v>
      </c>
      <c r="E147" s="9">
        <f>HYPERLINK("#'Full Results'!A1057", 1057)</f>
        <v>1057</v>
      </c>
      <c r="F147" s="10" t="s">
        <v>16</v>
      </c>
    </row>
    <row r="148" spans="3:6" x14ac:dyDescent="0.35">
      <c r="C148" s="8">
        <v>140</v>
      </c>
      <c r="D148" s="5" t="str">
        <f>HYPERLINK("#'Table 140'!A1", "How much of a threat do you think the following types of attacks pose specifically to you and your family’s way of life ?: Sabotaging the UK’s critical infrastructure (such as energy or communications networks)")</f>
        <v>How much of a threat do you think the following types of attacks pose specifically to you and your family’s way of life ?: Sabotaging the UK’s critical infrastructure (such as energy or communications networks)</v>
      </c>
      <c r="E148" s="9">
        <f>HYPERLINK("#'Full Results'!A1065", 1065)</f>
        <v>1065</v>
      </c>
      <c r="F148" s="10" t="s">
        <v>16</v>
      </c>
    </row>
    <row r="149" spans="3:6" x14ac:dyDescent="0.35">
      <c r="C149" s="8">
        <v>141</v>
      </c>
      <c r="D149" s="5" t="str">
        <f>HYPERLINK("#'Table 141'!A1", "How much of a threat do you think the following types of attacks pose specifically to you and your family’s way of life ?: Blocking or disrupting shipping routes, causing major shortages")</f>
        <v>How much of a threat do you think the following types of attacks pose specifically to you and your family’s way of life ?: Blocking or disrupting shipping routes, causing major shortages</v>
      </c>
      <c r="E149" s="9">
        <f>HYPERLINK("#'Full Results'!A1073", 1073)</f>
        <v>1073</v>
      </c>
      <c r="F149" s="10" t="s">
        <v>16</v>
      </c>
    </row>
    <row r="150" spans="3:6" x14ac:dyDescent="0.35">
      <c r="C150" s="8">
        <v>142</v>
      </c>
      <c r="D150" s="5" t="str">
        <f>HYPERLINK("#'Table 142'!A1", "How much of a threat do you think the following types of attacks pose specifically to you and your family’s way of life ?: Contaminating the UK’s water supplies")</f>
        <v>How much of a threat do you think the following types of attacks pose specifically to you and your family’s way of life ?: Contaminating the UK’s water supplies</v>
      </c>
      <c r="E150" s="9">
        <f>HYPERLINK("#'Full Results'!A1081", 1081)</f>
        <v>1081</v>
      </c>
      <c r="F150" s="10" t="s">
        <v>16</v>
      </c>
    </row>
    <row r="151" spans="3:6" x14ac:dyDescent="0.35">
      <c r="C151" s="8">
        <v>143</v>
      </c>
      <c r="D151" s="5" t="str">
        <f>HYPERLINK("#'Table 143'!A1", "Grid Summary: If the UK were involved in a conflict or came under attack, how anxious would each of the following situations make you feel on a personal level ?")</f>
        <v>Grid Summary: If the UK were involved in a conflict or came under attack, how anxious would each of the following situations make you feel on a personal level ?</v>
      </c>
      <c r="E151" s="9">
        <f>HYPERLINK("#'Full Results'!A1089", 1089)</f>
        <v>1089</v>
      </c>
      <c r="F151" s="10"/>
    </row>
    <row r="152" spans="3:6" x14ac:dyDescent="0.35">
      <c r="C152" s="8">
        <v>144</v>
      </c>
      <c r="D152" s="5" t="str">
        <f>HYPERLINK("#'Table 144'!A1", "If the UK were involved in a conflict or came under attack, how anxious would each of the following situations make you feel on a personal level ?: Loss of electricity, water or heating in your local area")</f>
        <v>If the UK were involved in a conflict or came under attack, how anxious would each of the following situations make you feel on a personal level ?: Loss of electricity, water or heating in your local area</v>
      </c>
      <c r="E152" s="9">
        <f>HYPERLINK("#'Full Results'!A1089", 1089)</f>
        <v>1089</v>
      </c>
      <c r="F152" s="10" t="s">
        <v>16</v>
      </c>
    </row>
    <row r="153" spans="3:6" x14ac:dyDescent="0.35">
      <c r="C153" s="8">
        <v>145</v>
      </c>
      <c r="D153" s="5" t="str">
        <f>HYPERLINK("#'Table 145'!A1", "If the UK were involved in a conflict or came under attack, how anxious would each of the following situations make you feel on a personal level ?: Loss of internet access")</f>
        <v>If the UK were involved in a conflict or came under attack, how anxious would each of the following situations make you feel on a personal level ?: Loss of internet access</v>
      </c>
      <c r="E153" s="9">
        <f>HYPERLINK("#'Full Results'!A1098", 1098)</f>
        <v>1098</v>
      </c>
      <c r="F153" s="10" t="s">
        <v>16</v>
      </c>
    </row>
    <row r="154" spans="3:6" x14ac:dyDescent="0.35">
      <c r="C154" s="8">
        <v>146</v>
      </c>
      <c r="D154" s="5" t="str">
        <f>HYPERLINK("#'Table 146'!A1", "If the UK were involved in a conflict or came under attack, how anxious would each of the following situations make you feel on a personal level ?: Being unable to access your bank account or make payments")</f>
        <v>If the UK were involved in a conflict or came under attack, how anxious would each of the following situations make you feel on a personal level ?: Being unable to access your bank account or make payments</v>
      </c>
      <c r="E154" s="9">
        <f>HYPERLINK("#'Full Results'!A1107", 1107)</f>
        <v>1107</v>
      </c>
      <c r="F154" s="10" t="s">
        <v>16</v>
      </c>
    </row>
    <row r="155" spans="3:6" x14ac:dyDescent="0.35">
      <c r="C155" s="8">
        <v>147</v>
      </c>
      <c r="D155" s="5" t="str">
        <f>HYPERLINK("#'Table 147'!A1", "If the UK were involved in a conflict or came under attack, how anxious would each of the following situations make you feel on a personal level ?: Shortages of essential goods in the local supermarket or grocery shop")</f>
        <v>If the UK were involved in a conflict or came under attack, how anxious would each of the following situations make you feel on a personal level ?: Shortages of essential goods in the local supermarket or grocery shop</v>
      </c>
      <c r="E155" s="9">
        <f>HYPERLINK("#'Full Results'!A1116", 1116)</f>
        <v>1116</v>
      </c>
      <c r="F155" s="10" t="s">
        <v>16</v>
      </c>
    </row>
    <row r="156" spans="3:6" x14ac:dyDescent="0.35">
      <c r="C156" s="8">
        <v>148</v>
      </c>
      <c r="D156" s="5" t="str">
        <f>HYPERLINK("#'Table 148'!A1", "If the UK were involved in a conflict or came under attack, how anxious would each of the following situations make you feel on a personal level ?: Increase in the cost of fuel")</f>
        <v>If the UK were involved in a conflict or came under attack, how anxious would each of the following situations make you feel on a personal level ?: Increase in the cost of fuel</v>
      </c>
      <c r="E156" s="9">
        <f>HYPERLINK("#'Full Results'!A1125", 1125)</f>
        <v>1125</v>
      </c>
      <c r="F156" s="10" t="s">
        <v>16</v>
      </c>
    </row>
    <row r="157" spans="3:6" x14ac:dyDescent="0.35">
      <c r="C157" s="8">
        <v>149</v>
      </c>
      <c r="D157" s="5" t="str">
        <f>HYPERLINK("#'Table 149'!A1", "If the UK were involved in a conflict or came unde...")</f>
        <v>If the UK were involved in a conflict or came unde...</v>
      </c>
      <c r="E157" s="9">
        <f>HYPERLINK("#'Full Results'!A1134", 1134)</f>
        <v>1134</v>
      </c>
      <c r="F157" s="10" t="s">
        <v>16</v>
      </c>
    </row>
    <row r="158" spans="3:6" x14ac:dyDescent="0.35">
      <c r="C158" s="8">
        <v>150</v>
      </c>
      <c r="D158" s="5" t="str">
        <f>HYPERLINK("#'Table 150'!A1", "If the UK were involved in a conflict or came under attack, how anxious would each of the following situations make you feel on a personal level ?: Increased police or military presence in your community")</f>
        <v>If the UK were involved in a conflict or came under attack, how anxious would each of the following situations make you feel on a personal level ?: Increased police or military presence in your community</v>
      </c>
      <c r="E158" s="9">
        <f>HYPERLINK("#'Full Results'!A1143", 1143)</f>
        <v>1143</v>
      </c>
      <c r="F158" s="10" t="s">
        <v>16</v>
      </c>
    </row>
    <row r="159" spans="3:6" x14ac:dyDescent="0.35">
      <c r="C159" s="8">
        <v>151</v>
      </c>
      <c r="D159" s="5" t="str">
        <f>HYPERLINK("#'Table 151'!A1", "Think about the Chief Income Earner in your househ...")</f>
        <v>Think about the Chief Income Earner in your househ...</v>
      </c>
      <c r="E159" s="9">
        <f>HYPERLINK("#'Full Results'!A1152", 1152)</f>
        <v>1152</v>
      </c>
      <c r="F159" s="10" t="s">
        <v>16</v>
      </c>
    </row>
    <row r="160" spans="3:6" x14ac:dyDescent="0.35">
      <c r="C160" s="8">
        <v>152</v>
      </c>
      <c r="D160" s="5" t="str">
        <f>HYPERLINK("#'Table 152'!A1", "What is the annual income of your household before tax?")</f>
        <v>What is the annual income of your household before tax?</v>
      </c>
      <c r="E160" s="9">
        <f>HYPERLINK("#'Full Results'!A1167", 1167)</f>
        <v>1167</v>
      </c>
      <c r="F160" s="10" t="s">
        <v>16</v>
      </c>
    </row>
    <row r="161" spans="3:6" x14ac:dyDescent="0.35">
      <c r="C161" s="8">
        <v>153</v>
      </c>
      <c r="D161" s="5" t="str">
        <f>HYPERLINK("#'Table 153'!A1", "Which of the following best describes your current working status?")</f>
        <v>Which of the following best describes your current working status?</v>
      </c>
      <c r="E161" s="9">
        <f>HYPERLINK("#'Full Results'!A1187", 1187)</f>
        <v>1187</v>
      </c>
      <c r="F161" s="10" t="s">
        <v>16</v>
      </c>
    </row>
    <row r="162" spans="3:6" x14ac:dyDescent="0.35">
      <c r="C162" s="8">
        <v>154</v>
      </c>
      <c r="D162" s="5" t="str">
        <f>HYPERLINK("#'Table 154'!A1", "What is your ethnic group?")</f>
        <v>What is your ethnic group?</v>
      </c>
      <c r="E162" s="9">
        <f>HYPERLINK("#'Full Results'!A1199", 1199)</f>
        <v>1199</v>
      </c>
      <c r="F162" s="10" t="s">
        <v>16</v>
      </c>
    </row>
    <row r="163" spans="3:6" x14ac:dyDescent="0.35">
      <c r="C163" s="8">
        <v>155</v>
      </c>
      <c r="D163" s="5" t="str">
        <f>HYPERLINK("#'Table 155'!A1", "Which, if any, of the following religions do you consider yourself to belong to? Please select all that apply.")</f>
        <v>Which, if any, of the following religions do you consider yourself to belong to? Please select all that apply.</v>
      </c>
      <c r="E163" s="9">
        <f>HYPERLINK("#'Full Results'!A1217", 1217)</f>
        <v>1217</v>
      </c>
      <c r="F163" s="10" t="s">
        <v>16</v>
      </c>
    </row>
    <row r="164" spans="3:6" x14ac:dyDescent="0.35">
      <c r="C164" s="8">
        <v>156</v>
      </c>
      <c r="D164" s="5" t="str">
        <f>HYPERLINK("#'Table 156'!A1", "Wordcloud: In your own words, what has been the biggest news story of the last week?")</f>
        <v>Wordcloud: In your own words, what has been the biggest news story of the last week?</v>
      </c>
      <c r="E164" s="9" t="s">
        <v>17</v>
      </c>
      <c r="F164" s="10"/>
    </row>
  </sheetData>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7.0160064790158058E-2</v>
      </c>
      <c r="D9" s="13">
        <v>0.11845190795584851</v>
      </c>
      <c r="E9" s="13">
        <v>0.11282728138772249</v>
      </c>
      <c r="F9" s="13">
        <v>8.8016602841648903E-2</v>
      </c>
      <c r="G9" s="13">
        <v>4.6239729633472518E-2</v>
      </c>
      <c r="H9" s="13">
        <v>3.4268164413105089E-2</v>
      </c>
      <c r="I9" s="13">
        <v>3.2713025431942003E-2</v>
      </c>
      <c r="K9" s="13">
        <v>8.5016992297466273E-2</v>
      </c>
      <c r="L9" s="13">
        <v>5.561453859430996E-2</v>
      </c>
      <c r="N9" s="13">
        <v>5.3110178222573648E-2</v>
      </c>
      <c r="O9" s="13">
        <v>6.7939793720062369E-2</v>
      </c>
      <c r="P9" s="13">
        <v>6.3373682190098757E-2</v>
      </c>
      <c r="Q9" s="13">
        <v>0.12405745880292431</v>
      </c>
      <c r="R9" s="13">
        <v>8.0500913959513545E-2</v>
      </c>
      <c r="S9" s="13">
        <v>5.02726791489638E-2</v>
      </c>
      <c r="T9" s="13">
        <v>8.3154131967011602E-2</v>
      </c>
      <c r="U9" s="13">
        <v>7.6416949453574842E-2</v>
      </c>
      <c r="V9" s="13">
        <v>0.109411652328313</v>
      </c>
      <c r="W9" s="13">
        <v>4.802892616333039E-2</v>
      </c>
      <c r="X9" s="13">
        <v>5.8687436884371662E-2</v>
      </c>
      <c r="Y9" s="13">
        <v>3.723268550203461E-2</v>
      </c>
      <c r="AA9" s="13">
        <v>7.9304532183863644E-2</v>
      </c>
      <c r="AB9" s="13">
        <v>7.7403094288446009E-2</v>
      </c>
      <c r="AC9" s="13">
        <v>4.2545896993100803E-2</v>
      </c>
      <c r="AD9" s="13">
        <v>9.1979520965757483E-2</v>
      </c>
      <c r="AE9" s="13">
        <v>4.5561104777286289E-2</v>
      </c>
      <c r="AF9" s="13">
        <v>7.1254935515293494E-2</v>
      </c>
      <c r="AH9" s="13">
        <v>9.7810918236693994E-2</v>
      </c>
      <c r="AI9" s="13">
        <v>8.4023413392306484E-2</v>
      </c>
      <c r="AJ9" s="13">
        <v>4.7746607997238552E-2</v>
      </c>
      <c r="AK9" s="13">
        <v>7.6221175747125419E-2</v>
      </c>
      <c r="AL9" s="13">
        <v>5.8001995163306383E-2</v>
      </c>
      <c r="AN9" s="13">
        <v>8.5340710742246806E-2</v>
      </c>
      <c r="AO9" s="13">
        <v>5.8212207562757079E-2</v>
      </c>
      <c r="AP9" s="13">
        <v>8.566982605169475E-2</v>
      </c>
      <c r="AQ9" s="13">
        <v>5.3013097661476091E-2</v>
      </c>
    </row>
    <row r="10" spans="2:45" ht="19" customHeight="1" x14ac:dyDescent="0.35">
      <c r="B10" s="12" t="s">
        <v>102</v>
      </c>
      <c r="C10" s="13">
        <v>0.19026536655356471</v>
      </c>
      <c r="D10" s="13">
        <v>0.20149840788767229</v>
      </c>
      <c r="E10" s="13">
        <v>0.20938411018046441</v>
      </c>
      <c r="F10" s="13">
        <v>0.20669216537815091</v>
      </c>
      <c r="G10" s="13">
        <v>0.2052893612072931</v>
      </c>
      <c r="H10" s="13">
        <v>0.18181386063414079</v>
      </c>
      <c r="I10" s="13">
        <v>0.14750377770049011</v>
      </c>
      <c r="K10" s="13">
        <v>0.21109890623873509</v>
      </c>
      <c r="L10" s="13">
        <v>0.16986849801571791</v>
      </c>
      <c r="N10" s="13">
        <v>0.1789537031509798</v>
      </c>
      <c r="O10" s="13">
        <v>0.18722478678433499</v>
      </c>
      <c r="P10" s="13">
        <v>0.2094581057665745</v>
      </c>
      <c r="Q10" s="13">
        <v>0.1817747950955611</v>
      </c>
      <c r="R10" s="13">
        <v>0.17835340375261069</v>
      </c>
      <c r="S10" s="13">
        <v>0.22164283625279499</v>
      </c>
      <c r="T10" s="13">
        <v>0.208248957661717</v>
      </c>
      <c r="U10" s="13">
        <v>0.16848863037564979</v>
      </c>
      <c r="V10" s="13">
        <v>0.24159270591299581</v>
      </c>
      <c r="W10" s="13">
        <v>0.1579060072574226</v>
      </c>
      <c r="X10" s="13">
        <v>0.14859319330633319</v>
      </c>
      <c r="Y10" s="13">
        <v>0.19421109896868621</v>
      </c>
      <c r="AA10" s="13">
        <v>0.23545600572654021</v>
      </c>
      <c r="AB10" s="13">
        <v>0.17837074476828541</v>
      </c>
      <c r="AC10" s="13">
        <v>0.1666340409430303</v>
      </c>
      <c r="AD10" s="13">
        <v>0.14895909758669951</v>
      </c>
      <c r="AE10" s="13">
        <v>0.16717584615216791</v>
      </c>
      <c r="AF10" s="13">
        <v>0.17906002684490671</v>
      </c>
      <c r="AH10" s="13">
        <v>0.31207990579532557</v>
      </c>
      <c r="AI10" s="13">
        <v>0.1945198538523612</v>
      </c>
      <c r="AJ10" s="13">
        <v>0.1733019277310382</v>
      </c>
      <c r="AK10" s="13">
        <v>0.14846611272224991</v>
      </c>
      <c r="AL10" s="13">
        <v>0.16295560850235311</v>
      </c>
      <c r="AN10" s="13">
        <v>0.20608473316520121</v>
      </c>
      <c r="AO10" s="13">
        <v>0.16645865765498519</v>
      </c>
      <c r="AP10" s="13">
        <v>0.2060868832854057</v>
      </c>
      <c r="AQ10" s="13">
        <v>0.18318046453051401</v>
      </c>
    </row>
    <row r="11" spans="2:45" ht="32.15" customHeight="1" x14ac:dyDescent="0.35">
      <c r="B11" s="12" t="s">
        <v>103</v>
      </c>
      <c r="C11" s="13">
        <v>0.18740336556799181</v>
      </c>
      <c r="D11" s="13">
        <v>0.1884320462575598</v>
      </c>
      <c r="E11" s="13">
        <v>0.18190999205395861</v>
      </c>
      <c r="F11" s="13">
        <v>0.1915055569520436</v>
      </c>
      <c r="G11" s="13">
        <v>0.18553398665118939</v>
      </c>
      <c r="H11" s="13">
        <v>0.16491692577311701</v>
      </c>
      <c r="I11" s="13">
        <v>0.20450550625290259</v>
      </c>
      <c r="K11" s="13">
        <v>0.18828961743319769</v>
      </c>
      <c r="L11" s="13">
        <v>0.18653568954849631</v>
      </c>
      <c r="N11" s="13">
        <v>0.18653946882500211</v>
      </c>
      <c r="O11" s="13">
        <v>0.19364666853848889</v>
      </c>
      <c r="P11" s="13">
        <v>0.15655663182254789</v>
      </c>
      <c r="Q11" s="13">
        <v>0.19593217617583381</v>
      </c>
      <c r="R11" s="13">
        <v>0.18754103477968159</v>
      </c>
      <c r="S11" s="13">
        <v>0.20621794847516281</v>
      </c>
      <c r="T11" s="13">
        <v>0.23169815451084649</v>
      </c>
      <c r="U11" s="13">
        <v>0.20569505407914571</v>
      </c>
      <c r="V11" s="13">
        <v>0.1630369999027749</v>
      </c>
      <c r="W11" s="13">
        <v>0.1854725184807513</v>
      </c>
      <c r="X11" s="13">
        <v>0.17593669523797839</v>
      </c>
      <c r="Y11" s="13">
        <v>0.18053780013371659</v>
      </c>
      <c r="AA11" s="13">
        <v>0.18516144351911759</v>
      </c>
      <c r="AB11" s="13">
        <v>0.16972921706325639</v>
      </c>
      <c r="AC11" s="13">
        <v>0.18145384938454681</v>
      </c>
      <c r="AD11" s="13">
        <v>0.20755538684405411</v>
      </c>
      <c r="AE11" s="13">
        <v>0.2092665758577735</v>
      </c>
      <c r="AF11" s="13">
        <v>0.16840421017125479</v>
      </c>
      <c r="AH11" s="13">
        <v>0.18955532783950749</v>
      </c>
      <c r="AI11" s="13">
        <v>0.2085529868685341</v>
      </c>
      <c r="AJ11" s="13">
        <v>0.16015642532457261</v>
      </c>
      <c r="AK11" s="13">
        <v>0.19440013497977321</v>
      </c>
      <c r="AL11" s="13">
        <v>0.18743866405774059</v>
      </c>
      <c r="AN11" s="13">
        <v>0.16137852629893121</v>
      </c>
      <c r="AO11" s="13">
        <v>0.17048023685969829</v>
      </c>
      <c r="AP11" s="13">
        <v>0.2131731975179946</v>
      </c>
      <c r="AQ11" s="13">
        <v>0.20971478786304459</v>
      </c>
    </row>
    <row r="12" spans="2:45" ht="19" customHeight="1" x14ac:dyDescent="0.35">
      <c r="B12" s="12" t="s">
        <v>104</v>
      </c>
      <c r="C12" s="13">
        <v>0.2488886691397417</v>
      </c>
      <c r="D12" s="13">
        <v>0.22980272723385839</v>
      </c>
      <c r="E12" s="13">
        <v>0.22186141929357309</v>
      </c>
      <c r="F12" s="13">
        <v>0.22389985808191551</v>
      </c>
      <c r="G12" s="13">
        <v>0.2360968978795242</v>
      </c>
      <c r="H12" s="13">
        <v>0.2718001824265131</v>
      </c>
      <c r="I12" s="13">
        <v>0.29866385002707529</v>
      </c>
      <c r="K12" s="13">
        <v>0.24064496377307781</v>
      </c>
      <c r="L12" s="13">
        <v>0.25695958638038102</v>
      </c>
      <c r="N12" s="13">
        <v>0.31089620451398509</v>
      </c>
      <c r="O12" s="13">
        <v>0.25554568719074527</v>
      </c>
      <c r="P12" s="13">
        <v>0.20845581012358441</v>
      </c>
      <c r="Q12" s="13">
        <v>0.2235373108228223</v>
      </c>
      <c r="R12" s="13">
        <v>0.27745986803086831</v>
      </c>
      <c r="S12" s="13">
        <v>0.20900689165302749</v>
      </c>
      <c r="T12" s="13">
        <v>0.20230434802082181</v>
      </c>
      <c r="U12" s="13">
        <v>0.23904859190986399</v>
      </c>
      <c r="V12" s="13">
        <v>0.2203005579744727</v>
      </c>
      <c r="W12" s="13">
        <v>0.27861762826426528</v>
      </c>
      <c r="X12" s="13">
        <v>0.25041258091440499</v>
      </c>
      <c r="Y12" s="13">
        <v>0.26572004377138131</v>
      </c>
      <c r="AA12" s="13">
        <v>0.24721083318198461</v>
      </c>
      <c r="AB12" s="13">
        <v>0.28277281765185092</v>
      </c>
      <c r="AC12" s="13">
        <v>0.21136427535242941</v>
      </c>
      <c r="AD12" s="13">
        <v>0.2275108825837556</v>
      </c>
      <c r="AE12" s="13">
        <v>0.21234417480318291</v>
      </c>
      <c r="AF12" s="13">
        <v>0.29216146683418759</v>
      </c>
      <c r="AH12" s="13">
        <v>0.21334132450213081</v>
      </c>
      <c r="AI12" s="13">
        <v>0.27334822309662121</v>
      </c>
      <c r="AJ12" s="13">
        <v>0.26633412332973111</v>
      </c>
      <c r="AK12" s="13">
        <v>0.2501409586388802</v>
      </c>
      <c r="AL12" s="13">
        <v>0.25255075310711972</v>
      </c>
      <c r="AN12" s="13">
        <v>0.27464049760862808</v>
      </c>
      <c r="AO12" s="13">
        <v>0.26709081474297819</v>
      </c>
      <c r="AP12" s="13">
        <v>0.2187289168220255</v>
      </c>
      <c r="AQ12" s="13">
        <v>0.22947520390085671</v>
      </c>
    </row>
    <row r="13" spans="2:45" ht="19" customHeight="1" x14ac:dyDescent="0.35">
      <c r="B13" s="12" t="s">
        <v>105</v>
      </c>
      <c r="C13" s="13">
        <v>0.21808310972881589</v>
      </c>
      <c r="D13" s="13">
        <v>0.164683854108748</v>
      </c>
      <c r="E13" s="13">
        <v>0.2113374096474871</v>
      </c>
      <c r="F13" s="13">
        <v>0.2184240851013764</v>
      </c>
      <c r="G13" s="13">
        <v>0.2326327323213416</v>
      </c>
      <c r="H13" s="13">
        <v>0.26634821641423229</v>
      </c>
      <c r="I13" s="13">
        <v>0.21418576164775091</v>
      </c>
      <c r="K13" s="13">
        <v>0.21957929191444889</v>
      </c>
      <c r="L13" s="13">
        <v>0.21661828753296281</v>
      </c>
      <c r="N13" s="13">
        <v>0.1945483806786123</v>
      </c>
      <c r="O13" s="13">
        <v>0.20959064863412671</v>
      </c>
      <c r="P13" s="13">
        <v>0.30470171174078842</v>
      </c>
      <c r="Q13" s="13">
        <v>0.18543271334933309</v>
      </c>
      <c r="R13" s="13">
        <v>0.18963468605176201</v>
      </c>
      <c r="S13" s="13">
        <v>0.223887094156629</v>
      </c>
      <c r="T13" s="13">
        <v>0.21897016945004719</v>
      </c>
      <c r="U13" s="13">
        <v>0.2171865405637626</v>
      </c>
      <c r="V13" s="13">
        <v>0.20166341609139921</v>
      </c>
      <c r="W13" s="13">
        <v>0.23326867623573</v>
      </c>
      <c r="X13" s="13">
        <v>0.26161543096752737</v>
      </c>
      <c r="Y13" s="13">
        <v>0.20494718740014409</v>
      </c>
      <c r="AA13" s="13">
        <v>0.18000815507372869</v>
      </c>
      <c r="AB13" s="13">
        <v>0.22947911120633691</v>
      </c>
      <c r="AC13" s="13">
        <v>0.32141363529631828</v>
      </c>
      <c r="AD13" s="13">
        <v>0.27886784544102711</v>
      </c>
      <c r="AE13" s="13">
        <v>0.20567934712222119</v>
      </c>
      <c r="AF13" s="13">
        <v>0.21904124905075489</v>
      </c>
      <c r="AH13" s="13">
        <v>0.1216928368966233</v>
      </c>
      <c r="AI13" s="13">
        <v>0.19752928083774959</v>
      </c>
      <c r="AJ13" s="13">
        <v>0.27869146600650219</v>
      </c>
      <c r="AK13" s="13">
        <v>0.28254988734354852</v>
      </c>
      <c r="AL13" s="13">
        <v>0.20428080472901849</v>
      </c>
      <c r="AN13" s="13">
        <v>0.21339591343921741</v>
      </c>
      <c r="AO13" s="13">
        <v>0.24033502420932029</v>
      </c>
      <c r="AP13" s="13">
        <v>0.20316174616024879</v>
      </c>
      <c r="AQ13" s="13">
        <v>0.2137296887577792</v>
      </c>
    </row>
    <row r="14" spans="2:45" ht="19" customHeight="1" x14ac:dyDescent="0.35">
      <c r="B14" s="12" t="s">
        <v>81</v>
      </c>
      <c r="C14" s="13">
        <v>8.5199424219727954E-2</v>
      </c>
      <c r="D14" s="13">
        <v>9.7131056556313239E-2</v>
      </c>
      <c r="E14" s="13">
        <v>6.2679787436794393E-2</v>
      </c>
      <c r="F14" s="13">
        <v>7.1461731644864787E-2</v>
      </c>
      <c r="G14" s="13">
        <v>9.4207292307179155E-2</v>
      </c>
      <c r="H14" s="13">
        <v>8.0852650338891635E-2</v>
      </c>
      <c r="I14" s="13">
        <v>0.1024280789398391</v>
      </c>
      <c r="K14" s="13">
        <v>5.537022834307416E-2</v>
      </c>
      <c r="L14" s="13">
        <v>0.1144033999281321</v>
      </c>
      <c r="N14" s="13">
        <v>7.5952064608847097E-2</v>
      </c>
      <c r="O14" s="13">
        <v>8.6052415132241544E-2</v>
      </c>
      <c r="P14" s="13">
        <v>5.7454058356406067E-2</v>
      </c>
      <c r="Q14" s="13">
        <v>8.9265545753525535E-2</v>
      </c>
      <c r="R14" s="13">
        <v>8.6510093425563803E-2</v>
      </c>
      <c r="S14" s="13">
        <v>8.8972550313421939E-2</v>
      </c>
      <c r="T14" s="13">
        <v>5.5624238389555998E-2</v>
      </c>
      <c r="U14" s="13">
        <v>9.3164233618002926E-2</v>
      </c>
      <c r="V14" s="13">
        <v>6.3994667790044452E-2</v>
      </c>
      <c r="W14" s="13">
        <v>9.6706243598500372E-2</v>
      </c>
      <c r="X14" s="13">
        <v>0.1047546626893842</v>
      </c>
      <c r="Y14" s="13">
        <v>0.1173511842240373</v>
      </c>
      <c r="AA14" s="13">
        <v>7.285903031476533E-2</v>
      </c>
      <c r="AB14" s="13">
        <v>6.2245015021824522E-2</v>
      </c>
      <c r="AC14" s="13">
        <v>7.6588302030574429E-2</v>
      </c>
      <c r="AD14" s="13">
        <v>4.5127266578706277E-2</v>
      </c>
      <c r="AE14" s="13">
        <v>0.1599729512873683</v>
      </c>
      <c r="AF14" s="13">
        <v>7.0078111583602581E-2</v>
      </c>
      <c r="AH14" s="13">
        <v>6.551968672971871E-2</v>
      </c>
      <c r="AI14" s="13">
        <v>4.2026241952427393E-2</v>
      </c>
      <c r="AJ14" s="13">
        <v>7.3769449610917415E-2</v>
      </c>
      <c r="AK14" s="13">
        <v>4.8221730568422917E-2</v>
      </c>
      <c r="AL14" s="13">
        <v>0.13477217444046191</v>
      </c>
      <c r="AN14" s="13">
        <v>5.9159618745775452E-2</v>
      </c>
      <c r="AO14" s="13">
        <v>9.7423058970260712E-2</v>
      </c>
      <c r="AP14" s="13">
        <v>7.3179430162630635E-2</v>
      </c>
      <c r="AQ14" s="13">
        <v>0.1108867572863295</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5.8589389756024353E-2</v>
      </c>
      <c r="D9" s="13">
        <v>9.6996653007744973E-2</v>
      </c>
      <c r="E9" s="13">
        <v>9.9382302861122138E-2</v>
      </c>
      <c r="F9" s="13">
        <v>7.8999969780054483E-2</v>
      </c>
      <c r="G9" s="13">
        <v>3.4708107591738022E-2</v>
      </c>
      <c r="H9" s="13">
        <v>3.3927470409538522E-2</v>
      </c>
      <c r="I9" s="13">
        <v>1.951028508129634E-2</v>
      </c>
      <c r="K9" s="13">
        <v>6.9881467182868057E-2</v>
      </c>
      <c r="L9" s="13">
        <v>4.7533994356342653E-2</v>
      </c>
      <c r="N9" s="13">
        <v>5.0401958289029693E-2</v>
      </c>
      <c r="O9" s="13">
        <v>3.2411010344935591E-2</v>
      </c>
      <c r="P9" s="13">
        <v>5.7127953271849032E-2</v>
      </c>
      <c r="Q9" s="13">
        <v>0.1133537526505403</v>
      </c>
      <c r="R9" s="13">
        <v>4.7511217131091403E-2</v>
      </c>
      <c r="S9" s="13">
        <v>9.0865444385212213E-2</v>
      </c>
      <c r="T9" s="13">
        <v>7.2810865664048194E-2</v>
      </c>
      <c r="U9" s="13">
        <v>4.5213805167933552E-2</v>
      </c>
      <c r="V9" s="13">
        <v>7.7422411493799567E-2</v>
      </c>
      <c r="W9" s="13">
        <v>3.6662911685035923E-2</v>
      </c>
      <c r="X9" s="13">
        <v>4.7839413946991573E-2</v>
      </c>
      <c r="Y9" s="13">
        <v>5.0991439588434558E-2</v>
      </c>
      <c r="AA9" s="13">
        <v>7.1530390843678585E-2</v>
      </c>
      <c r="AB9" s="13">
        <v>6.3311861201416963E-2</v>
      </c>
      <c r="AC9" s="13">
        <v>3.403615985278461E-2</v>
      </c>
      <c r="AD9" s="13">
        <v>6.8846394202322608E-2</v>
      </c>
      <c r="AE9" s="13">
        <v>2.2388318238772641E-2</v>
      </c>
      <c r="AF9" s="13">
        <v>7.0442473265465863E-2</v>
      </c>
      <c r="AH9" s="13">
        <v>8.6328491160419116E-2</v>
      </c>
      <c r="AI9" s="13">
        <v>6.3085941955820679E-2</v>
      </c>
      <c r="AJ9" s="13">
        <v>3.6613628775685872E-2</v>
      </c>
      <c r="AK9" s="13">
        <v>6.5980424167269777E-2</v>
      </c>
      <c r="AL9" s="13">
        <v>4.7687669477804048E-2</v>
      </c>
      <c r="AN9" s="13">
        <v>8.0895294187441097E-2</v>
      </c>
      <c r="AO9" s="13">
        <v>4.2640020576759467E-2</v>
      </c>
      <c r="AP9" s="13">
        <v>6.4780224620781007E-2</v>
      </c>
      <c r="AQ9" s="13">
        <v>4.6026645014057128E-2</v>
      </c>
    </row>
    <row r="10" spans="2:45" ht="19" customHeight="1" x14ac:dyDescent="0.35">
      <c r="B10" s="12" t="s">
        <v>102</v>
      </c>
      <c r="C10" s="13">
        <v>0.18378754174136369</v>
      </c>
      <c r="D10" s="13">
        <v>0.2109256975916102</v>
      </c>
      <c r="E10" s="13">
        <v>0.23235919564836149</v>
      </c>
      <c r="F10" s="13">
        <v>0.19147388151856981</v>
      </c>
      <c r="G10" s="13">
        <v>0.2017178409654457</v>
      </c>
      <c r="H10" s="13">
        <v>0.1598173402852516</v>
      </c>
      <c r="I10" s="13">
        <v>0.1218122275435901</v>
      </c>
      <c r="K10" s="13">
        <v>0.20725855141464949</v>
      </c>
      <c r="L10" s="13">
        <v>0.16080848460604111</v>
      </c>
      <c r="N10" s="13">
        <v>0.2290206038043554</v>
      </c>
      <c r="O10" s="13">
        <v>0.1668331984638099</v>
      </c>
      <c r="P10" s="13">
        <v>0.1563604648851534</v>
      </c>
      <c r="Q10" s="13">
        <v>0.16501678324305219</v>
      </c>
      <c r="R10" s="13">
        <v>0.22319208351490191</v>
      </c>
      <c r="S10" s="13">
        <v>0.2115552937535195</v>
      </c>
      <c r="T10" s="13">
        <v>0.18725590890989341</v>
      </c>
      <c r="U10" s="13">
        <v>0.18510774679677791</v>
      </c>
      <c r="V10" s="13">
        <v>0.21211497977444499</v>
      </c>
      <c r="W10" s="13">
        <v>0.14668371214131931</v>
      </c>
      <c r="X10" s="13">
        <v>0.14108211130801129</v>
      </c>
      <c r="Y10" s="13">
        <v>0.1380395261218367</v>
      </c>
      <c r="AA10" s="13">
        <v>0.2288278711467171</v>
      </c>
      <c r="AB10" s="13">
        <v>0.13281958910670161</v>
      </c>
      <c r="AC10" s="13">
        <v>0.18500088041093191</v>
      </c>
      <c r="AD10" s="13">
        <v>0.15515977718271301</v>
      </c>
      <c r="AE10" s="13">
        <v>0.16331185325674069</v>
      </c>
      <c r="AF10" s="13">
        <v>0.16999621765604711</v>
      </c>
      <c r="AH10" s="13">
        <v>0.28766243633032329</v>
      </c>
      <c r="AI10" s="13">
        <v>0.13857327644218739</v>
      </c>
      <c r="AJ10" s="13">
        <v>0.16158497366693109</v>
      </c>
      <c r="AK10" s="13">
        <v>0.1606665647380289</v>
      </c>
      <c r="AL10" s="13">
        <v>0.1676563117545293</v>
      </c>
      <c r="AN10" s="13">
        <v>0.19558837226447839</v>
      </c>
      <c r="AO10" s="13">
        <v>0.14205294258312701</v>
      </c>
      <c r="AP10" s="13">
        <v>0.2347720201027273</v>
      </c>
      <c r="AQ10" s="13">
        <v>0.17072826904430499</v>
      </c>
    </row>
    <row r="11" spans="2:45" ht="32.15" customHeight="1" x14ac:dyDescent="0.35">
      <c r="B11" s="12" t="s">
        <v>103</v>
      </c>
      <c r="C11" s="13">
        <v>0.2038623924552945</v>
      </c>
      <c r="D11" s="13">
        <v>0.21720336763557249</v>
      </c>
      <c r="E11" s="13">
        <v>0.21440741205625061</v>
      </c>
      <c r="F11" s="13">
        <v>0.17844991663670709</v>
      </c>
      <c r="G11" s="13">
        <v>0.231966895130608</v>
      </c>
      <c r="H11" s="13">
        <v>0.17147677054089791</v>
      </c>
      <c r="I11" s="13">
        <v>0.20618584955070679</v>
      </c>
      <c r="K11" s="13">
        <v>0.19695174223428641</v>
      </c>
      <c r="L11" s="13">
        <v>0.2106281953960823</v>
      </c>
      <c r="N11" s="13">
        <v>0.16085530190473049</v>
      </c>
      <c r="O11" s="13">
        <v>0.24064782007732949</v>
      </c>
      <c r="P11" s="13">
        <v>0.17503263927456181</v>
      </c>
      <c r="Q11" s="13">
        <v>0.20849562420826839</v>
      </c>
      <c r="R11" s="13">
        <v>0.18693996495426349</v>
      </c>
      <c r="S11" s="13">
        <v>0.18730596557946361</v>
      </c>
      <c r="T11" s="13">
        <v>0.25143432782374331</v>
      </c>
      <c r="U11" s="13">
        <v>0.20415653552069199</v>
      </c>
      <c r="V11" s="13">
        <v>0.22048489557510659</v>
      </c>
      <c r="W11" s="13">
        <v>0.1940099967504976</v>
      </c>
      <c r="X11" s="13">
        <v>0.2016496918801797</v>
      </c>
      <c r="Y11" s="13">
        <v>0.23736649942902241</v>
      </c>
      <c r="AA11" s="13">
        <v>0.21319718960808309</v>
      </c>
      <c r="AB11" s="13">
        <v>0.22053957468582919</v>
      </c>
      <c r="AC11" s="13">
        <v>0.18009021828940081</v>
      </c>
      <c r="AD11" s="13">
        <v>0.1730386864001649</v>
      </c>
      <c r="AE11" s="13">
        <v>0.23555329675853801</v>
      </c>
      <c r="AF11" s="13">
        <v>0.18135043285351771</v>
      </c>
      <c r="AH11" s="13">
        <v>0.22292386988611609</v>
      </c>
      <c r="AI11" s="13">
        <v>0.25203212798860458</v>
      </c>
      <c r="AJ11" s="13">
        <v>0.20445445465415801</v>
      </c>
      <c r="AK11" s="13">
        <v>0.17320688574029519</v>
      </c>
      <c r="AL11" s="13">
        <v>0.2022088608467966</v>
      </c>
      <c r="AN11" s="13">
        <v>0.1827298083408137</v>
      </c>
      <c r="AO11" s="13">
        <v>0.1990782218952559</v>
      </c>
      <c r="AP11" s="13">
        <v>0.20498849191395099</v>
      </c>
      <c r="AQ11" s="13">
        <v>0.22908985650493149</v>
      </c>
    </row>
    <row r="12" spans="2:45" ht="19" customHeight="1" x14ac:dyDescent="0.35">
      <c r="B12" s="12" t="s">
        <v>104</v>
      </c>
      <c r="C12" s="13">
        <v>0.24178951888345779</v>
      </c>
      <c r="D12" s="13">
        <v>0.24157783317426609</v>
      </c>
      <c r="E12" s="13">
        <v>0.1925810638782525</v>
      </c>
      <c r="F12" s="13">
        <v>0.2518923949458079</v>
      </c>
      <c r="G12" s="13">
        <v>0.23082476945338451</v>
      </c>
      <c r="H12" s="13">
        <v>0.25867353426113793</v>
      </c>
      <c r="I12" s="13">
        <v>0.27122021407665747</v>
      </c>
      <c r="K12" s="13">
        <v>0.23980938541617189</v>
      </c>
      <c r="L12" s="13">
        <v>0.24372814873848769</v>
      </c>
      <c r="N12" s="13">
        <v>0.2420167617785986</v>
      </c>
      <c r="O12" s="13">
        <v>0.29387699170124448</v>
      </c>
      <c r="P12" s="13">
        <v>0.1702703075099842</v>
      </c>
      <c r="Q12" s="13">
        <v>0.18959968910689101</v>
      </c>
      <c r="R12" s="13">
        <v>0.22981590398048179</v>
      </c>
      <c r="S12" s="13">
        <v>0.23382073449627089</v>
      </c>
      <c r="T12" s="13">
        <v>0.2082791577078183</v>
      </c>
      <c r="U12" s="13">
        <v>0.26086633096612422</v>
      </c>
      <c r="V12" s="13">
        <v>0.20288497749998369</v>
      </c>
      <c r="W12" s="13">
        <v>0.26555222906430748</v>
      </c>
      <c r="X12" s="13">
        <v>0.28258870391236041</v>
      </c>
      <c r="Y12" s="13">
        <v>0.30651632799443562</v>
      </c>
      <c r="AA12" s="13">
        <v>0.23483347547370251</v>
      </c>
      <c r="AB12" s="13">
        <v>0.2235202861918032</v>
      </c>
      <c r="AC12" s="13">
        <v>0.26981622278094408</v>
      </c>
      <c r="AD12" s="13">
        <v>0.24835897527594039</v>
      </c>
      <c r="AE12" s="13">
        <v>0.2238222476190494</v>
      </c>
      <c r="AF12" s="13">
        <v>0.26183124019558451</v>
      </c>
      <c r="AH12" s="13">
        <v>0.21574322985771741</v>
      </c>
      <c r="AI12" s="13">
        <v>0.21294846212893381</v>
      </c>
      <c r="AJ12" s="13">
        <v>0.24703669464124089</v>
      </c>
      <c r="AK12" s="13">
        <v>0.25819347103015972</v>
      </c>
      <c r="AL12" s="13">
        <v>0.2490763399079827</v>
      </c>
      <c r="AN12" s="13">
        <v>0.24547611215907991</v>
      </c>
      <c r="AO12" s="13">
        <v>0.27871719362297309</v>
      </c>
      <c r="AP12" s="13">
        <v>0.2212728042750142</v>
      </c>
      <c r="AQ12" s="13">
        <v>0.21822946114182951</v>
      </c>
    </row>
    <row r="13" spans="2:45" ht="19" customHeight="1" x14ac:dyDescent="0.35">
      <c r="B13" s="12" t="s">
        <v>105</v>
      </c>
      <c r="C13" s="13">
        <v>0.22904948323694871</v>
      </c>
      <c r="D13" s="13">
        <v>0.13948870667011559</v>
      </c>
      <c r="E13" s="13">
        <v>0.21222044636399659</v>
      </c>
      <c r="F13" s="13">
        <v>0.21125679779215389</v>
      </c>
      <c r="G13" s="13">
        <v>0.21663926150701371</v>
      </c>
      <c r="H13" s="13">
        <v>0.29282787945278888</v>
      </c>
      <c r="I13" s="13">
        <v>0.28329449112645888</v>
      </c>
      <c r="K13" s="13">
        <v>0.2304370672519912</v>
      </c>
      <c r="L13" s="13">
        <v>0.2276909829932196</v>
      </c>
      <c r="N13" s="13">
        <v>0.23596309060328879</v>
      </c>
      <c r="O13" s="13">
        <v>0.18034985163665679</v>
      </c>
      <c r="P13" s="13">
        <v>0.35336664179328953</v>
      </c>
      <c r="Q13" s="13">
        <v>0.19600153707470819</v>
      </c>
      <c r="R13" s="13">
        <v>0.22829454893999779</v>
      </c>
      <c r="S13" s="13">
        <v>0.21664887323643031</v>
      </c>
      <c r="T13" s="13">
        <v>0.21001492178412329</v>
      </c>
      <c r="U13" s="13">
        <v>0.21033902507190419</v>
      </c>
      <c r="V13" s="13">
        <v>0.2079925127169065</v>
      </c>
      <c r="W13" s="13">
        <v>0.24280885623072501</v>
      </c>
      <c r="X13" s="13">
        <v>0.27814340820126021</v>
      </c>
      <c r="Y13" s="13">
        <v>0.1981153205537034</v>
      </c>
      <c r="AA13" s="13">
        <v>0.18019480156774861</v>
      </c>
      <c r="AB13" s="13">
        <v>0.27288064189594657</v>
      </c>
      <c r="AC13" s="13">
        <v>0.26675468788887891</v>
      </c>
      <c r="AD13" s="13">
        <v>0.30682490633596249</v>
      </c>
      <c r="AE13" s="13">
        <v>0.22138925497092221</v>
      </c>
      <c r="AF13" s="13">
        <v>0.23804333528591901</v>
      </c>
      <c r="AH13" s="13">
        <v>0.12012063450620911</v>
      </c>
      <c r="AI13" s="13">
        <v>0.25910869149393589</v>
      </c>
      <c r="AJ13" s="13">
        <v>0.2635153967991532</v>
      </c>
      <c r="AK13" s="13">
        <v>0.2872392479960153</v>
      </c>
      <c r="AL13" s="13">
        <v>0.22347553886903029</v>
      </c>
      <c r="AN13" s="13">
        <v>0.22825070466037231</v>
      </c>
      <c r="AO13" s="13">
        <v>0.24840933329077711</v>
      </c>
      <c r="AP13" s="13">
        <v>0.20800832346554821</v>
      </c>
      <c r="AQ13" s="13">
        <v>0.22788956542742719</v>
      </c>
    </row>
    <row r="14" spans="2:45" ht="19" customHeight="1" x14ac:dyDescent="0.35">
      <c r="B14" s="12" t="s">
        <v>81</v>
      </c>
      <c r="C14" s="13">
        <v>8.2921673926911008E-2</v>
      </c>
      <c r="D14" s="13">
        <v>9.3807741920690899E-2</v>
      </c>
      <c r="E14" s="13">
        <v>4.9049579192016801E-2</v>
      </c>
      <c r="F14" s="13">
        <v>8.7927039326706771E-2</v>
      </c>
      <c r="G14" s="13">
        <v>8.4143125351810066E-2</v>
      </c>
      <c r="H14" s="13">
        <v>8.3277005050385183E-2</v>
      </c>
      <c r="I14" s="13">
        <v>9.7976932621290244E-2</v>
      </c>
      <c r="K14" s="13">
        <v>5.5661786500032888E-2</v>
      </c>
      <c r="L14" s="13">
        <v>0.1096101939098266</v>
      </c>
      <c r="N14" s="13">
        <v>8.1742283619997122E-2</v>
      </c>
      <c r="O14" s="13">
        <v>8.5881127776023566E-2</v>
      </c>
      <c r="P14" s="13">
        <v>8.7841993265162094E-2</v>
      </c>
      <c r="Q14" s="13">
        <v>0.12753261371654001</v>
      </c>
      <c r="R14" s="13">
        <v>8.4246281479263593E-2</v>
      </c>
      <c r="S14" s="13">
        <v>5.9803688549103493E-2</v>
      </c>
      <c r="T14" s="13">
        <v>7.0204818110373754E-2</v>
      </c>
      <c r="U14" s="13">
        <v>9.4316556476567934E-2</v>
      </c>
      <c r="V14" s="13">
        <v>7.910022293975856E-2</v>
      </c>
      <c r="W14" s="13">
        <v>0.11428229412811459</v>
      </c>
      <c r="X14" s="13">
        <v>4.8696670751196727E-2</v>
      </c>
      <c r="Y14" s="13">
        <v>6.8970886312567398E-2</v>
      </c>
      <c r="AA14" s="13">
        <v>7.1416271360070116E-2</v>
      </c>
      <c r="AB14" s="13">
        <v>8.6928046918302498E-2</v>
      </c>
      <c r="AC14" s="13">
        <v>6.4301830777059796E-2</v>
      </c>
      <c r="AD14" s="13">
        <v>4.7771260602896687E-2</v>
      </c>
      <c r="AE14" s="13">
        <v>0.1335350291559772</v>
      </c>
      <c r="AF14" s="13">
        <v>7.8336300743465939E-2</v>
      </c>
      <c r="AH14" s="13">
        <v>6.7221338259214794E-2</v>
      </c>
      <c r="AI14" s="13">
        <v>7.42514999905175E-2</v>
      </c>
      <c r="AJ14" s="13">
        <v>8.679485146283103E-2</v>
      </c>
      <c r="AK14" s="13">
        <v>5.4713406328231178E-2</v>
      </c>
      <c r="AL14" s="13">
        <v>0.10989527914385711</v>
      </c>
      <c r="AN14" s="13">
        <v>6.7059708387814762E-2</v>
      </c>
      <c r="AO14" s="13">
        <v>8.910228803110723E-2</v>
      </c>
      <c r="AP14" s="13">
        <v>6.6178135621978343E-2</v>
      </c>
      <c r="AQ14" s="13">
        <v>0.10803620286744969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I19"/>
  <sheetViews>
    <sheetView showGridLines="0" workbookViewId="0"/>
  </sheetViews>
  <sheetFormatPr defaultColWidth="8.81640625" defaultRowHeight="14.5" x14ac:dyDescent="0.35"/>
  <cols>
    <col min="1" max="1" width="5" customWidth="1"/>
    <col min="2" max="2" width="25" customWidth="1"/>
    <col min="3" max="9" width="20" customWidth="1"/>
  </cols>
  <sheetData>
    <row r="2" spans="2:9" ht="40" customHeight="1" x14ac:dyDescent="0.35">
      <c r="D2" s="14" t="s">
        <v>360</v>
      </c>
    </row>
    <row r="6" spans="2:9" ht="74.150000000000006" customHeight="1" x14ac:dyDescent="0.35">
      <c r="C6" s="15" t="s">
        <v>361</v>
      </c>
      <c r="D6" s="15" t="s">
        <v>362</v>
      </c>
      <c r="E6" s="15" t="s">
        <v>363</v>
      </c>
      <c r="F6" s="15" t="s">
        <v>364</v>
      </c>
      <c r="G6" s="15" t="s">
        <v>365</v>
      </c>
      <c r="H6" s="15" t="s">
        <v>366</v>
      </c>
      <c r="I6" s="15" t="s">
        <v>367</v>
      </c>
    </row>
    <row r="7" spans="2:9" x14ac:dyDescent="0.35">
      <c r="B7" s="12" t="s">
        <v>101</v>
      </c>
      <c r="C7" s="13">
        <v>6.1508565561193877E-2</v>
      </c>
      <c r="D7" s="13">
        <v>6.2153035548306861E-2</v>
      </c>
      <c r="E7" s="13">
        <v>7.2279251220647309E-2</v>
      </c>
      <c r="F7" s="13">
        <v>6.1167026196526038E-2</v>
      </c>
      <c r="G7" s="13">
        <v>6.1793031885004408E-2</v>
      </c>
      <c r="H7" s="13">
        <v>5.5810228057034027E-2</v>
      </c>
      <c r="I7" s="13">
        <v>5.9214701154597003E-2</v>
      </c>
    </row>
    <row r="8" spans="2:9" x14ac:dyDescent="0.35">
      <c r="B8" s="12" t="s">
        <v>102</v>
      </c>
      <c r="C8" s="13">
        <v>0.18383684362974789</v>
      </c>
      <c r="D8" s="13">
        <v>0.17207518259236121</v>
      </c>
      <c r="E8" s="13">
        <v>0.19922631350057801</v>
      </c>
      <c r="F8" s="13">
        <v>0.19868122639741639</v>
      </c>
      <c r="G8" s="13">
        <v>0.20756757829083489</v>
      </c>
      <c r="H8" s="13">
        <v>0.18473937187760731</v>
      </c>
      <c r="I8" s="13">
        <v>0.16605765348786339</v>
      </c>
    </row>
    <row r="9" spans="2:9" ht="29" x14ac:dyDescent="0.35">
      <c r="B9" s="12" t="s">
        <v>103</v>
      </c>
      <c r="C9" s="13">
        <v>0.17815950940482531</v>
      </c>
      <c r="D9" s="13">
        <v>0.16846424022908171</v>
      </c>
      <c r="E9" s="13">
        <v>0.17613595975007659</v>
      </c>
      <c r="F9" s="13">
        <v>0.17812271659051079</v>
      </c>
      <c r="G9" s="13">
        <v>0.16448835553667321</v>
      </c>
      <c r="H9" s="13">
        <v>0.1825333518120788</v>
      </c>
      <c r="I9" s="13">
        <v>0.16944828227379691</v>
      </c>
    </row>
    <row r="10" spans="2:9" x14ac:dyDescent="0.35">
      <c r="B10" s="12" t="s">
        <v>104</v>
      </c>
      <c r="C10" s="13">
        <v>0.25023991451282462</v>
      </c>
      <c r="D10" s="13">
        <v>0.2748070334169051</v>
      </c>
      <c r="E10" s="13">
        <v>0.25176158438414842</v>
      </c>
      <c r="F10" s="13">
        <v>0.25637895426014529</v>
      </c>
      <c r="G10" s="13">
        <v>0.2595008716882779</v>
      </c>
      <c r="H10" s="13">
        <v>0.2874363268344135</v>
      </c>
      <c r="I10" s="13">
        <v>0.27556499103171178</v>
      </c>
    </row>
    <row r="11" spans="2:9" x14ac:dyDescent="0.35">
      <c r="B11" s="12" t="s">
        <v>105</v>
      </c>
      <c r="C11" s="13">
        <v>0.22905325622769071</v>
      </c>
      <c r="D11" s="13">
        <v>0.2307324882424126</v>
      </c>
      <c r="E11" s="13">
        <v>0.20848043409622941</v>
      </c>
      <c r="F11" s="13">
        <v>0.21353274470931671</v>
      </c>
      <c r="G11" s="13">
        <v>0.21796622553720721</v>
      </c>
      <c r="H11" s="13">
        <v>0.20622081108655321</v>
      </c>
      <c r="I11" s="13">
        <v>0.2456719390350853</v>
      </c>
    </row>
    <row r="12" spans="2:9" x14ac:dyDescent="0.35">
      <c r="B12" s="12" t="s">
        <v>81</v>
      </c>
      <c r="C12" s="13">
        <v>9.7201910663717653E-2</v>
      </c>
      <c r="D12" s="13">
        <v>9.1768019970932577E-2</v>
      </c>
      <c r="E12" s="13">
        <v>9.2116457048320402E-2</v>
      </c>
      <c r="F12" s="13">
        <v>9.2117331846084796E-2</v>
      </c>
      <c r="G12" s="13">
        <v>8.8683937062002463E-2</v>
      </c>
      <c r="H12" s="13">
        <v>8.3259910332313211E-2</v>
      </c>
      <c r="I12" s="13">
        <v>8.4042433016945695E-2</v>
      </c>
    </row>
    <row r="15" spans="2:9" x14ac:dyDescent="0.35">
      <c r="B15" t="s">
        <v>344</v>
      </c>
    </row>
    <row r="16" spans="2:9"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6.1508565561193877E-2</v>
      </c>
      <c r="D9" s="13">
        <v>0.1044943105005732</v>
      </c>
      <c r="E9" s="13">
        <v>0.1191702613246354</v>
      </c>
      <c r="F9" s="13">
        <v>7.2416047006490139E-2</v>
      </c>
      <c r="G9" s="13">
        <v>3.9605570545174572E-2</v>
      </c>
      <c r="H9" s="13">
        <v>4.1553174884670432E-2</v>
      </c>
      <c r="I9" s="13">
        <v>8.6589036750588325E-3</v>
      </c>
      <c r="K9" s="13">
        <v>8.0947146629205324E-2</v>
      </c>
      <c r="L9" s="13">
        <v>4.247741729747697E-2</v>
      </c>
      <c r="N9" s="13">
        <v>4.8459406564421353E-2</v>
      </c>
      <c r="O9" s="13">
        <v>5.2163611559440139E-2</v>
      </c>
      <c r="P9" s="13">
        <v>7.5132925843092682E-2</v>
      </c>
      <c r="Q9" s="13">
        <v>0.1210920353295341</v>
      </c>
      <c r="R9" s="13">
        <v>8.1866277354102304E-2</v>
      </c>
      <c r="S9" s="13">
        <v>8.2322368626941686E-2</v>
      </c>
      <c r="T9" s="13">
        <v>5.8438848500833467E-2</v>
      </c>
      <c r="U9" s="13">
        <v>5.5472778461961747E-2</v>
      </c>
      <c r="V9" s="13">
        <v>6.7096079762601679E-2</v>
      </c>
      <c r="W9" s="13">
        <v>3.873166024298208E-2</v>
      </c>
      <c r="X9" s="13">
        <v>3.7109147476459103E-2</v>
      </c>
      <c r="Y9" s="13">
        <v>5.4701595435596773E-2</v>
      </c>
      <c r="AA9" s="13">
        <v>7.8123687258644853E-2</v>
      </c>
      <c r="AB9" s="13">
        <v>7.2002422787054099E-2</v>
      </c>
      <c r="AC9" s="13">
        <v>6.8316543164840468E-2</v>
      </c>
      <c r="AD9" s="13">
        <v>6.1637224788184022E-2</v>
      </c>
      <c r="AE9" s="13">
        <v>3.362037055503591E-2</v>
      </c>
      <c r="AF9" s="13">
        <v>5.6923546871293237E-2</v>
      </c>
      <c r="AH9" s="13">
        <v>8.5291414677836103E-2</v>
      </c>
      <c r="AI9" s="13">
        <v>5.3738559628230723E-2</v>
      </c>
      <c r="AJ9" s="13">
        <v>5.0332402660689453E-2</v>
      </c>
      <c r="AK9" s="13">
        <v>5.311347053451327E-2</v>
      </c>
      <c r="AL9" s="13">
        <v>6.1670505642937072E-2</v>
      </c>
      <c r="AN9" s="13">
        <v>8.6328434465040252E-2</v>
      </c>
      <c r="AO9" s="13">
        <v>5.2062759139428698E-2</v>
      </c>
      <c r="AP9" s="13">
        <v>6.8309847056516007E-2</v>
      </c>
      <c r="AQ9" s="13">
        <v>3.7901572027890663E-2</v>
      </c>
    </row>
    <row r="10" spans="2:45" ht="19" customHeight="1" x14ac:dyDescent="0.35">
      <c r="B10" s="12" t="s">
        <v>102</v>
      </c>
      <c r="C10" s="13">
        <v>0.18383684362974789</v>
      </c>
      <c r="D10" s="13">
        <v>0.22068695563567939</v>
      </c>
      <c r="E10" s="13">
        <v>0.24856881830618649</v>
      </c>
      <c r="F10" s="13">
        <v>0.20747482865890129</v>
      </c>
      <c r="G10" s="13">
        <v>0.17509356241792959</v>
      </c>
      <c r="H10" s="13">
        <v>0.1245427035823805</v>
      </c>
      <c r="I10" s="13">
        <v>0.13475756917657511</v>
      </c>
      <c r="K10" s="13">
        <v>0.20812835847752781</v>
      </c>
      <c r="L10" s="13">
        <v>0.16005447911451359</v>
      </c>
      <c r="N10" s="13">
        <v>0.1677037467410363</v>
      </c>
      <c r="O10" s="13">
        <v>0.1843429800034172</v>
      </c>
      <c r="P10" s="13">
        <v>0.1685284178964809</v>
      </c>
      <c r="Q10" s="13">
        <v>0.18930081838066959</v>
      </c>
      <c r="R10" s="13">
        <v>0.17617261387793251</v>
      </c>
      <c r="S10" s="13">
        <v>0.19421740490492581</v>
      </c>
      <c r="T10" s="13">
        <v>0.20220776055903511</v>
      </c>
      <c r="U10" s="13">
        <v>0.1431272111432019</v>
      </c>
      <c r="V10" s="13">
        <v>0.23992876050478509</v>
      </c>
      <c r="W10" s="13">
        <v>0.1595053240043369</v>
      </c>
      <c r="X10" s="13">
        <v>0.1877552242696903</v>
      </c>
      <c r="Y10" s="13">
        <v>0.17664746368930129</v>
      </c>
      <c r="AA10" s="13">
        <v>0.25075781951530562</v>
      </c>
      <c r="AB10" s="13">
        <v>0.15273254139176379</v>
      </c>
      <c r="AC10" s="13">
        <v>0.1182014445809768</v>
      </c>
      <c r="AD10" s="13">
        <v>0.1366751767207306</v>
      </c>
      <c r="AE10" s="13">
        <v>0.17571236452946909</v>
      </c>
      <c r="AF10" s="13">
        <v>0.14977202663254091</v>
      </c>
      <c r="AH10" s="13">
        <v>0.33982739860605921</v>
      </c>
      <c r="AI10" s="13">
        <v>0.17361835136221029</v>
      </c>
      <c r="AJ10" s="13">
        <v>0.16000818193489219</v>
      </c>
      <c r="AK10" s="13">
        <v>0.13434217544841981</v>
      </c>
      <c r="AL10" s="13">
        <v>0.15099884433975511</v>
      </c>
      <c r="AN10" s="13">
        <v>0.2164660581103115</v>
      </c>
      <c r="AO10" s="13">
        <v>0.1227629667891148</v>
      </c>
      <c r="AP10" s="13">
        <v>0.22712704791421051</v>
      </c>
      <c r="AQ10" s="13">
        <v>0.17512734275313949</v>
      </c>
    </row>
    <row r="11" spans="2:45" ht="32.15" customHeight="1" x14ac:dyDescent="0.35">
      <c r="B11" s="12" t="s">
        <v>103</v>
      </c>
      <c r="C11" s="13">
        <v>0.17815950940482531</v>
      </c>
      <c r="D11" s="13">
        <v>0.17074349283761681</v>
      </c>
      <c r="E11" s="13">
        <v>0.16672818268016129</v>
      </c>
      <c r="F11" s="13">
        <v>0.19346496292818011</v>
      </c>
      <c r="G11" s="13">
        <v>0.1581002061776961</v>
      </c>
      <c r="H11" s="13">
        <v>0.1859894778815295</v>
      </c>
      <c r="I11" s="13">
        <v>0.19087603031718089</v>
      </c>
      <c r="K11" s="13">
        <v>0.17907827086535699</v>
      </c>
      <c r="L11" s="13">
        <v>0.17726000519136489</v>
      </c>
      <c r="N11" s="13">
        <v>0.1902183409793099</v>
      </c>
      <c r="O11" s="13">
        <v>0.22576441998336569</v>
      </c>
      <c r="P11" s="13">
        <v>0.17141020861432871</v>
      </c>
      <c r="Q11" s="13">
        <v>0.15916057521238969</v>
      </c>
      <c r="R11" s="13">
        <v>0.121036336470678</v>
      </c>
      <c r="S11" s="13">
        <v>0.197104972129899</v>
      </c>
      <c r="T11" s="13">
        <v>0.16977586081607651</v>
      </c>
      <c r="U11" s="13">
        <v>0.1817897141677344</v>
      </c>
      <c r="V11" s="13">
        <v>0.1924786675289363</v>
      </c>
      <c r="W11" s="13">
        <v>0.16734345825800259</v>
      </c>
      <c r="X11" s="13">
        <v>0.2095609198628049</v>
      </c>
      <c r="Y11" s="13">
        <v>0.18330230965108901</v>
      </c>
      <c r="AA11" s="13">
        <v>0.1890180720418041</v>
      </c>
      <c r="AB11" s="13">
        <v>0.20302107009456849</v>
      </c>
      <c r="AC11" s="13">
        <v>0.15486284293982039</v>
      </c>
      <c r="AD11" s="13">
        <v>0.12823116019136691</v>
      </c>
      <c r="AE11" s="13">
        <v>0.2058096396922115</v>
      </c>
      <c r="AF11" s="13">
        <v>0.16444004509772231</v>
      </c>
      <c r="AH11" s="13">
        <v>0.20296840842007491</v>
      </c>
      <c r="AI11" s="13">
        <v>0.21779057727342599</v>
      </c>
      <c r="AJ11" s="13">
        <v>0.1720004977712081</v>
      </c>
      <c r="AK11" s="13">
        <v>0.1561072730953601</v>
      </c>
      <c r="AL11" s="13">
        <v>0.17286258726571399</v>
      </c>
      <c r="AN11" s="13">
        <v>0.1483352532276607</v>
      </c>
      <c r="AO11" s="13">
        <v>0.17606283219032259</v>
      </c>
      <c r="AP11" s="13">
        <v>0.1769415418538032</v>
      </c>
      <c r="AQ11" s="13">
        <v>0.21378036757706981</v>
      </c>
    </row>
    <row r="12" spans="2:45" ht="19" customHeight="1" x14ac:dyDescent="0.35">
      <c r="B12" s="12" t="s">
        <v>104</v>
      </c>
      <c r="C12" s="13">
        <v>0.25023991451282462</v>
      </c>
      <c r="D12" s="13">
        <v>0.22673966658720271</v>
      </c>
      <c r="E12" s="13">
        <v>0.2007568476786907</v>
      </c>
      <c r="F12" s="13">
        <v>0.24717463405966131</v>
      </c>
      <c r="G12" s="13">
        <v>0.2427026301328945</v>
      </c>
      <c r="H12" s="13">
        <v>0.27506343239763348</v>
      </c>
      <c r="I12" s="13">
        <v>0.29781138645563893</v>
      </c>
      <c r="K12" s="13">
        <v>0.25538649250061279</v>
      </c>
      <c r="L12" s="13">
        <v>0.24520120883807969</v>
      </c>
      <c r="N12" s="13">
        <v>0.25490920034364217</v>
      </c>
      <c r="O12" s="13">
        <v>0.19700635368307681</v>
      </c>
      <c r="P12" s="13">
        <v>0.21087227851331031</v>
      </c>
      <c r="Q12" s="13">
        <v>0.26484396061810223</v>
      </c>
      <c r="R12" s="13">
        <v>0.26735209071362248</v>
      </c>
      <c r="S12" s="13">
        <v>0.2236390218478253</v>
      </c>
      <c r="T12" s="13">
        <v>0.268330675114271</v>
      </c>
      <c r="U12" s="13">
        <v>0.2571789995327266</v>
      </c>
      <c r="V12" s="13">
        <v>0.20955307997179851</v>
      </c>
      <c r="W12" s="13">
        <v>0.29150622223868439</v>
      </c>
      <c r="X12" s="13">
        <v>0.25062766988277052</v>
      </c>
      <c r="Y12" s="13">
        <v>0.26417440654240609</v>
      </c>
      <c r="AA12" s="13">
        <v>0.2007169589821666</v>
      </c>
      <c r="AB12" s="13">
        <v>0.29806370195170362</v>
      </c>
      <c r="AC12" s="13">
        <v>0.34891768698631992</v>
      </c>
      <c r="AD12" s="13">
        <v>0.29462463892002011</v>
      </c>
      <c r="AE12" s="13">
        <v>0.2041083329490587</v>
      </c>
      <c r="AF12" s="13">
        <v>0.29385024110617131</v>
      </c>
      <c r="AH12" s="13">
        <v>0.18928105188621841</v>
      </c>
      <c r="AI12" s="13">
        <v>0.26948692924412798</v>
      </c>
      <c r="AJ12" s="13">
        <v>0.25984896566853732</v>
      </c>
      <c r="AK12" s="13">
        <v>0.30185020059379147</v>
      </c>
      <c r="AL12" s="13">
        <v>0.23789863250622889</v>
      </c>
      <c r="AN12" s="13">
        <v>0.24404508049164869</v>
      </c>
      <c r="AO12" s="13">
        <v>0.28978673216926931</v>
      </c>
      <c r="AP12" s="13">
        <v>0.22247254278774869</v>
      </c>
      <c r="AQ12" s="13">
        <v>0.24027251113168299</v>
      </c>
    </row>
    <row r="13" spans="2:45" ht="19" customHeight="1" x14ac:dyDescent="0.35">
      <c r="B13" s="12" t="s">
        <v>105</v>
      </c>
      <c r="C13" s="13">
        <v>0.22905325622769071</v>
      </c>
      <c r="D13" s="13">
        <v>0.19360147729762539</v>
      </c>
      <c r="E13" s="13">
        <v>0.1974252815252566</v>
      </c>
      <c r="F13" s="13">
        <v>0.20657939663329911</v>
      </c>
      <c r="G13" s="13">
        <v>0.27780403187676028</v>
      </c>
      <c r="H13" s="13">
        <v>0.25402442528936731</v>
      </c>
      <c r="I13" s="13">
        <v>0.24006094836180719</v>
      </c>
      <c r="K13" s="13">
        <v>0.2032541916868742</v>
      </c>
      <c r="L13" s="13">
        <v>0.25431157218314171</v>
      </c>
      <c r="N13" s="13">
        <v>0.25156752637778151</v>
      </c>
      <c r="O13" s="13">
        <v>0.19676640815024429</v>
      </c>
      <c r="P13" s="13">
        <v>0.25952264437436701</v>
      </c>
      <c r="Q13" s="13">
        <v>0.1520216685261998</v>
      </c>
      <c r="R13" s="13">
        <v>0.23936642285854651</v>
      </c>
      <c r="S13" s="13">
        <v>0.21140560278611989</v>
      </c>
      <c r="T13" s="13">
        <v>0.22696707136977001</v>
      </c>
      <c r="U13" s="13">
        <v>0.25997039192910892</v>
      </c>
      <c r="V13" s="13">
        <v>0.21408598579154789</v>
      </c>
      <c r="W13" s="13">
        <v>0.21298048635019631</v>
      </c>
      <c r="X13" s="13">
        <v>0.28156035958711362</v>
      </c>
      <c r="Y13" s="13">
        <v>0.20790690361992431</v>
      </c>
      <c r="AA13" s="13">
        <v>0.19608162344616931</v>
      </c>
      <c r="AB13" s="13">
        <v>0.18552365240343099</v>
      </c>
      <c r="AC13" s="13">
        <v>0.2428185194758713</v>
      </c>
      <c r="AD13" s="13">
        <v>0.33949260492831351</v>
      </c>
      <c r="AE13" s="13">
        <v>0.21589237394798599</v>
      </c>
      <c r="AF13" s="13">
        <v>0.23713523839445269</v>
      </c>
      <c r="AH13" s="13">
        <v>0.10738760997428699</v>
      </c>
      <c r="AI13" s="13">
        <v>0.21356799036810209</v>
      </c>
      <c r="AJ13" s="13">
        <v>0.26060898978506503</v>
      </c>
      <c r="AK13" s="13">
        <v>0.2972684646672405</v>
      </c>
      <c r="AL13" s="13">
        <v>0.23583379778061439</v>
      </c>
      <c r="AN13" s="13">
        <v>0.213723121071248</v>
      </c>
      <c r="AO13" s="13">
        <v>0.26558986424258668</v>
      </c>
      <c r="AP13" s="13">
        <v>0.22545529717416821</v>
      </c>
      <c r="AQ13" s="13">
        <v>0.21141909756716171</v>
      </c>
    </row>
    <row r="14" spans="2:45" ht="19" customHeight="1" x14ac:dyDescent="0.35">
      <c r="B14" s="12" t="s">
        <v>81</v>
      </c>
      <c r="C14" s="13">
        <v>9.7201910663717653E-2</v>
      </c>
      <c r="D14" s="13">
        <v>8.3734097141302685E-2</v>
      </c>
      <c r="E14" s="13">
        <v>6.7350608485069671E-2</v>
      </c>
      <c r="F14" s="13">
        <v>7.289013071346824E-2</v>
      </c>
      <c r="G14" s="13">
        <v>0.1066939988495449</v>
      </c>
      <c r="H14" s="13">
        <v>0.1188267859644186</v>
      </c>
      <c r="I14" s="13">
        <v>0.12783516201373921</v>
      </c>
      <c r="K14" s="13">
        <v>7.3205539840422912E-2</v>
      </c>
      <c r="L14" s="13">
        <v>0.1206953173754232</v>
      </c>
      <c r="N14" s="13">
        <v>8.7141778993808885E-2</v>
      </c>
      <c r="O14" s="13">
        <v>0.14395622662045579</v>
      </c>
      <c r="P14" s="13">
        <v>0.1145335247584205</v>
      </c>
      <c r="Q14" s="13">
        <v>0.1135809419331047</v>
      </c>
      <c r="R14" s="13">
        <v>0.1142062587251181</v>
      </c>
      <c r="S14" s="13">
        <v>9.1310629704288299E-2</v>
      </c>
      <c r="T14" s="13">
        <v>7.4279783640014072E-2</v>
      </c>
      <c r="U14" s="13">
        <v>0.1024609047652662</v>
      </c>
      <c r="V14" s="13">
        <v>7.6857426440330515E-2</v>
      </c>
      <c r="W14" s="13">
        <v>0.12993284890579751</v>
      </c>
      <c r="X14" s="13">
        <v>3.3386678921161581E-2</v>
      </c>
      <c r="Y14" s="13">
        <v>0.1132673210616824</v>
      </c>
      <c r="AA14" s="13">
        <v>8.5301838755909562E-2</v>
      </c>
      <c r="AB14" s="13">
        <v>8.8656611371478983E-2</v>
      </c>
      <c r="AC14" s="13">
        <v>6.6882962852171171E-2</v>
      </c>
      <c r="AD14" s="13">
        <v>3.9339194451384923E-2</v>
      </c>
      <c r="AE14" s="13">
        <v>0.16485691832623889</v>
      </c>
      <c r="AF14" s="13">
        <v>9.7878901897819462E-2</v>
      </c>
      <c r="AH14" s="13">
        <v>7.5244116435524352E-2</v>
      </c>
      <c r="AI14" s="13">
        <v>7.1797592123902701E-2</v>
      </c>
      <c r="AJ14" s="13">
        <v>9.72009621796079E-2</v>
      </c>
      <c r="AK14" s="13">
        <v>5.7318415660674721E-2</v>
      </c>
      <c r="AL14" s="13">
        <v>0.14073563246475049</v>
      </c>
      <c r="AN14" s="13">
        <v>9.1102052634091046E-2</v>
      </c>
      <c r="AO14" s="13">
        <v>9.373484546927785E-2</v>
      </c>
      <c r="AP14" s="13">
        <v>7.9693723213553572E-2</v>
      </c>
      <c r="AQ14" s="13">
        <v>0.12149910894305541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6.2153035548306861E-2</v>
      </c>
      <c r="D9" s="13">
        <v>0.134927899102708</v>
      </c>
      <c r="E9" s="13">
        <v>0.12654255040814771</v>
      </c>
      <c r="F9" s="13">
        <v>6.3913291545610443E-2</v>
      </c>
      <c r="G9" s="13">
        <v>4.1435084131844567E-2</v>
      </c>
      <c r="H9" s="13">
        <v>2.2024776508032459E-2</v>
      </c>
      <c r="I9" s="13">
        <v>4.2664365070905104E-3</v>
      </c>
      <c r="K9" s="13">
        <v>7.952750641027316E-2</v>
      </c>
      <c r="L9" s="13">
        <v>4.5142733725307818E-2</v>
      </c>
      <c r="N9" s="13">
        <v>2.738474058500534E-2</v>
      </c>
      <c r="O9" s="13">
        <v>5.2061706050284269E-2</v>
      </c>
      <c r="P9" s="13">
        <v>3.7177045412423761E-2</v>
      </c>
      <c r="Q9" s="13">
        <v>0.12388572682900099</v>
      </c>
      <c r="R9" s="13">
        <v>6.9051935855829985E-2</v>
      </c>
      <c r="S9" s="13">
        <v>9.0568474987693826E-2</v>
      </c>
      <c r="T9" s="13">
        <v>4.2747442429487179E-2</v>
      </c>
      <c r="U9" s="13">
        <v>5.5071322627802073E-2</v>
      </c>
      <c r="V9" s="13">
        <v>9.0976332941705526E-2</v>
      </c>
      <c r="W9" s="13">
        <v>4.7746596070598828E-2</v>
      </c>
      <c r="X9" s="13">
        <v>6.4070927008013576E-2</v>
      </c>
      <c r="Y9" s="13">
        <v>4.9339070809837578E-2</v>
      </c>
      <c r="AA9" s="13">
        <v>8.3397389886788131E-2</v>
      </c>
      <c r="AB9" s="13">
        <v>5.8137706977810108E-2</v>
      </c>
      <c r="AC9" s="13">
        <v>7.8447411872569942E-2</v>
      </c>
      <c r="AD9" s="13">
        <v>6.3918113631226847E-2</v>
      </c>
      <c r="AE9" s="13">
        <v>4.535607570387909E-2</v>
      </c>
      <c r="AF9" s="13">
        <v>4.3154876309897172E-2</v>
      </c>
      <c r="AH9" s="13">
        <v>0.1002086982412084</v>
      </c>
      <c r="AI9" s="13">
        <v>5.2681922889256348E-2</v>
      </c>
      <c r="AJ9" s="13">
        <v>5.7420230324749279E-2</v>
      </c>
      <c r="AK9" s="13">
        <v>4.9905275447287838E-2</v>
      </c>
      <c r="AL9" s="13">
        <v>5.5570871933194287E-2</v>
      </c>
      <c r="AN9" s="13">
        <v>7.4076281476660691E-2</v>
      </c>
      <c r="AO9" s="13">
        <v>5.6582362539165577E-2</v>
      </c>
      <c r="AP9" s="13">
        <v>8.7747615231672058E-2</v>
      </c>
      <c r="AQ9" s="13">
        <v>3.2973089976643027E-2</v>
      </c>
    </row>
    <row r="10" spans="2:45" ht="19" customHeight="1" x14ac:dyDescent="0.35">
      <c r="B10" s="12" t="s">
        <v>102</v>
      </c>
      <c r="C10" s="13">
        <v>0.17207518259236121</v>
      </c>
      <c r="D10" s="13">
        <v>0.2145443326215894</v>
      </c>
      <c r="E10" s="13">
        <v>0.1912280846729042</v>
      </c>
      <c r="F10" s="13">
        <v>0.21718335494907781</v>
      </c>
      <c r="G10" s="13">
        <v>0.1584275422917833</v>
      </c>
      <c r="H10" s="13">
        <v>0.1537872603709052</v>
      </c>
      <c r="I10" s="13">
        <v>0.1152559578313668</v>
      </c>
      <c r="K10" s="13">
        <v>0.19388897093735399</v>
      </c>
      <c r="L10" s="13">
        <v>0.1507186114139194</v>
      </c>
      <c r="N10" s="13">
        <v>0.1884634739798963</v>
      </c>
      <c r="O10" s="13">
        <v>0.14902284339823019</v>
      </c>
      <c r="P10" s="13">
        <v>0.16575185501550399</v>
      </c>
      <c r="Q10" s="13">
        <v>0.2317401809135014</v>
      </c>
      <c r="R10" s="13">
        <v>0.1426050506323345</v>
      </c>
      <c r="S10" s="13">
        <v>0.19049887149877001</v>
      </c>
      <c r="T10" s="13">
        <v>0.15767386418837359</v>
      </c>
      <c r="U10" s="13">
        <v>0.20097619112357629</v>
      </c>
      <c r="V10" s="13">
        <v>0.2101079411970061</v>
      </c>
      <c r="W10" s="13">
        <v>0.13864152911658539</v>
      </c>
      <c r="X10" s="13">
        <v>0.1236011048643188</v>
      </c>
      <c r="Y10" s="13">
        <v>0.17491053756532621</v>
      </c>
      <c r="AA10" s="13">
        <v>0.2288650161503113</v>
      </c>
      <c r="AB10" s="13">
        <v>0.14668993400719679</v>
      </c>
      <c r="AC10" s="13">
        <v>0.1264632993299403</v>
      </c>
      <c r="AD10" s="13">
        <v>0.1404316627961352</v>
      </c>
      <c r="AE10" s="13">
        <v>0.16488807991202351</v>
      </c>
      <c r="AF10" s="13">
        <v>0.13606562317780271</v>
      </c>
      <c r="AH10" s="13">
        <v>0.2855881774971018</v>
      </c>
      <c r="AI10" s="13">
        <v>0.1526184051446268</v>
      </c>
      <c r="AJ10" s="13">
        <v>0.1751634981327812</v>
      </c>
      <c r="AK10" s="13">
        <v>0.14402071723741361</v>
      </c>
      <c r="AL10" s="13">
        <v>0.13769978970363239</v>
      </c>
      <c r="AN10" s="13">
        <v>0.1946947716287464</v>
      </c>
      <c r="AO10" s="13">
        <v>0.14557670367292599</v>
      </c>
      <c r="AP10" s="13">
        <v>0.15430385171352251</v>
      </c>
      <c r="AQ10" s="13">
        <v>0.19094550112262301</v>
      </c>
    </row>
    <row r="11" spans="2:45" ht="32.15" customHeight="1" x14ac:dyDescent="0.35">
      <c r="B11" s="12" t="s">
        <v>103</v>
      </c>
      <c r="C11" s="13">
        <v>0.16846424022908171</v>
      </c>
      <c r="D11" s="13">
        <v>0.19528715529147389</v>
      </c>
      <c r="E11" s="13">
        <v>0.19204950600744811</v>
      </c>
      <c r="F11" s="13">
        <v>0.16601506775389069</v>
      </c>
      <c r="G11" s="13">
        <v>0.1634177076601753</v>
      </c>
      <c r="H11" s="13">
        <v>0.1493378389771908</v>
      </c>
      <c r="I11" s="13">
        <v>0.15058606901819241</v>
      </c>
      <c r="K11" s="13">
        <v>0.17755265751933419</v>
      </c>
      <c r="L11" s="13">
        <v>0.1595663162330779</v>
      </c>
      <c r="N11" s="13">
        <v>0.13656739285347291</v>
      </c>
      <c r="O11" s="13">
        <v>0.14281803713776581</v>
      </c>
      <c r="P11" s="13">
        <v>0.1854404359579826</v>
      </c>
      <c r="Q11" s="13">
        <v>0.1201671922058736</v>
      </c>
      <c r="R11" s="13">
        <v>0.15290894602729119</v>
      </c>
      <c r="S11" s="13">
        <v>0.1990841362561557</v>
      </c>
      <c r="T11" s="13">
        <v>0.19527381068024391</v>
      </c>
      <c r="U11" s="13">
        <v>0.14928717365333641</v>
      </c>
      <c r="V11" s="13">
        <v>0.2043187158286037</v>
      </c>
      <c r="W11" s="13">
        <v>0.1606719457994851</v>
      </c>
      <c r="X11" s="13">
        <v>0.15905633661537261</v>
      </c>
      <c r="Y11" s="13">
        <v>0.17484165919470679</v>
      </c>
      <c r="AA11" s="13">
        <v>0.16409237890679501</v>
      </c>
      <c r="AB11" s="13">
        <v>0.1468117167981805</v>
      </c>
      <c r="AC11" s="13">
        <v>0.17254453254808541</v>
      </c>
      <c r="AD11" s="13">
        <v>0.1442955079631176</v>
      </c>
      <c r="AE11" s="13">
        <v>0.19724225866248299</v>
      </c>
      <c r="AF11" s="13">
        <v>0.16902391121130089</v>
      </c>
      <c r="AH11" s="13">
        <v>0.1913172322285708</v>
      </c>
      <c r="AI11" s="13">
        <v>0.20235326992476241</v>
      </c>
      <c r="AJ11" s="13">
        <v>0.14943130608425889</v>
      </c>
      <c r="AK11" s="13">
        <v>0.1411318705811522</v>
      </c>
      <c r="AL11" s="13">
        <v>0.17426087303542931</v>
      </c>
      <c r="AN11" s="13">
        <v>0.16084761561183081</v>
      </c>
      <c r="AO11" s="13">
        <v>0.15250832382207269</v>
      </c>
      <c r="AP11" s="13">
        <v>0.19633458249377031</v>
      </c>
      <c r="AQ11" s="13">
        <v>0.16793255744352109</v>
      </c>
    </row>
    <row r="12" spans="2:45" ht="19" customHeight="1" x14ac:dyDescent="0.35">
      <c r="B12" s="12" t="s">
        <v>104</v>
      </c>
      <c r="C12" s="13">
        <v>0.2748070334169051</v>
      </c>
      <c r="D12" s="13">
        <v>0.2043414467461015</v>
      </c>
      <c r="E12" s="13">
        <v>0.2369381880741479</v>
      </c>
      <c r="F12" s="13">
        <v>0.25263384563989599</v>
      </c>
      <c r="G12" s="13">
        <v>0.31529696374841021</v>
      </c>
      <c r="H12" s="13">
        <v>0.30119038317541519</v>
      </c>
      <c r="I12" s="13">
        <v>0.31944442895325798</v>
      </c>
      <c r="K12" s="13">
        <v>0.26863717550307031</v>
      </c>
      <c r="L12" s="13">
        <v>0.28084757106280811</v>
      </c>
      <c r="N12" s="13">
        <v>0.32947010081527628</v>
      </c>
      <c r="O12" s="13">
        <v>0.30830794525805172</v>
      </c>
      <c r="P12" s="13">
        <v>0.268649082833396</v>
      </c>
      <c r="Q12" s="13">
        <v>0.2486873898107789</v>
      </c>
      <c r="R12" s="13">
        <v>0.2709740309553027</v>
      </c>
      <c r="S12" s="13">
        <v>0.22756105169592999</v>
      </c>
      <c r="T12" s="13">
        <v>0.25498799037911951</v>
      </c>
      <c r="U12" s="13">
        <v>0.28241773645196128</v>
      </c>
      <c r="V12" s="13">
        <v>0.22450443892928101</v>
      </c>
      <c r="W12" s="13">
        <v>0.31075850985279491</v>
      </c>
      <c r="X12" s="13">
        <v>0.30508849719413578</v>
      </c>
      <c r="Y12" s="13">
        <v>0.27781398789521328</v>
      </c>
      <c r="AA12" s="13">
        <v>0.23942192925238759</v>
      </c>
      <c r="AB12" s="13">
        <v>0.43185369138274721</v>
      </c>
      <c r="AC12" s="13">
        <v>0.28590586276696811</v>
      </c>
      <c r="AD12" s="13">
        <v>0.22406169324983499</v>
      </c>
      <c r="AE12" s="13">
        <v>0.2596328810780994</v>
      </c>
      <c r="AF12" s="13">
        <v>0.31085561737244999</v>
      </c>
      <c r="AH12" s="13">
        <v>0.24013731200646099</v>
      </c>
      <c r="AI12" s="13">
        <v>0.33841902361023568</v>
      </c>
      <c r="AJ12" s="13">
        <v>0.27136517439438013</v>
      </c>
      <c r="AK12" s="13">
        <v>0.25917324871910491</v>
      </c>
      <c r="AL12" s="13">
        <v>0.28775434497076963</v>
      </c>
      <c r="AN12" s="13">
        <v>0.27771678986503179</v>
      </c>
      <c r="AO12" s="13">
        <v>0.30239316810999289</v>
      </c>
      <c r="AP12" s="13">
        <v>0.25275052305726847</v>
      </c>
      <c r="AQ12" s="13">
        <v>0.26343550793627218</v>
      </c>
    </row>
    <row r="13" spans="2:45" ht="19" customHeight="1" x14ac:dyDescent="0.35">
      <c r="B13" s="12" t="s">
        <v>105</v>
      </c>
      <c r="C13" s="13">
        <v>0.2307324882424126</v>
      </c>
      <c r="D13" s="13">
        <v>0.16287122332360329</v>
      </c>
      <c r="E13" s="13">
        <v>0.19069305631983499</v>
      </c>
      <c r="F13" s="13">
        <v>0.22137101795741421</v>
      </c>
      <c r="G13" s="13">
        <v>0.2323074283474082</v>
      </c>
      <c r="H13" s="13">
        <v>0.27882758810182728</v>
      </c>
      <c r="I13" s="13">
        <v>0.28191980759946389</v>
      </c>
      <c r="K13" s="13">
        <v>0.2173086564812762</v>
      </c>
      <c r="L13" s="13">
        <v>0.24387495638962661</v>
      </c>
      <c r="N13" s="13">
        <v>0.2291962723250516</v>
      </c>
      <c r="O13" s="13">
        <v>0.23257812548721021</v>
      </c>
      <c r="P13" s="13">
        <v>0.2581493215410714</v>
      </c>
      <c r="Q13" s="13">
        <v>0.1698308969479069</v>
      </c>
      <c r="R13" s="13">
        <v>0.25146375007628707</v>
      </c>
      <c r="S13" s="13">
        <v>0.21426205241670929</v>
      </c>
      <c r="T13" s="13">
        <v>0.26113265229348342</v>
      </c>
      <c r="U13" s="13">
        <v>0.22948574403335839</v>
      </c>
      <c r="V13" s="13">
        <v>0.20703695770529851</v>
      </c>
      <c r="W13" s="13">
        <v>0.2314368795603706</v>
      </c>
      <c r="X13" s="13">
        <v>0.29650153538847368</v>
      </c>
      <c r="Y13" s="13">
        <v>0.18675421570953499</v>
      </c>
      <c r="AA13" s="13">
        <v>0.19283667931883541</v>
      </c>
      <c r="AB13" s="13">
        <v>0.16000061237374291</v>
      </c>
      <c r="AC13" s="13">
        <v>0.27003258473210828</v>
      </c>
      <c r="AD13" s="13">
        <v>0.35810899037958333</v>
      </c>
      <c r="AE13" s="13">
        <v>0.18999942676754189</v>
      </c>
      <c r="AF13" s="13">
        <v>0.26208488979706412</v>
      </c>
      <c r="AH13" s="13">
        <v>0.1112549671253691</v>
      </c>
      <c r="AI13" s="13">
        <v>0.19237317961352621</v>
      </c>
      <c r="AJ13" s="13">
        <v>0.24834445090985169</v>
      </c>
      <c r="AK13" s="13">
        <v>0.33323857342872881</v>
      </c>
      <c r="AL13" s="13">
        <v>0.22525304856283401</v>
      </c>
      <c r="AN13" s="13">
        <v>0.22614014769910601</v>
      </c>
      <c r="AO13" s="13">
        <v>0.27314677932992448</v>
      </c>
      <c r="AP13" s="13">
        <v>0.2086186780605592</v>
      </c>
      <c r="AQ13" s="13">
        <v>0.2117437596868969</v>
      </c>
    </row>
    <row r="14" spans="2:45" ht="19" customHeight="1" x14ac:dyDescent="0.35">
      <c r="B14" s="12" t="s">
        <v>81</v>
      </c>
      <c r="C14" s="13">
        <v>9.1768019970932577E-2</v>
      </c>
      <c r="D14" s="13">
        <v>8.8027942914524093E-2</v>
      </c>
      <c r="E14" s="13">
        <v>6.2548614517517087E-2</v>
      </c>
      <c r="F14" s="13">
        <v>7.8883422154111066E-2</v>
      </c>
      <c r="G14" s="13">
        <v>8.9115273820378385E-2</v>
      </c>
      <c r="H14" s="13">
        <v>9.483215286662891E-2</v>
      </c>
      <c r="I14" s="13">
        <v>0.1285273000906284</v>
      </c>
      <c r="K14" s="13">
        <v>6.3085033148692168E-2</v>
      </c>
      <c r="L14" s="13">
        <v>0.11984981117526031</v>
      </c>
      <c r="N14" s="13">
        <v>8.8918019441297638E-2</v>
      </c>
      <c r="O14" s="13">
        <v>0.1152113426684577</v>
      </c>
      <c r="P14" s="13">
        <v>8.4832259239622329E-2</v>
      </c>
      <c r="Q14" s="13">
        <v>0.1056886132929384</v>
      </c>
      <c r="R14" s="13">
        <v>0.11299628645295461</v>
      </c>
      <c r="S14" s="13">
        <v>7.8025413144741068E-2</v>
      </c>
      <c r="T14" s="13">
        <v>8.8184240029292565E-2</v>
      </c>
      <c r="U14" s="13">
        <v>8.2761832109965308E-2</v>
      </c>
      <c r="V14" s="13">
        <v>6.305561339810524E-2</v>
      </c>
      <c r="W14" s="13">
        <v>0.110744539600165</v>
      </c>
      <c r="X14" s="13">
        <v>5.1681598929685407E-2</v>
      </c>
      <c r="Y14" s="13">
        <v>0.13634052882538111</v>
      </c>
      <c r="AA14" s="13">
        <v>9.1386606484882574E-2</v>
      </c>
      <c r="AB14" s="13">
        <v>5.6506338460322617E-2</v>
      </c>
      <c r="AC14" s="13">
        <v>6.6606308750327983E-2</v>
      </c>
      <c r="AD14" s="13">
        <v>6.918403198010209E-2</v>
      </c>
      <c r="AE14" s="13">
        <v>0.14288127787597321</v>
      </c>
      <c r="AF14" s="13">
        <v>7.8815082131485109E-2</v>
      </c>
      <c r="AH14" s="13">
        <v>7.1493612901288764E-2</v>
      </c>
      <c r="AI14" s="13">
        <v>6.155419881759247E-2</v>
      </c>
      <c r="AJ14" s="13">
        <v>9.827534015397886E-2</v>
      </c>
      <c r="AK14" s="13">
        <v>7.2530314586312719E-2</v>
      </c>
      <c r="AL14" s="13">
        <v>0.11946107179414051</v>
      </c>
      <c r="AN14" s="13">
        <v>6.6524393718624425E-2</v>
      </c>
      <c r="AO14" s="13">
        <v>6.9792662525918314E-2</v>
      </c>
      <c r="AP14" s="13">
        <v>0.10024474944320751</v>
      </c>
      <c r="AQ14" s="13">
        <v>0.13296958383404389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119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7.2279251220647309E-2</v>
      </c>
      <c r="D9" s="13">
        <v>0.1104353487498957</v>
      </c>
      <c r="E9" s="13">
        <v>0.1340997352148609</v>
      </c>
      <c r="F9" s="13">
        <v>6.0652652938098503E-2</v>
      </c>
      <c r="G9" s="13">
        <v>6.267863515487572E-2</v>
      </c>
      <c r="H9" s="13">
        <v>4.4045769809082133E-2</v>
      </c>
      <c r="I9" s="13">
        <v>3.3146242261180403E-2</v>
      </c>
      <c r="K9" s="13">
        <v>8.6920631644335833E-2</v>
      </c>
      <c r="L9" s="13">
        <v>5.7944754239937217E-2</v>
      </c>
      <c r="N9" s="13">
        <v>5.2790578879819111E-2</v>
      </c>
      <c r="O9" s="13">
        <v>9.8161944454984051E-2</v>
      </c>
      <c r="P9" s="13">
        <v>7.4769856866337747E-2</v>
      </c>
      <c r="Q9" s="13">
        <v>0.11100704612791611</v>
      </c>
      <c r="R9" s="13">
        <v>9.9255908362111359E-2</v>
      </c>
      <c r="S9" s="13">
        <v>9.6111450979255525E-2</v>
      </c>
      <c r="T9" s="13">
        <v>6.8384310145155267E-2</v>
      </c>
      <c r="U9" s="13">
        <v>5.7641725662429193E-2</v>
      </c>
      <c r="V9" s="13">
        <v>7.6541673333102925E-2</v>
      </c>
      <c r="W9" s="13">
        <v>4.6367994196697383E-2</v>
      </c>
      <c r="X9" s="13">
        <v>6.7123559689330051E-2</v>
      </c>
      <c r="Y9" s="13">
        <v>6.3346665040663844E-2</v>
      </c>
      <c r="AA9" s="13">
        <v>0.1017996605251051</v>
      </c>
      <c r="AB9" s="13">
        <v>7.8050667148674799E-2</v>
      </c>
      <c r="AC9" s="13">
        <v>6.9243698293958503E-2</v>
      </c>
      <c r="AD9" s="13">
        <v>8.6200848806129104E-2</v>
      </c>
      <c r="AE9" s="13">
        <v>4.1683741821642063E-2</v>
      </c>
      <c r="AF9" s="13">
        <v>4.8727137398963311E-2</v>
      </c>
      <c r="AH9" s="13">
        <v>0.1168923506231868</v>
      </c>
      <c r="AI9" s="13">
        <v>9.0444314419886554E-2</v>
      </c>
      <c r="AJ9" s="13">
        <v>5.2860228614597653E-2</v>
      </c>
      <c r="AK9" s="13">
        <v>5.587405543476575E-2</v>
      </c>
      <c r="AL9" s="13">
        <v>6.4169239796206007E-2</v>
      </c>
      <c r="AN9" s="13">
        <v>8.787423350851975E-2</v>
      </c>
      <c r="AO9" s="13">
        <v>6.210794567385345E-2</v>
      </c>
      <c r="AP9" s="13">
        <v>8.9410001161484204E-2</v>
      </c>
      <c r="AQ9" s="13">
        <v>5.0355055077702077E-2</v>
      </c>
    </row>
    <row r="10" spans="2:45" ht="19" customHeight="1" x14ac:dyDescent="0.35">
      <c r="B10" s="12" t="s">
        <v>102</v>
      </c>
      <c r="C10" s="13">
        <v>0.19922631350057801</v>
      </c>
      <c r="D10" s="13">
        <v>0.20917972314496899</v>
      </c>
      <c r="E10" s="13">
        <v>0.24452715388300089</v>
      </c>
      <c r="F10" s="13">
        <v>0.22269540909650951</v>
      </c>
      <c r="G10" s="13">
        <v>0.1947078757809507</v>
      </c>
      <c r="H10" s="13">
        <v>0.197505291792923</v>
      </c>
      <c r="I10" s="13">
        <v>0.14161399320311041</v>
      </c>
      <c r="K10" s="13">
        <v>0.23251275865221599</v>
      </c>
      <c r="L10" s="13">
        <v>0.16663755248780171</v>
      </c>
      <c r="N10" s="13">
        <v>0.2145246403786738</v>
      </c>
      <c r="O10" s="13">
        <v>0.18212900533648191</v>
      </c>
      <c r="P10" s="13">
        <v>0.22711305441227481</v>
      </c>
      <c r="Q10" s="13">
        <v>0.24077267937019359</v>
      </c>
      <c r="R10" s="13">
        <v>0.17026025447683721</v>
      </c>
      <c r="S10" s="13">
        <v>0.2001100787288102</v>
      </c>
      <c r="T10" s="13">
        <v>0.22092440775098501</v>
      </c>
      <c r="U10" s="13">
        <v>0.20609334366564239</v>
      </c>
      <c r="V10" s="13">
        <v>0.2213760526742834</v>
      </c>
      <c r="W10" s="13">
        <v>0.15541088948269599</v>
      </c>
      <c r="X10" s="13">
        <v>0.20266752500179669</v>
      </c>
      <c r="Y10" s="13">
        <v>0.19229325921147691</v>
      </c>
      <c r="AA10" s="13">
        <v>0.25507902403317861</v>
      </c>
      <c r="AB10" s="13">
        <v>0.20644444594428091</v>
      </c>
      <c r="AC10" s="13">
        <v>0.2036552643342151</v>
      </c>
      <c r="AD10" s="13">
        <v>0.14307160075478351</v>
      </c>
      <c r="AE10" s="13">
        <v>0.15802747351338239</v>
      </c>
      <c r="AF10" s="13">
        <v>0.18332174446026739</v>
      </c>
      <c r="AH10" s="13">
        <v>0.32664757228446711</v>
      </c>
      <c r="AI10" s="13">
        <v>0.2004728381344219</v>
      </c>
      <c r="AJ10" s="13">
        <v>0.1968626489126116</v>
      </c>
      <c r="AK10" s="13">
        <v>0.1570898593371084</v>
      </c>
      <c r="AL10" s="13">
        <v>0.16420080572288681</v>
      </c>
      <c r="AN10" s="13">
        <v>0.22908938061131309</v>
      </c>
      <c r="AO10" s="13">
        <v>0.18387104165578269</v>
      </c>
      <c r="AP10" s="13">
        <v>0.25171880840421629</v>
      </c>
      <c r="AQ10" s="13">
        <v>0.13708548029998721</v>
      </c>
    </row>
    <row r="11" spans="2:45" ht="32.15" customHeight="1" x14ac:dyDescent="0.35">
      <c r="B11" s="12" t="s">
        <v>103</v>
      </c>
      <c r="C11" s="13">
        <v>0.17613595975007659</v>
      </c>
      <c r="D11" s="13">
        <v>0.2129926790334796</v>
      </c>
      <c r="E11" s="13">
        <v>0.18548812423597419</v>
      </c>
      <c r="F11" s="13">
        <v>0.17657646611674441</v>
      </c>
      <c r="G11" s="13">
        <v>0.173426552016512</v>
      </c>
      <c r="H11" s="13">
        <v>0.14562330398704881</v>
      </c>
      <c r="I11" s="13">
        <v>0.1666359689290324</v>
      </c>
      <c r="K11" s="13">
        <v>0.19844635426268911</v>
      </c>
      <c r="L11" s="13">
        <v>0.1542931912729954</v>
      </c>
      <c r="N11" s="13">
        <v>0.19394955840643649</v>
      </c>
      <c r="O11" s="13">
        <v>0.21049626619472511</v>
      </c>
      <c r="P11" s="13">
        <v>0.17083731297844079</v>
      </c>
      <c r="Q11" s="13">
        <v>0.21311754510567149</v>
      </c>
      <c r="R11" s="13">
        <v>0.1437310658173894</v>
      </c>
      <c r="S11" s="13">
        <v>0.2146384701883399</v>
      </c>
      <c r="T11" s="13">
        <v>0.15539148342931389</v>
      </c>
      <c r="U11" s="13">
        <v>0.16242568021746359</v>
      </c>
      <c r="V11" s="13">
        <v>0.19805414680936531</v>
      </c>
      <c r="W11" s="13">
        <v>0.1546331163901504</v>
      </c>
      <c r="X11" s="13">
        <v>0.17135954451487881</v>
      </c>
      <c r="Y11" s="13">
        <v>0.16950094294734361</v>
      </c>
      <c r="AA11" s="13">
        <v>0.19072599499317661</v>
      </c>
      <c r="AB11" s="13">
        <v>0.13879084598256569</v>
      </c>
      <c r="AC11" s="13">
        <v>0.13907597631167901</v>
      </c>
      <c r="AD11" s="13">
        <v>0.14017164090881959</v>
      </c>
      <c r="AE11" s="13">
        <v>0.19637263949063419</v>
      </c>
      <c r="AF11" s="13">
        <v>0.17935358268922899</v>
      </c>
      <c r="AH11" s="13">
        <v>0.2018791296249586</v>
      </c>
      <c r="AI11" s="13">
        <v>0.16323226271707239</v>
      </c>
      <c r="AJ11" s="13">
        <v>0.18557743842658331</v>
      </c>
      <c r="AK11" s="13">
        <v>0.15196109058578139</v>
      </c>
      <c r="AL11" s="13">
        <v>0.178653057280934</v>
      </c>
      <c r="AN11" s="13">
        <v>0.17719459775442159</v>
      </c>
      <c r="AO11" s="13">
        <v>0.1494501300061476</v>
      </c>
      <c r="AP11" s="13">
        <v>0.171968893232053</v>
      </c>
      <c r="AQ11" s="13">
        <v>0.20650812867028581</v>
      </c>
    </row>
    <row r="12" spans="2:45" ht="19" customHeight="1" x14ac:dyDescent="0.35">
      <c r="B12" s="12" t="s">
        <v>104</v>
      </c>
      <c r="C12" s="13">
        <v>0.25176158438414842</v>
      </c>
      <c r="D12" s="13">
        <v>0.2155378967545156</v>
      </c>
      <c r="E12" s="13">
        <v>0.2078434149951133</v>
      </c>
      <c r="F12" s="13">
        <v>0.2452568424739868</v>
      </c>
      <c r="G12" s="13">
        <v>0.2552049788362335</v>
      </c>
      <c r="H12" s="13">
        <v>0.24392950314817541</v>
      </c>
      <c r="I12" s="13">
        <v>0.31907065960636311</v>
      </c>
      <c r="K12" s="13">
        <v>0.23170823415874461</v>
      </c>
      <c r="L12" s="13">
        <v>0.27139461623912942</v>
      </c>
      <c r="N12" s="13">
        <v>0.26099110002966341</v>
      </c>
      <c r="O12" s="13">
        <v>0.22046033135682491</v>
      </c>
      <c r="P12" s="13">
        <v>0.21190151569075291</v>
      </c>
      <c r="Q12" s="13">
        <v>0.1574560781763143</v>
      </c>
      <c r="R12" s="13">
        <v>0.29492921556648949</v>
      </c>
      <c r="S12" s="13">
        <v>0.21221647733162999</v>
      </c>
      <c r="T12" s="13">
        <v>0.25339122911108741</v>
      </c>
      <c r="U12" s="13">
        <v>0.24110379338753299</v>
      </c>
      <c r="V12" s="13">
        <v>0.22547892783307469</v>
      </c>
      <c r="W12" s="13">
        <v>0.31268076341422663</v>
      </c>
      <c r="X12" s="13">
        <v>0.23057219426959319</v>
      </c>
      <c r="Y12" s="13">
        <v>0.28122325191801112</v>
      </c>
      <c r="AA12" s="13">
        <v>0.2028912709163217</v>
      </c>
      <c r="AB12" s="13">
        <v>0.31549470611787123</v>
      </c>
      <c r="AC12" s="13">
        <v>0.241213184708159</v>
      </c>
      <c r="AD12" s="13">
        <v>0.26891524787650523</v>
      </c>
      <c r="AE12" s="13">
        <v>0.24884593654999049</v>
      </c>
      <c r="AF12" s="13">
        <v>0.29502603788570181</v>
      </c>
      <c r="AH12" s="13">
        <v>0.19124290413562589</v>
      </c>
      <c r="AI12" s="13">
        <v>0.34267939998331282</v>
      </c>
      <c r="AJ12" s="13">
        <v>0.21567292738892541</v>
      </c>
      <c r="AK12" s="13">
        <v>0.26992446267547132</v>
      </c>
      <c r="AL12" s="13">
        <v>0.26168352597133648</v>
      </c>
      <c r="AN12" s="13">
        <v>0.25113312349756922</v>
      </c>
      <c r="AO12" s="13">
        <v>0.25743821478146939</v>
      </c>
      <c r="AP12" s="13">
        <v>0.20789192323761299</v>
      </c>
      <c r="AQ12" s="13">
        <v>0.28506516909530683</v>
      </c>
    </row>
    <row r="13" spans="2:45" ht="19" customHeight="1" x14ac:dyDescent="0.35">
      <c r="B13" s="12" t="s">
        <v>105</v>
      </c>
      <c r="C13" s="13">
        <v>0.20848043409622941</v>
      </c>
      <c r="D13" s="13">
        <v>0.17182106080101239</v>
      </c>
      <c r="E13" s="13">
        <v>0.16170297205414891</v>
      </c>
      <c r="F13" s="13">
        <v>0.2201933467066251</v>
      </c>
      <c r="G13" s="13">
        <v>0.22602167952517749</v>
      </c>
      <c r="H13" s="13">
        <v>0.25089548818692392</v>
      </c>
      <c r="I13" s="13">
        <v>0.21835726656981549</v>
      </c>
      <c r="K13" s="13">
        <v>0.18996718605731081</v>
      </c>
      <c r="L13" s="13">
        <v>0.2266056443180508</v>
      </c>
      <c r="N13" s="13">
        <v>0.19312062626197729</v>
      </c>
      <c r="O13" s="13">
        <v>0.2032296484416152</v>
      </c>
      <c r="P13" s="13">
        <v>0.2134572818788609</v>
      </c>
      <c r="Q13" s="13">
        <v>0.13468964943538819</v>
      </c>
      <c r="R13" s="13">
        <v>0.18472745384931841</v>
      </c>
      <c r="S13" s="13">
        <v>0.20480621576465791</v>
      </c>
      <c r="T13" s="13">
        <v>0.204284998959884</v>
      </c>
      <c r="U13" s="13">
        <v>0.2189985070419064</v>
      </c>
      <c r="V13" s="13">
        <v>0.2212675869015121</v>
      </c>
      <c r="W13" s="13">
        <v>0.20754778348060629</v>
      </c>
      <c r="X13" s="13">
        <v>0.2695038131476758</v>
      </c>
      <c r="Y13" s="13">
        <v>0.20751202523411441</v>
      </c>
      <c r="AA13" s="13">
        <v>0.16233331005952961</v>
      </c>
      <c r="AB13" s="13">
        <v>0.16450739747304011</v>
      </c>
      <c r="AC13" s="13">
        <v>0.2650513121352765</v>
      </c>
      <c r="AD13" s="13">
        <v>0.31588193212624421</v>
      </c>
      <c r="AE13" s="13">
        <v>0.21388856030081119</v>
      </c>
      <c r="AF13" s="13">
        <v>0.21009017665358931</v>
      </c>
      <c r="AH13" s="13">
        <v>9.1087271674380174E-2</v>
      </c>
      <c r="AI13" s="13">
        <v>0.1282109174354818</v>
      </c>
      <c r="AJ13" s="13">
        <v>0.24396394518829029</v>
      </c>
      <c r="AK13" s="13">
        <v>0.29512522543148467</v>
      </c>
      <c r="AL13" s="13">
        <v>0.21569295389301679</v>
      </c>
      <c r="AN13" s="13">
        <v>0.17283622855479311</v>
      </c>
      <c r="AO13" s="13">
        <v>0.25960876218026668</v>
      </c>
      <c r="AP13" s="13">
        <v>0.19876787752891439</v>
      </c>
      <c r="AQ13" s="13">
        <v>0.20287377317209029</v>
      </c>
    </row>
    <row r="14" spans="2:45" ht="19" customHeight="1" x14ac:dyDescent="0.35">
      <c r="B14" s="12" t="s">
        <v>81</v>
      </c>
      <c r="C14" s="13">
        <v>9.2116457048320402E-2</v>
      </c>
      <c r="D14" s="13">
        <v>8.0033291516127938E-2</v>
      </c>
      <c r="E14" s="13">
        <v>6.6338599616901819E-2</v>
      </c>
      <c r="F14" s="13">
        <v>7.4625282668035919E-2</v>
      </c>
      <c r="G14" s="13">
        <v>8.7960278686250531E-2</v>
      </c>
      <c r="H14" s="13">
        <v>0.1180006430758466</v>
      </c>
      <c r="I14" s="13">
        <v>0.1211758694304982</v>
      </c>
      <c r="K14" s="13">
        <v>6.0444835224703661E-2</v>
      </c>
      <c r="L14" s="13">
        <v>0.12312424144208541</v>
      </c>
      <c r="N14" s="13">
        <v>8.4623496043429988E-2</v>
      </c>
      <c r="O14" s="13">
        <v>8.5522804215368731E-2</v>
      </c>
      <c r="P14" s="13">
        <v>0.1019209781733329</v>
      </c>
      <c r="Q14" s="13">
        <v>0.1429570017845164</v>
      </c>
      <c r="R14" s="13">
        <v>0.107096101927854</v>
      </c>
      <c r="S14" s="13">
        <v>7.2117307007306453E-2</v>
      </c>
      <c r="T14" s="13">
        <v>9.7623570603574517E-2</v>
      </c>
      <c r="U14" s="13">
        <v>0.1137369500250253</v>
      </c>
      <c r="V14" s="13">
        <v>5.7281612448661617E-2</v>
      </c>
      <c r="W14" s="13">
        <v>0.1233594530356233</v>
      </c>
      <c r="X14" s="13">
        <v>5.8773363376725257E-2</v>
      </c>
      <c r="Y14" s="13">
        <v>8.6123855648390063E-2</v>
      </c>
      <c r="AA14" s="13">
        <v>8.7170739472688469E-2</v>
      </c>
      <c r="AB14" s="13">
        <v>9.6711937333567463E-2</v>
      </c>
      <c r="AC14" s="13">
        <v>8.1760564216712031E-2</v>
      </c>
      <c r="AD14" s="13">
        <v>4.5758729527518451E-2</v>
      </c>
      <c r="AE14" s="13">
        <v>0.14118164832353991</v>
      </c>
      <c r="AF14" s="13">
        <v>8.3481320912249288E-2</v>
      </c>
      <c r="AH14" s="13">
        <v>7.2250771657381294E-2</v>
      </c>
      <c r="AI14" s="13">
        <v>7.4960267309824441E-2</v>
      </c>
      <c r="AJ14" s="13">
        <v>0.10506281146899191</v>
      </c>
      <c r="AK14" s="13">
        <v>7.0025306535388437E-2</v>
      </c>
      <c r="AL14" s="13">
        <v>0.11560041733562</v>
      </c>
      <c r="AN14" s="13">
        <v>8.1872436073383417E-2</v>
      </c>
      <c r="AO14" s="13">
        <v>8.7523905702480059E-2</v>
      </c>
      <c r="AP14" s="13">
        <v>8.0242496435719152E-2</v>
      </c>
      <c r="AQ14" s="13">
        <v>0.118112393684628</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120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6.1167026196526038E-2</v>
      </c>
      <c r="D9" s="13">
        <v>0.10181336276503949</v>
      </c>
      <c r="E9" s="13">
        <v>9.9087716286591923E-2</v>
      </c>
      <c r="F9" s="13">
        <v>8.8937856595749945E-2</v>
      </c>
      <c r="G9" s="13">
        <v>3.5502821871631493E-2</v>
      </c>
      <c r="H9" s="13">
        <v>4.8888893313784813E-2</v>
      </c>
      <c r="I9" s="13">
        <v>1.0075772237034821E-2</v>
      </c>
      <c r="K9" s="13">
        <v>7.4696503244194482E-2</v>
      </c>
      <c r="L9" s="13">
        <v>4.7921127088774267E-2</v>
      </c>
      <c r="N9" s="13">
        <v>3.7297812988430282E-2</v>
      </c>
      <c r="O9" s="13">
        <v>0.10040948995318</v>
      </c>
      <c r="P9" s="13">
        <v>0</v>
      </c>
      <c r="Q9" s="13">
        <v>9.885622107364482E-2</v>
      </c>
      <c r="R9" s="13">
        <v>4.1570090308779353E-2</v>
      </c>
      <c r="S9" s="13">
        <v>0.110662354242232</v>
      </c>
      <c r="T9" s="13">
        <v>6.2809728877466275E-2</v>
      </c>
      <c r="U9" s="13">
        <v>7.9767459262770485E-2</v>
      </c>
      <c r="V9" s="13">
        <v>6.8395526248183958E-2</v>
      </c>
      <c r="W9" s="13">
        <v>3.683804228569032E-2</v>
      </c>
      <c r="X9" s="13">
        <v>6.2806079180538585E-2</v>
      </c>
      <c r="Y9" s="13">
        <v>7.1619727855918691E-2</v>
      </c>
      <c r="AA9" s="13">
        <v>8.5379682307611546E-2</v>
      </c>
      <c r="AB9" s="13">
        <v>5.1450992956092532E-2</v>
      </c>
      <c r="AC9" s="13">
        <v>9.4842719824285993E-2</v>
      </c>
      <c r="AD9" s="13">
        <v>5.8648488873700243E-2</v>
      </c>
      <c r="AE9" s="13">
        <v>2.2686043429172711E-2</v>
      </c>
      <c r="AF9" s="13">
        <v>5.6094026161406019E-2</v>
      </c>
      <c r="AH9" s="13">
        <v>0.10189244812493591</v>
      </c>
      <c r="AI9" s="13">
        <v>4.2129488631926601E-2</v>
      </c>
      <c r="AJ9" s="13">
        <v>6.4328357426287425E-2</v>
      </c>
      <c r="AK9" s="13">
        <v>4.8415137996744559E-2</v>
      </c>
      <c r="AL9" s="13">
        <v>5.2798263664462809E-2</v>
      </c>
      <c r="AN9" s="13">
        <v>8.1463723509635655E-2</v>
      </c>
      <c r="AO9" s="13">
        <v>5.4480617898976458E-2</v>
      </c>
      <c r="AP9" s="13">
        <v>7.8443600291288551E-2</v>
      </c>
      <c r="AQ9" s="13">
        <v>3.1429547334612312E-2</v>
      </c>
    </row>
    <row r="10" spans="2:45" ht="19" customHeight="1" x14ac:dyDescent="0.35">
      <c r="B10" s="12" t="s">
        <v>102</v>
      </c>
      <c r="C10" s="13">
        <v>0.19868122639741639</v>
      </c>
      <c r="D10" s="13">
        <v>0.2443641401855656</v>
      </c>
      <c r="E10" s="13">
        <v>0.25005343265741298</v>
      </c>
      <c r="F10" s="13">
        <v>0.18115982506366071</v>
      </c>
      <c r="G10" s="13">
        <v>0.21988910427137959</v>
      </c>
      <c r="H10" s="13">
        <v>0.1526693751124972</v>
      </c>
      <c r="I10" s="13">
        <v>0.15487776164381131</v>
      </c>
      <c r="K10" s="13">
        <v>0.2314510701869382</v>
      </c>
      <c r="L10" s="13">
        <v>0.16659823877834989</v>
      </c>
      <c r="N10" s="13">
        <v>0.18256944238897529</v>
      </c>
      <c r="O10" s="13">
        <v>0.1148733116019128</v>
      </c>
      <c r="P10" s="13">
        <v>0.25202099700532993</v>
      </c>
      <c r="Q10" s="13">
        <v>0.22534555053491831</v>
      </c>
      <c r="R10" s="13">
        <v>0.1905905092880735</v>
      </c>
      <c r="S10" s="13">
        <v>0.20599334314623391</v>
      </c>
      <c r="T10" s="13">
        <v>0.1935572252828599</v>
      </c>
      <c r="U10" s="13">
        <v>0.15630689223457009</v>
      </c>
      <c r="V10" s="13">
        <v>0.2249012724615051</v>
      </c>
      <c r="W10" s="13">
        <v>0.19831051009188089</v>
      </c>
      <c r="X10" s="13">
        <v>0.1825381729840764</v>
      </c>
      <c r="Y10" s="13">
        <v>0.22584317915729379</v>
      </c>
      <c r="AA10" s="13">
        <v>0.24495018654031259</v>
      </c>
      <c r="AB10" s="13">
        <v>0.1953731245063062</v>
      </c>
      <c r="AC10" s="13">
        <v>0.13810072108342211</v>
      </c>
      <c r="AD10" s="13">
        <v>0.17555592541251139</v>
      </c>
      <c r="AE10" s="13">
        <v>0.1886747656696996</v>
      </c>
      <c r="AF10" s="13">
        <v>0.17179249608186919</v>
      </c>
      <c r="AH10" s="13">
        <v>0.31189785776191697</v>
      </c>
      <c r="AI10" s="13">
        <v>0.18787638310639401</v>
      </c>
      <c r="AJ10" s="13">
        <v>0.1810169647042312</v>
      </c>
      <c r="AK10" s="13">
        <v>0.1785101852650619</v>
      </c>
      <c r="AL10" s="13">
        <v>0.16548771391695949</v>
      </c>
      <c r="AN10" s="13">
        <v>0.2357221652926994</v>
      </c>
      <c r="AO10" s="13">
        <v>0.1702992313906527</v>
      </c>
      <c r="AP10" s="13">
        <v>0.19737174292146509</v>
      </c>
      <c r="AQ10" s="13">
        <v>0.1896433203440937</v>
      </c>
    </row>
    <row r="11" spans="2:45" ht="32.15" customHeight="1" x14ac:dyDescent="0.35">
      <c r="B11" s="12" t="s">
        <v>103</v>
      </c>
      <c r="C11" s="13">
        <v>0.17812271659051079</v>
      </c>
      <c r="D11" s="13">
        <v>0.22940461291368719</v>
      </c>
      <c r="E11" s="13">
        <v>0.189547052258076</v>
      </c>
      <c r="F11" s="13">
        <v>0.177495619138378</v>
      </c>
      <c r="G11" s="13">
        <v>0.1686456867553546</v>
      </c>
      <c r="H11" s="13">
        <v>0.12344547111978089</v>
      </c>
      <c r="I11" s="13">
        <v>0.18005233566778589</v>
      </c>
      <c r="K11" s="13">
        <v>0.184996121183234</v>
      </c>
      <c r="L11" s="13">
        <v>0.17139337860936099</v>
      </c>
      <c r="N11" s="13">
        <v>0.19472148679663501</v>
      </c>
      <c r="O11" s="13">
        <v>0.19861368498312271</v>
      </c>
      <c r="P11" s="13">
        <v>0.15729240588400131</v>
      </c>
      <c r="Q11" s="13">
        <v>0.1915325748575013</v>
      </c>
      <c r="R11" s="13">
        <v>0.16889812838568399</v>
      </c>
      <c r="S11" s="13">
        <v>0.21032540150894979</v>
      </c>
      <c r="T11" s="13">
        <v>0.18234150509158051</v>
      </c>
      <c r="U11" s="13">
        <v>0.1679403404773806</v>
      </c>
      <c r="V11" s="13">
        <v>0.18255532497549931</v>
      </c>
      <c r="W11" s="13">
        <v>0.170341985781819</v>
      </c>
      <c r="X11" s="13">
        <v>0.20181730174037149</v>
      </c>
      <c r="Y11" s="13">
        <v>0.1320612320219437</v>
      </c>
      <c r="AA11" s="13">
        <v>0.1805470023017651</v>
      </c>
      <c r="AB11" s="13">
        <v>0.179950376243391</v>
      </c>
      <c r="AC11" s="13">
        <v>0.1953306190158125</v>
      </c>
      <c r="AD11" s="13">
        <v>0.16862504925963559</v>
      </c>
      <c r="AE11" s="13">
        <v>0.21496382793150989</v>
      </c>
      <c r="AF11" s="13">
        <v>0.14381801000047079</v>
      </c>
      <c r="AH11" s="13">
        <v>0.20262385800724439</v>
      </c>
      <c r="AI11" s="13">
        <v>0.2066051081103133</v>
      </c>
      <c r="AJ11" s="13">
        <v>0.1835060644108881</v>
      </c>
      <c r="AK11" s="13">
        <v>0.14882754732141931</v>
      </c>
      <c r="AL11" s="13">
        <v>0.17587453410624049</v>
      </c>
      <c r="AN11" s="13">
        <v>0.16978352555706089</v>
      </c>
      <c r="AO11" s="13">
        <v>0.15896850148175151</v>
      </c>
      <c r="AP11" s="13">
        <v>0.1952728966160556</v>
      </c>
      <c r="AQ11" s="13">
        <v>0.19206914386071161</v>
      </c>
    </row>
    <row r="12" spans="2:45" ht="19" customHeight="1" x14ac:dyDescent="0.35">
      <c r="B12" s="12" t="s">
        <v>104</v>
      </c>
      <c r="C12" s="13">
        <v>0.25637895426014529</v>
      </c>
      <c r="D12" s="13">
        <v>0.17296828197840819</v>
      </c>
      <c r="E12" s="13">
        <v>0.19503460876398901</v>
      </c>
      <c r="F12" s="13">
        <v>0.27189874374629291</v>
      </c>
      <c r="G12" s="13">
        <v>0.26528802386465777</v>
      </c>
      <c r="H12" s="13">
        <v>0.29987873692760691</v>
      </c>
      <c r="I12" s="13">
        <v>0.31205362104691681</v>
      </c>
      <c r="K12" s="13">
        <v>0.24609738138140769</v>
      </c>
      <c r="L12" s="13">
        <v>0.26644502529459252</v>
      </c>
      <c r="N12" s="13">
        <v>0.24987989711351249</v>
      </c>
      <c r="O12" s="13">
        <v>0.24670382554585571</v>
      </c>
      <c r="P12" s="13">
        <v>0.22743822088643201</v>
      </c>
      <c r="Q12" s="13">
        <v>0.2350111719488264</v>
      </c>
      <c r="R12" s="13">
        <v>0.29785956370893091</v>
      </c>
      <c r="S12" s="13">
        <v>0.20025660906689621</v>
      </c>
      <c r="T12" s="13">
        <v>0.27476026010767501</v>
      </c>
      <c r="U12" s="13">
        <v>0.26495040945211329</v>
      </c>
      <c r="V12" s="13">
        <v>0.18096355731418831</v>
      </c>
      <c r="W12" s="13">
        <v>0.30436371378832888</v>
      </c>
      <c r="X12" s="13">
        <v>0.2733778131556342</v>
      </c>
      <c r="Y12" s="13">
        <v>0.30178111117840922</v>
      </c>
      <c r="AA12" s="13">
        <v>0.22680242639115369</v>
      </c>
      <c r="AB12" s="13">
        <v>0.30758735934758141</v>
      </c>
      <c r="AC12" s="13">
        <v>0.28237239943057407</v>
      </c>
      <c r="AD12" s="13">
        <v>0.23796945889044921</v>
      </c>
      <c r="AE12" s="13">
        <v>0.23544519288272051</v>
      </c>
      <c r="AF12" s="13">
        <v>0.30195223364858348</v>
      </c>
      <c r="AH12" s="13">
        <v>0.21178822269133729</v>
      </c>
      <c r="AI12" s="13">
        <v>0.32785579226656342</v>
      </c>
      <c r="AJ12" s="13">
        <v>0.22916716524751299</v>
      </c>
      <c r="AK12" s="13">
        <v>0.27094420791626628</v>
      </c>
      <c r="AL12" s="13">
        <v>0.26203607159820491</v>
      </c>
      <c r="AN12" s="13">
        <v>0.24052350176787671</v>
      </c>
      <c r="AO12" s="13">
        <v>0.28688509978119581</v>
      </c>
      <c r="AP12" s="13">
        <v>0.24499747593285931</v>
      </c>
      <c r="AQ12" s="13">
        <v>0.25181363883427438</v>
      </c>
    </row>
    <row r="13" spans="2:45" ht="19" customHeight="1" x14ac:dyDescent="0.35">
      <c r="B13" s="12" t="s">
        <v>105</v>
      </c>
      <c r="C13" s="13">
        <v>0.21353274470931671</v>
      </c>
      <c r="D13" s="13">
        <v>0.16457034645230151</v>
      </c>
      <c r="E13" s="13">
        <v>0.19351803822812841</v>
      </c>
      <c r="F13" s="13">
        <v>0.19227937880998619</v>
      </c>
      <c r="G13" s="13">
        <v>0.21215843273638241</v>
      </c>
      <c r="H13" s="13">
        <v>0.2727016256280535</v>
      </c>
      <c r="I13" s="13">
        <v>0.24060026601743481</v>
      </c>
      <c r="K13" s="13">
        <v>0.19448640864992989</v>
      </c>
      <c r="L13" s="13">
        <v>0.2321798694227179</v>
      </c>
      <c r="N13" s="13">
        <v>0.26099688204126748</v>
      </c>
      <c r="O13" s="13">
        <v>0.2288998839523628</v>
      </c>
      <c r="P13" s="13">
        <v>0.2414823688471342</v>
      </c>
      <c r="Q13" s="13">
        <v>0.13747942064535931</v>
      </c>
      <c r="R13" s="13">
        <v>0.21517875450242471</v>
      </c>
      <c r="S13" s="13">
        <v>0.20649699980259989</v>
      </c>
      <c r="T13" s="13">
        <v>0.22192763289170789</v>
      </c>
      <c r="U13" s="13">
        <v>0.18596378995059859</v>
      </c>
      <c r="V13" s="13">
        <v>0.2541628148138913</v>
      </c>
      <c r="W13" s="13">
        <v>0.19249857320130831</v>
      </c>
      <c r="X13" s="13">
        <v>0.22767233302960241</v>
      </c>
      <c r="Y13" s="13">
        <v>0.15806602579629819</v>
      </c>
      <c r="AA13" s="13">
        <v>0.18587601327995901</v>
      </c>
      <c r="AB13" s="13">
        <v>0.18281453770865949</v>
      </c>
      <c r="AC13" s="13">
        <v>0.23189386660206571</v>
      </c>
      <c r="AD13" s="13">
        <v>0.30667137005724038</v>
      </c>
      <c r="AE13" s="13">
        <v>0.18484627886193811</v>
      </c>
      <c r="AF13" s="13">
        <v>0.23137630109772331</v>
      </c>
      <c r="AH13" s="13">
        <v>0.1071606718502688</v>
      </c>
      <c r="AI13" s="13">
        <v>0.18416465139266949</v>
      </c>
      <c r="AJ13" s="13">
        <v>0.24001378646138699</v>
      </c>
      <c r="AK13" s="13">
        <v>0.28250298295349868</v>
      </c>
      <c r="AL13" s="13">
        <v>0.21774734658862521</v>
      </c>
      <c r="AN13" s="13">
        <v>0.1889575207734728</v>
      </c>
      <c r="AO13" s="13">
        <v>0.25163287719103372</v>
      </c>
      <c r="AP13" s="13">
        <v>0.2023227029484034</v>
      </c>
      <c r="AQ13" s="13">
        <v>0.2108418191248666</v>
      </c>
    </row>
    <row r="14" spans="2:45" ht="19" customHeight="1" x14ac:dyDescent="0.35">
      <c r="B14" s="12" t="s">
        <v>81</v>
      </c>
      <c r="C14" s="13">
        <v>9.2117331846084796E-2</v>
      </c>
      <c r="D14" s="13">
        <v>8.6879255704998354E-2</v>
      </c>
      <c r="E14" s="13">
        <v>7.2759151805801836E-2</v>
      </c>
      <c r="F14" s="13">
        <v>8.8228576645932241E-2</v>
      </c>
      <c r="G14" s="13">
        <v>9.8515930500593998E-2</v>
      </c>
      <c r="H14" s="13">
        <v>0.10241589789827669</v>
      </c>
      <c r="I14" s="13">
        <v>0.1023402433870165</v>
      </c>
      <c r="K14" s="13">
        <v>6.8272515354295696E-2</v>
      </c>
      <c r="L14" s="13">
        <v>0.11546236080620439</v>
      </c>
      <c r="N14" s="13">
        <v>7.4534478671179433E-2</v>
      </c>
      <c r="O14" s="13">
        <v>0.1104998039635658</v>
      </c>
      <c r="P14" s="13">
        <v>0.12176600737710259</v>
      </c>
      <c r="Q14" s="13">
        <v>0.11177506093975</v>
      </c>
      <c r="R14" s="13">
        <v>8.5902953806107532E-2</v>
      </c>
      <c r="S14" s="13">
        <v>6.6265292233088316E-2</v>
      </c>
      <c r="T14" s="13">
        <v>6.4603647748710732E-2</v>
      </c>
      <c r="U14" s="13">
        <v>0.1450711086225667</v>
      </c>
      <c r="V14" s="13">
        <v>8.9021504186732006E-2</v>
      </c>
      <c r="W14" s="13">
        <v>9.7647174850972421E-2</v>
      </c>
      <c r="X14" s="13">
        <v>5.1788299909776903E-2</v>
      </c>
      <c r="Y14" s="13">
        <v>0.1106287239901364</v>
      </c>
      <c r="AA14" s="13">
        <v>7.6444689179198014E-2</v>
      </c>
      <c r="AB14" s="13">
        <v>8.2823609237969456E-2</v>
      </c>
      <c r="AC14" s="13">
        <v>5.7459674043839573E-2</v>
      </c>
      <c r="AD14" s="13">
        <v>5.2529707506463227E-2</v>
      </c>
      <c r="AE14" s="13">
        <v>0.1533838912249593</v>
      </c>
      <c r="AF14" s="13">
        <v>9.4966933009947227E-2</v>
      </c>
      <c r="AH14" s="13">
        <v>6.4636941564296516E-2</v>
      </c>
      <c r="AI14" s="13">
        <v>5.136857649213316E-2</v>
      </c>
      <c r="AJ14" s="13">
        <v>0.1019676617496932</v>
      </c>
      <c r="AK14" s="13">
        <v>7.079993854700932E-2</v>
      </c>
      <c r="AL14" s="13">
        <v>0.12605607012550721</v>
      </c>
      <c r="AN14" s="13">
        <v>8.3549563099254848E-2</v>
      </c>
      <c r="AO14" s="13">
        <v>7.7733672256389774E-2</v>
      </c>
      <c r="AP14" s="13">
        <v>8.1591581289928161E-2</v>
      </c>
      <c r="AQ14" s="13">
        <v>0.1242025305014415</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121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6.1793031885004408E-2</v>
      </c>
      <c r="D9" s="13">
        <v>0.10059954440011611</v>
      </c>
      <c r="E9" s="13">
        <v>0.1266418039225993</v>
      </c>
      <c r="F9" s="13">
        <v>6.1342490895310658E-2</v>
      </c>
      <c r="G9" s="13">
        <v>4.5199418726349701E-2</v>
      </c>
      <c r="H9" s="13">
        <v>3.9237621374431118E-2</v>
      </c>
      <c r="I9" s="13">
        <v>1.253385263053243E-2</v>
      </c>
      <c r="K9" s="13">
        <v>8.1302452839040668E-2</v>
      </c>
      <c r="L9" s="13">
        <v>4.2692528539802578E-2</v>
      </c>
      <c r="N9" s="13">
        <v>3.2081589549955332E-2</v>
      </c>
      <c r="O9" s="13">
        <v>8.1054569908283233E-2</v>
      </c>
      <c r="P9" s="13">
        <v>3.7625244655253652E-2</v>
      </c>
      <c r="Q9" s="13">
        <v>9.8184383084001264E-2</v>
      </c>
      <c r="R9" s="13">
        <v>6.267051649602641E-2</v>
      </c>
      <c r="S9" s="13">
        <v>0.13021292424061101</v>
      </c>
      <c r="T9" s="13">
        <v>4.3844501092620093E-2</v>
      </c>
      <c r="U9" s="13">
        <v>6.6058252497018646E-2</v>
      </c>
      <c r="V9" s="13">
        <v>7.7606492049924619E-2</v>
      </c>
      <c r="W9" s="13">
        <v>4.096314091432593E-2</v>
      </c>
      <c r="X9" s="13">
        <v>4.8815621610354611E-2</v>
      </c>
      <c r="Y9" s="13">
        <v>4.6780535714238042E-2</v>
      </c>
      <c r="AA9" s="13">
        <v>6.8771609277441012E-2</v>
      </c>
      <c r="AB9" s="13">
        <v>6.0646189242923837E-2</v>
      </c>
      <c r="AC9" s="13">
        <v>7.6027256489910044E-2</v>
      </c>
      <c r="AD9" s="13">
        <v>5.6235550671165271E-2</v>
      </c>
      <c r="AE9" s="13">
        <v>3.9982460626809407E-2</v>
      </c>
      <c r="AF9" s="13">
        <v>7.0296865370698999E-2</v>
      </c>
      <c r="AH9" s="13">
        <v>8.5223004727573298E-2</v>
      </c>
      <c r="AI9" s="13">
        <v>6.5950431949728591E-2</v>
      </c>
      <c r="AJ9" s="13">
        <v>5.0721001741854059E-2</v>
      </c>
      <c r="AK9" s="13">
        <v>4.8814088732927807E-2</v>
      </c>
      <c r="AL9" s="13">
        <v>6.2108358497209297E-2</v>
      </c>
      <c r="AN9" s="13">
        <v>7.5215786407576174E-2</v>
      </c>
      <c r="AO9" s="13">
        <v>5.3074536191723962E-2</v>
      </c>
      <c r="AP9" s="13">
        <v>8.0506912726307417E-2</v>
      </c>
      <c r="AQ9" s="13">
        <v>4.0314112722295743E-2</v>
      </c>
    </row>
    <row r="10" spans="2:45" ht="19" customHeight="1" x14ac:dyDescent="0.35">
      <c r="B10" s="12" t="s">
        <v>102</v>
      </c>
      <c r="C10" s="13">
        <v>0.20756757829083489</v>
      </c>
      <c r="D10" s="13">
        <v>0.28232551165115177</v>
      </c>
      <c r="E10" s="13">
        <v>0.2652037199856101</v>
      </c>
      <c r="F10" s="13">
        <v>0.23602057367762511</v>
      </c>
      <c r="G10" s="13">
        <v>0.19217336637788501</v>
      </c>
      <c r="H10" s="13">
        <v>0.165186764612445</v>
      </c>
      <c r="I10" s="13">
        <v>0.12937748996454559</v>
      </c>
      <c r="K10" s="13">
        <v>0.22558357456554409</v>
      </c>
      <c r="L10" s="13">
        <v>0.189929197432533</v>
      </c>
      <c r="N10" s="13">
        <v>0.21518339925335009</v>
      </c>
      <c r="O10" s="13">
        <v>0.22494859492424879</v>
      </c>
      <c r="P10" s="13">
        <v>0.19411341452511471</v>
      </c>
      <c r="Q10" s="13">
        <v>0.24589170694258769</v>
      </c>
      <c r="R10" s="13">
        <v>0.2036765859574409</v>
      </c>
      <c r="S10" s="13">
        <v>0.19422033620664381</v>
      </c>
      <c r="T10" s="13">
        <v>0.21249914740095541</v>
      </c>
      <c r="U10" s="13">
        <v>0.18953682121543949</v>
      </c>
      <c r="V10" s="13">
        <v>0.2783119963349841</v>
      </c>
      <c r="W10" s="13">
        <v>0.15379493922511189</v>
      </c>
      <c r="X10" s="13">
        <v>0.1849235144353602</v>
      </c>
      <c r="Y10" s="13">
        <v>0.20337573416518309</v>
      </c>
      <c r="AA10" s="13">
        <v>0.2803250358159135</v>
      </c>
      <c r="AB10" s="13">
        <v>0.1436660346505878</v>
      </c>
      <c r="AC10" s="13">
        <v>0.1823380256314602</v>
      </c>
      <c r="AD10" s="13">
        <v>0.16618574158981769</v>
      </c>
      <c r="AE10" s="13">
        <v>0.2003319997943592</v>
      </c>
      <c r="AF10" s="13">
        <v>0.16184962643909451</v>
      </c>
      <c r="AH10" s="13">
        <v>0.35486534068777742</v>
      </c>
      <c r="AI10" s="13">
        <v>0.15361293165122539</v>
      </c>
      <c r="AJ10" s="13">
        <v>0.20160280417867479</v>
      </c>
      <c r="AK10" s="13">
        <v>0.16950207167609821</v>
      </c>
      <c r="AL10" s="13">
        <v>0.17529448347247439</v>
      </c>
      <c r="AN10" s="13">
        <v>0.22848198234323039</v>
      </c>
      <c r="AO10" s="13">
        <v>0.19086749819507909</v>
      </c>
      <c r="AP10" s="13">
        <v>0.240173613689039</v>
      </c>
      <c r="AQ10" s="13">
        <v>0.1740163692335529</v>
      </c>
    </row>
    <row r="11" spans="2:45" ht="32.15" customHeight="1" x14ac:dyDescent="0.35">
      <c r="B11" s="12" t="s">
        <v>103</v>
      </c>
      <c r="C11" s="13">
        <v>0.16448835553667321</v>
      </c>
      <c r="D11" s="13">
        <v>0.15927295502329919</v>
      </c>
      <c r="E11" s="13">
        <v>0.1533167075121083</v>
      </c>
      <c r="F11" s="13">
        <v>0.16726932857052029</v>
      </c>
      <c r="G11" s="13">
        <v>0.19122675912580039</v>
      </c>
      <c r="H11" s="13">
        <v>0.1473145425966445</v>
      </c>
      <c r="I11" s="13">
        <v>0.16463945233924951</v>
      </c>
      <c r="K11" s="13">
        <v>0.1644874142947052</v>
      </c>
      <c r="L11" s="13">
        <v>0.1644892770502025</v>
      </c>
      <c r="N11" s="13">
        <v>0.16346166416555841</v>
      </c>
      <c r="O11" s="13">
        <v>0.1004449629623262</v>
      </c>
      <c r="P11" s="13">
        <v>0.17637024977652521</v>
      </c>
      <c r="Q11" s="13">
        <v>0.1336026656511031</v>
      </c>
      <c r="R11" s="13">
        <v>0.14070460164312651</v>
      </c>
      <c r="S11" s="13">
        <v>0.1812611825967011</v>
      </c>
      <c r="T11" s="13">
        <v>0.18667171446456801</v>
      </c>
      <c r="U11" s="13">
        <v>0.19456749640365209</v>
      </c>
      <c r="V11" s="13">
        <v>0.15037846250695799</v>
      </c>
      <c r="W11" s="13">
        <v>0.15450001781804629</v>
      </c>
      <c r="X11" s="13">
        <v>0.18524472321881619</v>
      </c>
      <c r="Y11" s="13">
        <v>0.17896018826260621</v>
      </c>
      <c r="AA11" s="13">
        <v>0.17228532586868531</v>
      </c>
      <c r="AB11" s="13">
        <v>0.1958935290208155</v>
      </c>
      <c r="AC11" s="13">
        <v>0.12358727448423359</v>
      </c>
      <c r="AD11" s="13">
        <v>0.16215959673793581</v>
      </c>
      <c r="AE11" s="13">
        <v>0.1801038471228015</v>
      </c>
      <c r="AF11" s="13">
        <v>0.1420575195673745</v>
      </c>
      <c r="AH11" s="13">
        <v>0.1837197201778438</v>
      </c>
      <c r="AI11" s="13">
        <v>0.21208544686521</v>
      </c>
      <c r="AJ11" s="13">
        <v>0.18210587409841189</v>
      </c>
      <c r="AK11" s="13">
        <v>0.1452486979702626</v>
      </c>
      <c r="AL11" s="13">
        <v>0.14850087693212921</v>
      </c>
      <c r="AN11" s="13">
        <v>0.15397445028967821</v>
      </c>
      <c r="AO11" s="13">
        <v>0.16230828580268211</v>
      </c>
      <c r="AP11" s="13">
        <v>0.15436908955063461</v>
      </c>
      <c r="AQ11" s="13">
        <v>0.18499795237871791</v>
      </c>
    </row>
    <row r="12" spans="2:45" ht="19" customHeight="1" x14ac:dyDescent="0.35">
      <c r="B12" s="12" t="s">
        <v>104</v>
      </c>
      <c r="C12" s="13">
        <v>0.2595008716882779</v>
      </c>
      <c r="D12" s="13">
        <v>0.19485958471471981</v>
      </c>
      <c r="E12" s="13">
        <v>0.21193263967661061</v>
      </c>
      <c r="F12" s="13">
        <v>0.26207770676267977</v>
      </c>
      <c r="G12" s="13">
        <v>0.26026149129414039</v>
      </c>
      <c r="H12" s="13">
        <v>0.29796836309734331</v>
      </c>
      <c r="I12" s="13">
        <v>0.31212435205295758</v>
      </c>
      <c r="K12" s="13">
        <v>0.25847568053609637</v>
      </c>
      <c r="L12" s="13">
        <v>0.26050457482625661</v>
      </c>
      <c r="N12" s="13">
        <v>0.31598035048892609</v>
      </c>
      <c r="O12" s="13">
        <v>0.29496563423760508</v>
      </c>
      <c r="P12" s="13">
        <v>0.2881874826802146</v>
      </c>
      <c r="Q12" s="13">
        <v>0.26216483524172768</v>
      </c>
      <c r="R12" s="13">
        <v>0.30029057397786202</v>
      </c>
      <c r="S12" s="13">
        <v>0.2373565704164716</v>
      </c>
      <c r="T12" s="13">
        <v>0.26450187657395102</v>
      </c>
      <c r="U12" s="13">
        <v>0.22237849827183681</v>
      </c>
      <c r="V12" s="13">
        <v>0.1850596000813737</v>
      </c>
      <c r="W12" s="13">
        <v>0.28436582618472339</v>
      </c>
      <c r="X12" s="13">
        <v>0.26292059029284198</v>
      </c>
      <c r="Y12" s="13">
        <v>0.25389637321635061</v>
      </c>
      <c r="AA12" s="13">
        <v>0.20637647757800379</v>
      </c>
      <c r="AB12" s="13">
        <v>0.32480851952747558</v>
      </c>
      <c r="AC12" s="13">
        <v>0.30658080500335921</v>
      </c>
      <c r="AD12" s="13">
        <v>0.26046966875599492</v>
      </c>
      <c r="AE12" s="13">
        <v>0.2476244754394602</v>
      </c>
      <c r="AF12" s="13">
        <v>0.3098388071599022</v>
      </c>
      <c r="AH12" s="13">
        <v>0.18085371894709101</v>
      </c>
      <c r="AI12" s="13">
        <v>0.34209769613427432</v>
      </c>
      <c r="AJ12" s="13">
        <v>0.22084394862344861</v>
      </c>
      <c r="AK12" s="13">
        <v>0.28474272804542822</v>
      </c>
      <c r="AL12" s="13">
        <v>0.27691228297522169</v>
      </c>
      <c r="AN12" s="13">
        <v>0.27064739468350613</v>
      </c>
      <c r="AO12" s="13">
        <v>0.25148644415297727</v>
      </c>
      <c r="AP12" s="13">
        <v>0.24156604732818709</v>
      </c>
      <c r="AQ12" s="13">
        <v>0.2714416081250422</v>
      </c>
    </row>
    <row r="13" spans="2:45" ht="19" customHeight="1" x14ac:dyDescent="0.35">
      <c r="B13" s="12" t="s">
        <v>105</v>
      </c>
      <c r="C13" s="13">
        <v>0.21796622553720721</v>
      </c>
      <c r="D13" s="13">
        <v>0.17005148457809319</v>
      </c>
      <c r="E13" s="13">
        <v>0.18337207139847481</v>
      </c>
      <c r="F13" s="13">
        <v>0.195577654882576</v>
      </c>
      <c r="G13" s="13">
        <v>0.22822747004013211</v>
      </c>
      <c r="H13" s="13">
        <v>0.25928561165176622</v>
      </c>
      <c r="I13" s="13">
        <v>0.25969989022954809</v>
      </c>
      <c r="K13" s="13">
        <v>0.209136602878642</v>
      </c>
      <c r="L13" s="13">
        <v>0.22661077923893569</v>
      </c>
      <c r="N13" s="13">
        <v>0.21096888092140451</v>
      </c>
      <c r="O13" s="13">
        <v>0.2133347250854121</v>
      </c>
      <c r="P13" s="13">
        <v>0.2002127608289439</v>
      </c>
      <c r="Q13" s="13">
        <v>0.14402610684052139</v>
      </c>
      <c r="R13" s="13">
        <v>0.20698509235668791</v>
      </c>
      <c r="S13" s="13">
        <v>0.20146611710151069</v>
      </c>
      <c r="T13" s="13">
        <v>0.2296028428163269</v>
      </c>
      <c r="U13" s="13">
        <v>0.2386253650452809</v>
      </c>
      <c r="V13" s="13">
        <v>0.22747109796062559</v>
      </c>
      <c r="W13" s="13">
        <v>0.23787016368914141</v>
      </c>
      <c r="X13" s="13">
        <v>0.25390705590887852</v>
      </c>
      <c r="Y13" s="13">
        <v>0.1914008182998351</v>
      </c>
      <c r="AA13" s="13">
        <v>0.19689764825043571</v>
      </c>
      <c r="AB13" s="13">
        <v>0.18429655599819239</v>
      </c>
      <c r="AC13" s="13">
        <v>0.22849150599858889</v>
      </c>
      <c r="AD13" s="13">
        <v>0.30577212323007041</v>
      </c>
      <c r="AE13" s="13">
        <v>0.18766452417078311</v>
      </c>
      <c r="AF13" s="13">
        <v>0.2338250805071907</v>
      </c>
      <c r="AH13" s="13">
        <v>0.12164399503975171</v>
      </c>
      <c r="AI13" s="13">
        <v>0.15788018276434959</v>
      </c>
      <c r="AJ13" s="13">
        <v>0.25034537721254119</v>
      </c>
      <c r="AK13" s="13">
        <v>0.29902956088130578</v>
      </c>
      <c r="AL13" s="13">
        <v>0.21455598234471021</v>
      </c>
      <c r="AN13" s="13">
        <v>0.2028107793797857</v>
      </c>
      <c r="AO13" s="13">
        <v>0.25377153116469942</v>
      </c>
      <c r="AP13" s="13">
        <v>0.20700160999014799</v>
      </c>
      <c r="AQ13" s="13">
        <v>0.20843562513201311</v>
      </c>
    </row>
    <row r="14" spans="2:45" ht="19" customHeight="1" x14ac:dyDescent="0.35">
      <c r="B14" s="12" t="s">
        <v>81</v>
      </c>
      <c r="C14" s="13">
        <v>8.8683937062002463E-2</v>
      </c>
      <c r="D14" s="13">
        <v>9.2890919632620222E-2</v>
      </c>
      <c r="E14" s="13">
        <v>5.9533057504596941E-2</v>
      </c>
      <c r="F14" s="13">
        <v>7.7712245211288222E-2</v>
      </c>
      <c r="G14" s="13">
        <v>8.2911494435692262E-2</v>
      </c>
      <c r="H14" s="13">
        <v>9.1007096667369974E-2</v>
      </c>
      <c r="I14" s="13">
        <v>0.1216249627831668</v>
      </c>
      <c r="K14" s="13">
        <v>6.1014274885971539E-2</v>
      </c>
      <c r="L14" s="13">
        <v>0.1157736429122697</v>
      </c>
      <c r="N14" s="13">
        <v>6.2324115620805788E-2</v>
      </c>
      <c r="O14" s="13">
        <v>8.5251512882124444E-2</v>
      </c>
      <c r="P14" s="13">
        <v>0.10349084753394799</v>
      </c>
      <c r="Q14" s="13">
        <v>0.11613030224005901</v>
      </c>
      <c r="R14" s="13">
        <v>8.5672629568856365E-2</v>
      </c>
      <c r="S14" s="13">
        <v>5.548286943806173E-2</v>
      </c>
      <c r="T14" s="13">
        <v>6.2879917651578576E-2</v>
      </c>
      <c r="U14" s="13">
        <v>8.883356656677184E-2</v>
      </c>
      <c r="V14" s="13">
        <v>8.1172351066133991E-2</v>
      </c>
      <c r="W14" s="13">
        <v>0.1285059121686507</v>
      </c>
      <c r="X14" s="13">
        <v>6.4188494533748225E-2</v>
      </c>
      <c r="Y14" s="13">
        <v>0.12558635034178689</v>
      </c>
      <c r="AA14" s="13">
        <v>7.5343903209520641E-2</v>
      </c>
      <c r="AB14" s="13">
        <v>9.0689171560004805E-2</v>
      </c>
      <c r="AC14" s="13">
        <v>8.2975132392447901E-2</v>
      </c>
      <c r="AD14" s="13">
        <v>4.9177319015015972E-2</v>
      </c>
      <c r="AE14" s="13">
        <v>0.14429269284578669</v>
      </c>
      <c r="AF14" s="13">
        <v>8.2132100955739154E-2</v>
      </c>
      <c r="AH14" s="13">
        <v>7.3694220419962722E-2</v>
      </c>
      <c r="AI14" s="13">
        <v>6.8373310635212056E-2</v>
      </c>
      <c r="AJ14" s="13">
        <v>9.4380994145069425E-2</v>
      </c>
      <c r="AK14" s="13">
        <v>5.2662852693977372E-2</v>
      </c>
      <c r="AL14" s="13">
        <v>0.1226280157782553</v>
      </c>
      <c r="AN14" s="13">
        <v>6.886960689622372E-2</v>
      </c>
      <c r="AO14" s="13">
        <v>8.8491704492838136E-2</v>
      </c>
      <c r="AP14" s="13">
        <v>7.6382726715683844E-2</v>
      </c>
      <c r="AQ14" s="13">
        <v>0.1207943324083781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122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5.9214701154597003E-2</v>
      </c>
      <c r="D9" s="13">
        <v>0.11184157269369201</v>
      </c>
      <c r="E9" s="13">
        <v>0.11715424256675271</v>
      </c>
      <c r="F9" s="13">
        <v>6.6522525143128952E-2</v>
      </c>
      <c r="G9" s="13">
        <v>4.9470640577266918E-2</v>
      </c>
      <c r="H9" s="13">
        <v>2.1946906960931791E-2</v>
      </c>
      <c r="I9" s="13">
        <v>4.5165358046002392E-3</v>
      </c>
      <c r="K9" s="13">
        <v>7.5854386312499925E-2</v>
      </c>
      <c r="L9" s="13">
        <v>4.2923783921818982E-2</v>
      </c>
      <c r="N9" s="13">
        <v>3.8277811818387977E-2</v>
      </c>
      <c r="O9" s="13">
        <v>5.0963969817882843E-2</v>
      </c>
      <c r="P9" s="13">
        <v>6.629028515961298E-2</v>
      </c>
      <c r="Q9" s="13">
        <v>8.7805455102888924E-2</v>
      </c>
      <c r="R9" s="13">
        <v>8.2147833014608068E-2</v>
      </c>
      <c r="S9" s="13">
        <v>7.0367967656709815E-2</v>
      </c>
      <c r="T9" s="13">
        <v>5.6767755805447198E-2</v>
      </c>
      <c r="U9" s="13">
        <v>5.1376973645371297E-2</v>
      </c>
      <c r="V9" s="13">
        <v>6.602000666189789E-2</v>
      </c>
      <c r="W9" s="13">
        <v>4.0552727543313287E-2</v>
      </c>
      <c r="X9" s="13">
        <v>5.4840397612497871E-2</v>
      </c>
      <c r="Y9" s="13">
        <v>5.8483009575464477E-2</v>
      </c>
      <c r="AA9" s="13">
        <v>7.9073741496579572E-2</v>
      </c>
      <c r="AB9" s="13">
        <v>5.8250827124129552E-2</v>
      </c>
      <c r="AC9" s="13">
        <v>6.2333643732461037E-2</v>
      </c>
      <c r="AD9" s="13">
        <v>6.5515118743272746E-2</v>
      </c>
      <c r="AE9" s="13">
        <v>3.9689610612638322E-2</v>
      </c>
      <c r="AF9" s="13">
        <v>4.4361591855076897E-2</v>
      </c>
      <c r="AH9" s="13">
        <v>9.5353424339608889E-2</v>
      </c>
      <c r="AI9" s="13">
        <v>7.0772856067423048E-2</v>
      </c>
      <c r="AJ9" s="13">
        <v>5.0599948966857627E-2</v>
      </c>
      <c r="AK9" s="13">
        <v>5.5014453030077549E-2</v>
      </c>
      <c r="AL9" s="13">
        <v>4.4582513379145719E-2</v>
      </c>
      <c r="AN9" s="13">
        <v>6.9231572165072058E-2</v>
      </c>
      <c r="AO9" s="13">
        <v>5.8970698763165637E-2</v>
      </c>
      <c r="AP9" s="13">
        <v>7.1898360353839175E-2</v>
      </c>
      <c r="AQ9" s="13">
        <v>3.791998926553769E-2</v>
      </c>
    </row>
    <row r="10" spans="2:45" ht="19" customHeight="1" x14ac:dyDescent="0.35">
      <c r="B10" s="12" t="s">
        <v>102</v>
      </c>
      <c r="C10" s="13">
        <v>0.16605765348786339</v>
      </c>
      <c r="D10" s="13">
        <v>0.20319666487656429</v>
      </c>
      <c r="E10" s="13">
        <v>0.24944083694123551</v>
      </c>
      <c r="F10" s="13">
        <v>0.17491571401858211</v>
      </c>
      <c r="G10" s="13">
        <v>0.1296128144164696</v>
      </c>
      <c r="H10" s="13">
        <v>0.13385438462826871</v>
      </c>
      <c r="I10" s="13">
        <v>0.1178495001709057</v>
      </c>
      <c r="K10" s="13">
        <v>0.17165954642196379</v>
      </c>
      <c r="L10" s="13">
        <v>0.16057317627147979</v>
      </c>
      <c r="N10" s="13">
        <v>0.16008069675807141</v>
      </c>
      <c r="O10" s="13">
        <v>0.18092264974155631</v>
      </c>
      <c r="P10" s="13">
        <v>0.20148592107673841</v>
      </c>
      <c r="Q10" s="13">
        <v>0.20720692347058131</v>
      </c>
      <c r="R10" s="13">
        <v>0.1633550212311464</v>
      </c>
      <c r="S10" s="13">
        <v>0.17913380998048811</v>
      </c>
      <c r="T10" s="13">
        <v>0.14216781217696711</v>
      </c>
      <c r="U10" s="13">
        <v>0.1564670348068829</v>
      </c>
      <c r="V10" s="13">
        <v>0.201181752620361</v>
      </c>
      <c r="W10" s="13">
        <v>0.1184568436320857</v>
      </c>
      <c r="X10" s="13">
        <v>0.18058610096967609</v>
      </c>
      <c r="Y10" s="13">
        <v>0.1499845299283748</v>
      </c>
      <c r="AA10" s="13">
        <v>0.2276268852948691</v>
      </c>
      <c r="AB10" s="13">
        <v>0.16627973313740849</v>
      </c>
      <c r="AC10" s="13">
        <v>0.14408270045370691</v>
      </c>
      <c r="AD10" s="13">
        <v>0.1183561513135381</v>
      </c>
      <c r="AE10" s="13">
        <v>0.12943259136028229</v>
      </c>
      <c r="AF10" s="13">
        <v>0.14274823172575429</v>
      </c>
      <c r="AH10" s="13">
        <v>0.31051079148422922</v>
      </c>
      <c r="AI10" s="13">
        <v>0.1694029483687548</v>
      </c>
      <c r="AJ10" s="13">
        <v>0.1281531098323653</v>
      </c>
      <c r="AK10" s="13">
        <v>0.1208502098799457</v>
      </c>
      <c r="AL10" s="13">
        <v>0.13842509370236211</v>
      </c>
      <c r="AN10" s="13">
        <v>0.19536181880194509</v>
      </c>
      <c r="AO10" s="13">
        <v>0.1196750985115749</v>
      </c>
      <c r="AP10" s="13">
        <v>0.2023281823666086</v>
      </c>
      <c r="AQ10" s="13">
        <v>0.15176538921224789</v>
      </c>
    </row>
    <row r="11" spans="2:45" ht="32.15" customHeight="1" x14ac:dyDescent="0.35">
      <c r="B11" s="12" t="s">
        <v>103</v>
      </c>
      <c r="C11" s="13">
        <v>0.16944828227379691</v>
      </c>
      <c r="D11" s="13">
        <v>0.1790307558835332</v>
      </c>
      <c r="E11" s="13">
        <v>0.1596855231668052</v>
      </c>
      <c r="F11" s="13">
        <v>0.1637626612310113</v>
      </c>
      <c r="G11" s="13">
        <v>0.20939760835855761</v>
      </c>
      <c r="H11" s="13">
        <v>0.16558932699257001</v>
      </c>
      <c r="I11" s="13">
        <v>0.1459232326559706</v>
      </c>
      <c r="K11" s="13">
        <v>0.18279099512360539</v>
      </c>
      <c r="L11" s="13">
        <v>0.15638523278492369</v>
      </c>
      <c r="N11" s="13">
        <v>0.1488059635337621</v>
      </c>
      <c r="O11" s="13">
        <v>0.24467405764919881</v>
      </c>
      <c r="P11" s="13">
        <v>0.1244130113025874</v>
      </c>
      <c r="Q11" s="13">
        <v>0.17104280690181681</v>
      </c>
      <c r="R11" s="13">
        <v>0.13774265054575591</v>
      </c>
      <c r="S11" s="13">
        <v>0.20705197066255249</v>
      </c>
      <c r="T11" s="13">
        <v>0.2058376757838947</v>
      </c>
      <c r="U11" s="13">
        <v>0.15996573303585801</v>
      </c>
      <c r="V11" s="13">
        <v>0.1708639028434954</v>
      </c>
      <c r="W11" s="13">
        <v>0.16956305134407251</v>
      </c>
      <c r="X11" s="13">
        <v>0.1712437185114257</v>
      </c>
      <c r="Y11" s="13">
        <v>0.17126314964868081</v>
      </c>
      <c r="AA11" s="13">
        <v>0.17862554313300891</v>
      </c>
      <c r="AB11" s="13">
        <v>0.1669293488813838</v>
      </c>
      <c r="AC11" s="13">
        <v>0.1324357995605332</v>
      </c>
      <c r="AD11" s="13">
        <v>0.13200607276986251</v>
      </c>
      <c r="AE11" s="13">
        <v>0.21114421315488369</v>
      </c>
      <c r="AF11" s="13">
        <v>0.15171013115198231</v>
      </c>
      <c r="AH11" s="13">
        <v>0.17705763777869629</v>
      </c>
      <c r="AI11" s="13">
        <v>0.18533164447923031</v>
      </c>
      <c r="AJ11" s="13">
        <v>0.18242194383645319</v>
      </c>
      <c r="AK11" s="13">
        <v>0.1530210055127933</v>
      </c>
      <c r="AL11" s="13">
        <v>0.16723316991306189</v>
      </c>
      <c r="AN11" s="13">
        <v>0.17465063638614081</v>
      </c>
      <c r="AO11" s="13">
        <v>0.15566952471990289</v>
      </c>
      <c r="AP11" s="13">
        <v>0.16968870453268209</v>
      </c>
      <c r="AQ11" s="13">
        <v>0.1769984521861715</v>
      </c>
    </row>
    <row r="12" spans="2:45" ht="19" customHeight="1" x14ac:dyDescent="0.35">
      <c r="B12" s="12" t="s">
        <v>104</v>
      </c>
      <c r="C12" s="13">
        <v>0.27556499103171178</v>
      </c>
      <c r="D12" s="13">
        <v>0.21961784636328299</v>
      </c>
      <c r="E12" s="13">
        <v>0.21728656549784969</v>
      </c>
      <c r="F12" s="13">
        <v>0.26752956042131348</v>
      </c>
      <c r="G12" s="13">
        <v>0.26697167854088272</v>
      </c>
      <c r="H12" s="13">
        <v>0.30290153953434917</v>
      </c>
      <c r="I12" s="13">
        <v>0.35485599416864128</v>
      </c>
      <c r="K12" s="13">
        <v>0.26719672229068692</v>
      </c>
      <c r="L12" s="13">
        <v>0.28375786079745557</v>
      </c>
      <c r="N12" s="13">
        <v>0.31989630957074933</v>
      </c>
      <c r="O12" s="13">
        <v>0.223632974764403</v>
      </c>
      <c r="P12" s="13">
        <v>0.2205854400433287</v>
      </c>
      <c r="Q12" s="13">
        <v>0.25046762665008521</v>
      </c>
      <c r="R12" s="13">
        <v>0.28273385184262262</v>
      </c>
      <c r="S12" s="13">
        <v>0.2296325597795725</v>
      </c>
      <c r="T12" s="13">
        <v>0.24497339771842891</v>
      </c>
      <c r="U12" s="13">
        <v>0.22660452884975901</v>
      </c>
      <c r="V12" s="13">
        <v>0.24779159603005721</v>
      </c>
      <c r="W12" s="13">
        <v>0.33087459217086951</v>
      </c>
      <c r="X12" s="13">
        <v>0.31079760492951403</v>
      </c>
      <c r="Y12" s="13">
        <v>0.32807101096077101</v>
      </c>
      <c r="AA12" s="13">
        <v>0.24064030492467009</v>
      </c>
      <c r="AB12" s="13">
        <v>0.30370544851142561</v>
      </c>
      <c r="AC12" s="13">
        <v>0.27822304645578783</v>
      </c>
      <c r="AD12" s="13">
        <v>0.29825991085822079</v>
      </c>
      <c r="AE12" s="13">
        <v>0.26102135226288581</v>
      </c>
      <c r="AF12" s="13">
        <v>0.31440047281366301</v>
      </c>
      <c r="AH12" s="13">
        <v>0.23712791940292161</v>
      </c>
      <c r="AI12" s="13">
        <v>0.28087062705157489</v>
      </c>
      <c r="AJ12" s="13">
        <v>0.245485438446225</v>
      </c>
      <c r="AK12" s="13">
        <v>0.27547150222459937</v>
      </c>
      <c r="AL12" s="13">
        <v>0.30557741762354318</v>
      </c>
      <c r="AN12" s="13">
        <v>0.27550171464469397</v>
      </c>
      <c r="AO12" s="13">
        <v>0.28901124935436368</v>
      </c>
      <c r="AP12" s="13">
        <v>0.25937597233070592</v>
      </c>
      <c r="AQ12" s="13">
        <v>0.27492616714546192</v>
      </c>
    </row>
    <row r="13" spans="2:45" ht="19" customHeight="1" x14ac:dyDescent="0.35">
      <c r="B13" s="12" t="s">
        <v>105</v>
      </c>
      <c r="C13" s="13">
        <v>0.2456719390350853</v>
      </c>
      <c r="D13" s="13">
        <v>0.2197798484149884</v>
      </c>
      <c r="E13" s="13">
        <v>0.19592482941606479</v>
      </c>
      <c r="F13" s="13">
        <v>0.2335521430761888</v>
      </c>
      <c r="G13" s="13">
        <v>0.27098136799276801</v>
      </c>
      <c r="H13" s="13">
        <v>0.2775566743927298</v>
      </c>
      <c r="I13" s="13">
        <v>0.2710285095480095</v>
      </c>
      <c r="K13" s="13">
        <v>0.243912007294769</v>
      </c>
      <c r="L13" s="13">
        <v>0.24739498259298659</v>
      </c>
      <c r="N13" s="13">
        <v>0.2522930932262416</v>
      </c>
      <c r="O13" s="13">
        <v>0.21484927339554691</v>
      </c>
      <c r="P13" s="13">
        <v>0.28507096072003979</v>
      </c>
      <c r="Q13" s="13">
        <v>0.18002174649858799</v>
      </c>
      <c r="R13" s="13">
        <v>0.2490367789640433</v>
      </c>
      <c r="S13" s="13">
        <v>0.2487525256892805</v>
      </c>
      <c r="T13" s="13">
        <v>0.27021256028572321</v>
      </c>
      <c r="U13" s="13">
        <v>0.30435877741579209</v>
      </c>
      <c r="V13" s="13">
        <v>0.26031336522833087</v>
      </c>
      <c r="W13" s="13">
        <v>0.23112872301927509</v>
      </c>
      <c r="X13" s="13">
        <v>0.21765458027858109</v>
      </c>
      <c r="Y13" s="13">
        <v>0.19441410129396541</v>
      </c>
      <c r="AA13" s="13">
        <v>0.1980553045720751</v>
      </c>
      <c r="AB13" s="13">
        <v>0.22924757742061511</v>
      </c>
      <c r="AC13" s="13">
        <v>0.3171496383521637</v>
      </c>
      <c r="AD13" s="13">
        <v>0.34913913360553428</v>
      </c>
      <c r="AE13" s="13">
        <v>0.21589100484108889</v>
      </c>
      <c r="AF13" s="13">
        <v>0.26858468560607068</v>
      </c>
      <c r="AH13" s="13">
        <v>0.11942689838524791</v>
      </c>
      <c r="AI13" s="13">
        <v>0.21052983218992091</v>
      </c>
      <c r="AJ13" s="13">
        <v>0.28823000815020638</v>
      </c>
      <c r="AK13" s="13">
        <v>0.34799080447883601</v>
      </c>
      <c r="AL13" s="13">
        <v>0.23278634200553641</v>
      </c>
      <c r="AN13" s="13">
        <v>0.21693241682087741</v>
      </c>
      <c r="AO13" s="13">
        <v>0.28864862257555268</v>
      </c>
      <c r="AP13" s="13">
        <v>0.2283473749203177</v>
      </c>
      <c r="AQ13" s="13">
        <v>0.24803535110851549</v>
      </c>
    </row>
    <row r="14" spans="2:45" ht="19" customHeight="1" x14ac:dyDescent="0.35">
      <c r="B14" s="12" t="s">
        <v>81</v>
      </c>
      <c r="C14" s="13">
        <v>8.4042433016945695E-2</v>
      </c>
      <c r="D14" s="13">
        <v>6.6533311767939488E-2</v>
      </c>
      <c r="E14" s="13">
        <v>6.0508002411292179E-2</v>
      </c>
      <c r="F14" s="13">
        <v>9.3717396109775378E-2</v>
      </c>
      <c r="G14" s="13">
        <v>7.3565890114055302E-2</v>
      </c>
      <c r="H14" s="13">
        <v>9.8151167491150423E-2</v>
      </c>
      <c r="I14" s="13">
        <v>0.1058262276518728</v>
      </c>
      <c r="K14" s="13">
        <v>5.8586342556474887E-2</v>
      </c>
      <c r="L14" s="13">
        <v>0.1089649636313353</v>
      </c>
      <c r="N14" s="13">
        <v>8.0646125092787735E-2</v>
      </c>
      <c r="O14" s="13">
        <v>8.4957074631412083E-2</v>
      </c>
      <c r="P14" s="13">
        <v>0.1021543816976927</v>
      </c>
      <c r="Q14" s="13">
        <v>0.1034554413760399</v>
      </c>
      <c r="R14" s="13">
        <v>8.4983864401823733E-2</v>
      </c>
      <c r="S14" s="13">
        <v>6.5061166231396433E-2</v>
      </c>
      <c r="T14" s="13">
        <v>8.0040798229539009E-2</v>
      </c>
      <c r="U14" s="13">
        <v>0.1012269522463365</v>
      </c>
      <c r="V14" s="13">
        <v>5.3829376615857613E-2</v>
      </c>
      <c r="W14" s="13">
        <v>0.10942406229038371</v>
      </c>
      <c r="X14" s="13">
        <v>6.4877597698304951E-2</v>
      </c>
      <c r="Y14" s="13">
        <v>9.778419859274351E-2</v>
      </c>
      <c r="AA14" s="13">
        <v>7.5978220578797342E-2</v>
      </c>
      <c r="AB14" s="13">
        <v>7.5587064925037431E-2</v>
      </c>
      <c r="AC14" s="13">
        <v>6.5775171445347405E-2</v>
      </c>
      <c r="AD14" s="13">
        <v>3.6723612709571411E-2</v>
      </c>
      <c r="AE14" s="13">
        <v>0.14282122776822109</v>
      </c>
      <c r="AF14" s="13">
        <v>7.8194886847452932E-2</v>
      </c>
      <c r="AH14" s="13">
        <v>6.052332860929599E-2</v>
      </c>
      <c r="AI14" s="13">
        <v>8.3092091843095892E-2</v>
      </c>
      <c r="AJ14" s="13">
        <v>0.1051095507678924</v>
      </c>
      <c r="AK14" s="13">
        <v>4.7652024873747978E-2</v>
      </c>
      <c r="AL14" s="13">
        <v>0.1113954633763507</v>
      </c>
      <c r="AN14" s="13">
        <v>6.8321841181270881E-2</v>
      </c>
      <c r="AO14" s="13">
        <v>8.8024806075440137E-2</v>
      </c>
      <c r="AP14" s="13">
        <v>6.8361405495846517E-2</v>
      </c>
      <c r="AQ14" s="13">
        <v>0.1103546510820657</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123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5.5810228057034027E-2</v>
      </c>
      <c r="D9" s="13">
        <v>9.8502263807948007E-2</v>
      </c>
      <c r="E9" s="13">
        <v>0.10429245623730581</v>
      </c>
      <c r="F9" s="13">
        <v>6.662922569631316E-2</v>
      </c>
      <c r="G9" s="13">
        <v>2.6790954034179651E-2</v>
      </c>
      <c r="H9" s="13">
        <v>3.2533301382067017E-2</v>
      </c>
      <c r="I9" s="13">
        <v>1.8684649385013598E-2</v>
      </c>
      <c r="K9" s="13">
        <v>7.0382623225940022E-2</v>
      </c>
      <c r="L9" s="13">
        <v>4.154327039965125E-2</v>
      </c>
      <c r="N9" s="13">
        <v>3.5941560999450277E-2</v>
      </c>
      <c r="O9" s="13">
        <v>6.7871775435075749E-2</v>
      </c>
      <c r="P9" s="13">
        <v>3.8567112320446947E-2</v>
      </c>
      <c r="Q9" s="13">
        <v>7.7550379622175675E-2</v>
      </c>
      <c r="R9" s="13">
        <v>3.7226329894700198E-2</v>
      </c>
      <c r="S9" s="13">
        <v>7.7587607387054905E-2</v>
      </c>
      <c r="T9" s="13">
        <v>3.6529705641888073E-2</v>
      </c>
      <c r="U9" s="13">
        <v>5.225591213559113E-2</v>
      </c>
      <c r="V9" s="13">
        <v>8.1460944759288431E-2</v>
      </c>
      <c r="W9" s="13">
        <v>4.0019728840687427E-2</v>
      </c>
      <c r="X9" s="13">
        <v>4.4742406840122873E-2</v>
      </c>
      <c r="Y9" s="13">
        <v>8.6728836606138629E-2</v>
      </c>
      <c r="AA9" s="13">
        <v>8.7970716399970408E-2</v>
      </c>
      <c r="AB9" s="13">
        <v>4.4753475982362061E-2</v>
      </c>
      <c r="AC9" s="13">
        <v>5.3985374213191828E-2</v>
      </c>
      <c r="AD9" s="13">
        <v>3.1987190953238709E-2</v>
      </c>
      <c r="AE9" s="13">
        <v>2.4666690079343651E-2</v>
      </c>
      <c r="AF9" s="13">
        <v>5.4320573875741497E-2</v>
      </c>
      <c r="AH9" s="13">
        <v>0.10194125990014789</v>
      </c>
      <c r="AI9" s="13">
        <v>5.3157891866505137E-2</v>
      </c>
      <c r="AJ9" s="13">
        <v>5.7312542277728008E-2</v>
      </c>
      <c r="AK9" s="13">
        <v>3.2581876830870972E-2</v>
      </c>
      <c r="AL9" s="13">
        <v>4.8199788404177268E-2</v>
      </c>
      <c r="AN9" s="13">
        <v>7.6869386437594972E-2</v>
      </c>
      <c r="AO9" s="13">
        <v>5.1323284863308463E-2</v>
      </c>
      <c r="AP9" s="13">
        <v>5.9955900470425517E-2</v>
      </c>
      <c r="AQ9" s="13">
        <v>3.4496075465691688E-2</v>
      </c>
    </row>
    <row r="10" spans="2:45" ht="19" customHeight="1" x14ac:dyDescent="0.35">
      <c r="B10" s="12" t="s">
        <v>102</v>
      </c>
      <c r="C10" s="13">
        <v>0.18473937187760731</v>
      </c>
      <c r="D10" s="13">
        <v>0.2232094984000558</v>
      </c>
      <c r="E10" s="13">
        <v>0.22036012252179479</v>
      </c>
      <c r="F10" s="13">
        <v>0.20574444275229531</v>
      </c>
      <c r="G10" s="13">
        <v>0.17755632938920621</v>
      </c>
      <c r="H10" s="13">
        <v>0.1681548685603898</v>
      </c>
      <c r="I10" s="13">
        <v>0.13037437426018811</v>
      </c>
      <c r="K10" s="13">
        <v>0.2038636717847393</v>
      </c>
      <c r="L10" s="13">
        <v>0.16601591743929159</v>
      </c>
      <c r="N10" s="13">
        <v>0.19967637887299411</v>
      </c>
      <c r="O10" s="13">
        <v>0.14923901400691711</v>
      </c>
      <c r="P10" s="13">
        <v>0.1862157131418562</v>
      </c>
      <c r="Q10" s="13">
        <v>0.1983272718762204</v>
      </c>
      <c r="R10" s="13">
        <v>0.20371833018343871</v>
      </c>
      <c r="S10" s="13">
        <v>0.22685345811427529</v>
      </c>
      <c r="T10" s="13">
        <v>0.16234856101771289</v>
      </c>
      <c r="U10" s="13">
        <v>0.1720962197720721</v>
      </c>
      <c r="V10" s="13">
        <v>0.23920228868481691</v>
      </c>
      <c r="W10" s="13">
        <v>0.13319727535957179</v>
      </c>
      <c r="X10" s="13">
        <v>0.15061327535572819</v>
      </c>
      <c r="Y10" s="13">
        <v>0.16434802012325611</v>
      </c>
      <c r="AA10" s="13">
        <v>0.23035511046643489</v>
      </c>
      <c r="AB10" s="13">
        <v>0.16730154692318761</v>
      </c>
      <c r="AC10" s="13">
        <v>0.1407225556027332</v>
      </c>
      <c r="AD10" s="13">
        <v>0.15180929246576191</v>
      </c>
      <c r="AE10" s="13">
        <v>0.1794923147959181</v>
      </c>
      <c r="AF10" s="13">
        <v>0.1603100149563183</v>
      </c>
      <c r="AH10" s="13">
        <v>0.28365324273519771</v>
      </c>
      <c r="AI10" s="13">
        <v>0.16364156583929071</v>
      </c>
      <c r="AJ10" s="13">
        <v>0.18740306629142589</v>
      </c>
      <c r="AK10" s="13">
        <v>0.15168398956159709</v>
      </c>
      <c r="AL10" s="13">
        <v>0.1614988807910972</v>
      </c>
      <c r="AN10" s="13">
        <v>0.22271365056877721</v>
      </c>
      <c r="AO10" s="13">
        <v>0.13578171946277981</v>
      </c>
      <c r="AP10" s="13">
        <v>0.22812911971211919</v>
      </c>
      <c r="AQ10" s="13">
        <v>0.15762897502731421</v>
      </c>
    </row>
    <row r="11" spans="2:45" ht="32.15" customHeight="1" x14ac:dyDescent="0.35">
      <c r="B11" s="12" t="s">
        <v>103</v>
      </c>
      <c r="C11" s="13">
        <v>0.1825333518120788</v>
      </c>
      <c r="D11" s="13">
        <v>0.17053236193200211</v>
      </c>
      <c r="E11" s="13">
        <v>0.1791003820258095</v>
      </c>
      <c r="F11" s="13">
        <v>0.2036871693480391</v>
      </c>
      <c r="G11" s="13">
        <v>0.17741026694661391</v>
      </c>
      <c r="H11" s="13">
        <v>0.16651390545279071</v>
      </c>
      <c r="I11" s="13">
        <v>0.19097201575518741</v>
      </c>
      <c r="K11" s="13">
        <v>0.18901467271625499</v>
      </c>
      <c r="L11" s="13">
        <v>0.17618787944243719</v>
      </c>
      <c r="N11" s="13">
        <v>0.20678030814136511</v>
      </c>
      <c r="O11" s="13">
        <v>0.20586050790791341</v>
      </c>
      <c r="P11" s="13">
        <v>0.21641001971903229</v>
      </c>
      <c r="Q11" s="13">
        <v>0.2213901915177113</v>
      </c>
      <c r="R11" s="13">
        <v>0.14121542946142479</v>
      </c>
      <c r="S11" s="13">
        <v>0.17913630535500211</v>
      </c>
      <c r="T11" s="13">
        <v>0.1995417569736479</v>
      </c>
      <c r="U11" s="13">
        <v>0.1658558901121864</v>
      </c>
      <c r="V11" s="13">
        <v>0.18911774900581929</v>
      </c>
      <c r="W11" s="13">
        <v>0.1844368884415786</v>
      </c>
      <c r="X11" s="13">
        <v>0.22815532679957301</v>
      </c>
      <c r="Y11" s="13">
        <v>0.1162726508848807</v>
      </c>
      <c r="AA11" s="13">
        <v>0.18521991637462309</v>
      </c>
      <c r="AB11" s="13">
        <v>0.19059518723929431</v>
      </c>
      <c r="AC11" s="13">
        <v>0.16772656154882529</v>
      </c>
      <c r="AD11" s="13">
        <v>0.14737795830499761</v>
      </c>
      <c r="AE11" s="13">
        <v>0.19945766494804379</v>
      </c>
      <c r="AF11" s="13">
        <v>0.18449549573349749</v>
      </c>
      <c r="AH11" s="13">
        <v>0.19645468117735851</v>
      </c>
      <c r="AI11" s="13">
        <v>0.21875204620714911</v>
      </c>
      <c r="AJ11" s="13">
        <v>0.1732236140481567</v>
      </c>
      <c r="AK11" s="13">
        <v>0.156956611618049</v>
      </c>
      <c r="AL11" s="13">
        <v>0.18710122219676639</v>
      </c>
      <c r="AN11" s="13">
        <v>0.16009197625975019</v>
      </c>
      <c r="AO11" s="13">
        <v>0.16543132541012609</v>
      </c>
      <c r="AP11" s="13">
        <v>0.17171312238499489</v>
      </c>
      <c r="AQ11" s="13">
        <v>0.2323026841544539</v>
      </c>
    </row>
    <row r="12" spans="2:45" ht="19" customHeight="1" x14ac:dyDescent="0.35">
      <c r="B12" s="12" t="s">
        <v>104</v>
      </c>
      <c r="C12" s="13">
        <v>0.2874363268344135</v>
      </c>
      <c r="D12" s="13">
        <v>0.23789355800342049</v>
      </c>
      <c r="E12" s="13">
        <v>0.25998690288656362</v>
      </c>
      <c r="F12" s="13">
        <v>0.26353188439086739</v>
      </c>
      <c r="G12" s="13">
        <v>0.28901923242520622</v>
      </c>
      <c r="H12" s="13">
        <v>0.29554209952797922</v>
      </c>
      <c r="I12" s="13">
        <v>0.35505431931528941</v>
      </c>
      <c r="K12" s="13">
        <v>0.28438100788984788</v>
      </c>
      <c r="L12" s="13">
        <v>0.29042760627109299</v>
      </c>
      <c r="N12" s="13">
        <v>0.2825126743723495</v>
      </c>
      <c r="O12" s="13">
        <v>0.29882492620360501</v>
      </c>
      <c r="P12" s="13">
        <v>0.24852191610987709</v>
      </c>
      <c r="Q12" s="13">
        <v>0.2294791077545906</v>
      </c>
      <c r="R12" s="13">
        <v>0.33406761787456379</v>
      </c>
      <c r="S12" s="13">
        <v>0.2428463309163269</v>
      </c>
      <c r="T12" s="13">
        <v>0.27615196247844093</v>
      </c>
      <c r="U12" s="13">
        <v>0.28691559275370609</v>
      </c>
      <c r="V12" s="13">
        <v>0.21456263475769499</v>
      </c>
      <c r="W12" s="13">
        <v>0.31502763283633273</v>
      </c>
      <c r="X12" s="13">
        <v>0.32489688766846742</v>
      </c>
      <c r="Y12" s="13">
        <v>0.36956536786648719</v>
      </c>
      <c r="AA12" s="13">
        <v>0.24438284204096941</v>
      </c>
      <c r="AB12" s="13">
        <v>0.33277986886870559</v>
      </c>
      <c r="AC12" s="13">
        <v>0.3374622894058531</v>
      </c>
      <c r="AD12" s="13">
        <v>0.32322071197762842</v>
      </c>
      <c r="AE12" s="13">
        <v>0.28343450176126461</v>
      </c>
      <c r="AF12" s="13">
        <v>0.30418465547517121</v>
      </c>
      <c r="AH12" s="13">
        <v>0.25433423227817331</v>
      </c>
      <c r="AI12" s="13">
        <v>0.32760760034100478</v>
      </c>
      <c r="AJ12" s="13">
        <v>0.24878266145161909</v>
      </c>
      <c r="AK12" s="13">
        <v>0.31763646515644289</v>
      </c>
      <c r="AL12" s="13">
        <v>0.28958295952051499</v>
      </c>
      <c r="AN12" s="13">
        <v>0.28174111575633848</v>
      </c>
      <c r="AO12" s="13">
        <v>0.32705200914061261</v>
      </c>
      <c r="AP12" s="13">
        <v>0.26399589633860299</v>
      </c>
      <c r="AQ12" s="13">
        <v>0.27303589972963888</v>
      </c>
    </row>
    <row r="13" spans="2:45" ht="19" customHeight="1" x14ac:dyDescent="0.35">
      <c r="B13" s="12" t="s">
        <v>105</v>
      </c>
      <c r="C13" s="13">
        <v>0.20622081108655321</v>
      </c>
      <c r="D13" s="13">
        <v>0.19230756346318509</v>
      </c>
      <c r="E13" s="13">
        <v>0.17414124989115151</v>
      </c>
      <c r="F13" s="13">
        <v>0.1961168829540616</v>
      </c>
      <c r="G13" s="13">
        <v>0.2348882165965564</v>
      </c>
      <c r="H13" s="13">
        <v>0.25602415453329808</v>
      </c>
      <c r="I13" s="13">
        <v>0.19291408478259181</v>
      </c>
      <c r="K13" s="13">
        <v>0.19225531371659921</v>
      </c>
      <c r="L13" s="13">
        <v>0.21989359152738061</v>
      </c>
      <c r="N13" s="13">
        <v>0.22035506273456459</v>
      </c>
      <c r="O13" s="13">
        <v>0.16316800849947621</v>
      </c>
      <c r="P13" s="13">
        <v>0.2026991417365902</v>
      </c>
      <c r="Q13" s="13">
        <v>0.17157859540455461</v>
      </c>
      <c r="R13" s="13">
        <v>0.21949514622557459</v>
      </c>
      <c r="S13" s="13">
        <v>0.19588443217287679</v>
      </c>
      <c r="T13" s="13">
        <v>0.25262596765562662</v>
      </c>
      <c r="U13" s="13">
        <v>0.21746371488455771</v>
      </c>
      <c r="V13" s="13">
        <v>0.21017992617219911</v>
      </c>
      <c r="W13" s="13">
        <v>0.20815396279418191</v>
      </c>
      <c r="X13" s="13">
        <v>0.21180957605625159</v>
      </c>
      <c r="Y13" s="13">
        <v>0.15467975328287051</v>
      </c>
      <c r="AA13" s="13">
        <v>0.1727870159029441</v>
      </c>
      <c r="AB13" s="13">
        <v>0.17335711886733621</v>
      </c>
      <c r="AC13" s="13">
        <v>0.25087421423137579</v>
      </c>
      <c r="AD13" s="13">
        <v>0.29903195039127828</v>
      </c>
      <c r="AE13" s="13">
        <v>0.1807042491728485</v>
      </c>
      <c r="AF13" s="13">
        <v>0.22361168615253571</v>
      </c>
      <c r="AH13" s="13">
        <v>8.8335710399264702E-2</v>
      </c>
      <c r="AI13" s="13">
        <v>0.16955122672377171</v>
      </c>
      <c r="AJ13" s="13">
        <v>0.24139268720972071</v>
      </c>
      <c r="AK13" s="13">
        <v>0.29129988659053607</v>
      </c>
      <c r="AL13" s="13">
        <v>0.20388611568929599</v>
      </c>
      <c r="AN13" s="13">
        <v>0.19674437934172961</v>
      </c>
      <c r="AO13" s="13">
        <v>0.23441210100844689</v>
      </c>
      <c r="AP13" s="13">
        <v>0.210093858141812</v>
      </c>
      <c r="AQ13" s="13">
        <v>0.18530359534828089</v>
      </c>
    </row>
    <row r="14" spans="2:45" ht="19" customHeight="1" x14ac:dyDescent="0.35">
      <c r="B14" s="12" t="s">
        <v>81</v>
      </c>
      <c r="C14" s="13">
        <v>8.3259910332313211E-2</v>
      </c>
      <c r="D14" s="13">
        <v>7.7554754393388645E-2</v>
      </c>
      <c r="E14" s="13">
        <v>6.2118886437374822E-2</v>
      </c>
      <c r="F14" s="13">
        <v>6.4290394858423514E-2</v>
      </c>
      <c r="G14" s="13">
        <v>9.4335000608237643E-2</v>
      </c>
      <c r="H14" s="13">
        <v>8.1231670543475062E-2</v>
      </c>
      <c r="I14" s="13">
        <v>0.11200055650172989</v>
      </c>
      <c r="K14" s="13">
        <v>6.0102710666618549E-2</v>
      </c>
      <c r="L14" s="13">
        <v>0.1059317349201464</v>
      </c>
      <c r="N14" s="13">
        <v>5.4734014879276482E-2</v>
      </c>
      <c r="O14" s="13">
        <v>0.11503576794701249</v>
      </c>
      <c r="P14" s="13">
        <v>0.1075860969721972</v>
      </c>
      <c r="Q14" s="13">
        <v>0.1016744538247476</v>
      </c>
      <c r="R14" s="13">
        <v>6.427714636029791E-2</v>
      </c>
      <c r="S14" s="13">
        <v>7.7691866054463918E-2</v>
      </c>
      <c r="T14" s="13">
        <v>7.2802046232683715E-2</v>
      </c>
      <c r="U14" s="13">
        <v>0.1054126703418863</v>
      </c>
      <c r="V14" s="13">
        <v>6.5476456620181103E-2</v>
      </c>
      <c r="W14" s="13">
        <v>0.1191645117276475</v>
      </c>
      <c r="X14" s="13">
        <v>3.9782527279856948E-2</v>
      </c>
      <c r="Y14" s="13">
        <v>0.1084053712363669</v>
      </c>
      <c r="AA14" s="13">
        <v>7.9284398815058083E-2</v>
      </c>
      <c r="AB14" s="13">
        <v>9.1212802119114381E-2</v>
      </c>
      <c r="AC14" s="13">
        <v>4.9229004998020812E-2</v>
      </c>
      <c r="AD14" s="13">
        <v>4.6572895907095173E-2</v>
      </c>
      <c r="AE14" s="13">
        <v>0.1322445792425814</v>
      </c>
      <c r="AF14" s="13">
        <v>7.3077573806735796E-2</v>
      </c>
      <c r="AH14" s="13">
        <v>7.5280873509857862E-2</v>
      </c>
      <c r="AI14" s="13">
        <v>6.7289669022278495E-2</v>
      </c>
      <c r="AJ14" s="13">
        <v>9.188542872134968E-2</v>
      </c>
      <c r="AK14" s="13">
        <v>4.9841170242503882E-2</v>
      </c>
      <c r="AL14" s="13">
        <v>0.1097310333981482</v>
      </c>
      <c r="AN14" s="13">
        <v>6.1839491635809617E-2</v>
      </c>
      <c r="AO14" s="13">
        <v>8.5999560114726037E-2</v>
      </c>
      <c r="AP14" s="13">
        <v>6.6112102952045421E-2</v>
      </c>
      <c r="AQ14" s="13">
        <v>0.11723277027462051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S1227"/>
  <sheetViews>
    <sheetView showGridLines="0" workbookViewId="0">
      <pane xSplit="2" ySplit="8" topLeftCell="C329" activePane="bottomRight" state="frozen"/>
      <selection pane="topRight"/>
      <selection pane="bottomLeft"/>
      <selection pane="bottomRight" activeCell="D346" sqref="D346"/>
    </sheetView>
  </sheetViews>
  <sheetFormatPr defaultColWidth="8.81640625" defaultRowHeight="14.5" x14ac:dyDescent="0.35"/>
  <cols>
    <col min="1" max="1" width="5" customWidth="1"/>
    <col min="2" max="2" width="25" style="16"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55000000000000004">
      <c r="D2" s="4" t="s">
        <v>18</v>
      </c>
    </row>
    <row r="5" spans="2:45" ht="30" customHeight="1"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7"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18" t="s">
        <v>57</v>
      </c>
      <c r="C8" s="11">
        <v>1981</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x14ac:dyDescent="0.35">
      <c r="B9" s="30" t="s">
        <v>58</v>
      </c>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row>
    <row r="10" spans="2:45" x14ac:dyDescent="0.35">
      <c r="B10" s="29" t="s">
        <v>16</v>
      </c>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row>
    <row r="11" spans="2:45" x14ac:dyDescent="0.35">
      <c r="B11" s="12" t="s">
        <v>59</v>
      </c>
      <c r="C11" s="13">
        <v>0.47077302392265852</v>
      </c>
      <c r="D11" s="13">
        <v>0.41525930953013568</v>
      </c>
      <c r="E11" s="13">
        <v>0.48729311406529813</v>
      </c>
      <c r="F11" s="13">
        <v>0.45847098753321441</v>
      </c>
      <c r="G11" s="13">
        <v>0.48025697102449638</v>
      </c>
      <c r="H11" s="13">
        <v>0.44982737895810321</v>
      </c>
      <c r="I11" s="13">
        <v>0.51032501738754354</v>
      </c>
      <c r="K11" s="13">
        <v>0.41694103722204667</v>
      </c>
      <c r="L11" s="13">
        <v>0.52347669178016942</v>
      </c>
      <c r="N11" s="13">
        <v>0.53365342148037886</v>
      </c>
      <c r="O11" s="13">
        <v>0.70520917461834476</v>
      </c>
      <c r="P11" s="13">
        <v>0.56953606410747459</v>
      </c>
      <c r="Q11" s="13">
        <v>0.47206599150359912</v>
      </c>
      <c r="R11" s="13">
        <v>0.5070793059610389</v>
      </c>
      <c r="S11" s="13">
        <v>0.42334597728789042</v>
      </c>
      <c r="T11" s="13">
        <v>0.46336502958927328</v>
      </c>
      <c r="U11" s="13">
        <v>0.45720852760583452</v>
      </c>
      <c r="V11" s="13">
        <v>0.37995131264052262</v>
      </c>
      <c r="W11" s="13">
        <v>0.44879469909763881</v>
      </c>
      <c r="X11" s="13">
        <v>0.42839919443244429</v>
      </c>
      <c r="Y11" s="13">
        <v>0.50244213784892944</v>
      </c>
      <c r="AA11" s="13">
        <v>0.5523517161991397</v>
      </c>
      <c r="AB11" s="13">
        <v>0.4460623043891277</v>
      </c>
      <c r="AC11" s="13">
        <v>0.51390569231090599</v>
      </c>
      <c r="AD11" s="13">
        <v>0.32541707055568703</v>
      </c>
      <c r="AE11" s="13">
        <v>0.47588346240029311</v>
      </c>
      <c r="AF11" s="13">
        <v>0.4282982897425443</v>
      </c>
      <c r="AH11" s="13">
        <v>0.55944446378919366</v>
      </c>
      <c r="AI11" s="13">
        <v>0.49148511797676392</v>
      </c>
      <c r="AJ11" s="13">
        <v>0.53681903238858686</v>
      </c>
      <c r="AK11" s="13">
        <v>0.35296247959147931</v>
      </c>
      <c r="AL11" s="13">
        <v>0.47224338521396741</v>
      </c>
      <c r="AN11" s="13">
        <v>0.43833093580983412</v>
      </c>
      <c r="AO11" s="13">
        <v>0.50055028086840569</v>
      </c>
      <c r="AP11" s="13">
        <v>0.44066760886706929</v>
      </c>
      <c r="AQ11" s="13">
        <v>0.50068990453510664</v>
      </c>
    </row>
    <row r="12" spans="2:45" x14ac:dyDescent="0.35">
      <c r="B12" s="12" t="s">
        <v>60</v>
      </c>
      <c r="C12" s="13">
        <v>0.34882887204126101</v>
      </c>
      <c r="D12" s="13">
        <v>0.31512289757647782</v>
      </c>
      <c r="E12" s="13">
        <v>0.36467602036357238</v>
      </c>
      <c r="F12" s="13">
        <v>0.30903189115498447</v>
      </c>
      <c r="G12" s="13">
        <v>0.32804732348475629</v>
      </c>
      <c r="H12" s="13">
        <v>0.38919433526681652</v>
      </c>
      <c r="I12" s="13">
        <v>0.38015465448897601</v>
      </c>
      <c r="K12" s="13">
        <v>0.39267202070325002</v>
      </c>
      <c r="L12" s="13">
        <v>0.3059046761025162</v>
      </c>
      <c r="N12" s="13">
        <v>0.28209118505723629</v>
      </c>
      <c r="O12" s="13">
        <v>0.37144206218486958</v>
      </c>
      <c r="P12" s="13">
        <v>0.28645052412478722</v>
      </c>
      <c r="Q12" s="13">
        <v>0.38782534507772259</v>
      </c>
      <c r="R12" s="13">
        <v>0.33322472352774107</v>
      </c>
      <c r="S12" s="13">
        <v>0.36170607067637828</v>
      </c>
      <c r="T12" s="13">
        <v>0.30130175535262482</v>
      </c>
      <c r="U12" s="13">
        <v>0.33731981362927532</v>
      </c>
      <c r="V12" s="13">
        <v>0.38711751218261031</v>
      </c>
      <c r="W12" s="13">
        <v>0.32060986949963849</v>
      </c>
      <c r="X12" s="13">
        <v>0.42221302520813642</v>
      </c>
      <c r="Y12" s="13">
        <v>0.39804255584272458</v>
      </c>
      <c r="AA12" s="13">
        <v>0.3359214707980781</v>
      </c>
      <c r="AB12" s="13">
        <v>0.39585441919435271</v>
      </c>
      <c r="AC12" s="13">
        <v>0.35894954887577663</v>
      </c>
      <c r="AD12" s="13">
        <v>0.31360682388729177</v>
      </c>
      <c r="AE12" s="13">
        <v>0.31795288195568761</v>
      </c>
      <c r="AF12" s="13">
        <v>0.39405553063494742</v>
      </c>
      <c r="AH12" s="13">
        <v>0.40056351212666758</v>
      </c>
      <c r="AI12" s="13">
        <v>0.40439814628230691</v>
      </c>
      <c r="AJ12" s="13">
        <v>0.29659137208178921</v>
      </c>
      <c r="AK12" s="13">
        <v>0.30327768659452348</v>
      </c>
      <c r="AL12" s="13">
        <v>0.36022553122107609</v>
      </c>
      <c r="AN12" s="13">
        <v>0.41005793194259649</v>
      </c>
      <c r="AO12" s="13">
        <v>0.33069525678809891</v>
      </c>
      <c r="AP12" s="13">
        <v>0.33720228896684012</v>
      </c>
      <c r="AQ12" s="13">
        <v>0.3121247634598957</v>
      </c>
    </row>
    <row r="13" spans="2:45" x14ac:dyDescent="0.35">
      <c r="B13" s="12" t="s">
        <v>61</v>
      </c>
      <c r="C13" s="13">
        <v>0.70717907164514204</v>
      </c>
      <c r="D13" s="13">
        <v>0.78705259664941718</v>
      </c>
      <c r="E13" s="13">
        <v>0.75493007883027796</v>
      </c>
      <c r="F13" s="13">
        <v>0.83011313509554741</v>
      </c>
      <c r="G13" s="13">
        <v>0.77495233241614447</v>
      </c>
      <c r="H13" s="13">
        <v>0.67021690395778244</v>
      </c>
      <c r="I13" s="13">
        <v>0.48586491700348983</v>
      </c>
      <c r="K13" s="13">
        <v>0.68104220324708231</v>
      </c>
      <c r="L13" s="13">
        <v>0.73276811108646678</v>
      </c>
      <c r="N13" s="13">
        <v>0.72181472505699196</v>
      </c>
      <c r="O13" s="13">
        <v>0.74922784664917674</v>
      </c>
      <c r="P13" s="13">
        <v>0.75959278340962333</v>
      </c>
      <c r="Q13" s="13">
        <v>0.6792109090733075</v>
      </c>
      <c r="R13" s="13">
        <v>0.69788105993028626</v>
      </c>
      <c r="S13" s="13">
        <v>0.77304358995255262</v>
      </c>
      <c r="T13" s="13">
        <v>0.72586185237846379</v>
      </c>
      <c r="U13" s="13">
        <v>0.68021199410030497</v>
      </c>
      <c r="V13" s="13">
        <v>0.73391304064341267</v>
      </c>
      <c r="W13" s="13">
        <v>0.6553665763786497</v>
      </c>
      <c r="X13" s="13">
        <v>0.69466763350201988</v>
      </c>
      <c r="Y13" s="13">
        <v>0.67055428621847857</v>
      </c>
      <c r="AA13" s="13">
        <v>0.7723647654694944</v>
      </c>
      <c r="AB13" s="13">
        <v>0.68070206119592447</v>
      </c>
      <c r="AC13" s="13">
        <v>0.74766930512526586</v>
      </c>
      <c r="AD13" s="13">
        <v>0.61320811860319302</v>
      </c>
      <c r="AE13" s="13">
        <v>0.78173358227756573</v>
      </c>
      <c r="AF13" s="13">
        <v>0.60250228725446331</v>
      </c>
      <c r="AH13" s="13">
        <v>0.74679185546710791</v>
      </c>
      <c r="AI13" s="13">
        <v>0.74311869476194214</v>
      </c>
      <c r="AJ13" s="13">
        <v>0.80226048732452582</v>
      </c>
      <c r="AK13" s="13">
        <v>0.6347850670432168</v>
      </c>
      <c r="AL13" s="13">
        <v>0.68761603458112586</v>
      </c>
      <c r="AN13" s="13">
        <v>0.66698532442456382</v>
      </c>
      <c r="AO13" s="13">
        <v>0.69075741299952231</v>
      </c>
      <c r="AP13" s="13">
        <v>0.72934606126178714</v>
      </c>
      <c r="AQ13" s="13">
        <v>0.74792195052817256</v>
      </c>
    </row>
    <row r="14" spans="2:45" x14ac:dyDescent="0.35">
      <c r="B14" s="12" t="s">
        <v>62</v>
      </c>
      <c r="C14" s="13">
        <v>0.1227322770005124</v>
      </c>
      <c r="D14" s="13">
        <v>0.18032638454687519</v>
      </c>
      <c r="E14" s="13">
        <v>0.14327890575383559</v>
      </c>
      <c r="F14" s="13">
        <v>0.13046767867191331</v>
      </c>
      <c r="G14" s="13">
        <v>9.9427393354198867E-2</v>
      </c>
      <c r="H14" s="13">
        <v>7.5457755054896408E-2</v>
      </c>
      <c r="I14" s="13">
        <v>0.11251732106440369</v>
      </c>
      <c r="K14" s="13">
        <v>0.13104071533582351</v>
      </c>
      <c r="L14" s="13">
        <v>0.11459798359473181</v>
      </c>
      <c r="N14" s="13">
        <v>0.15402031429224361</v>
      </c>
      <c r="O14" s="13">
        <v>6.7934380730407792E-2</v>
      </c>
      <c r="P14" s="13">
        <v>0.1858172717371413</v>
      </c>
      <c r="Q14" s="13">
        <v>9.2911480047025777E-2</v>
      </c>
      <c r="R14" s="13">
        <v>0.1289848889853249</v>
      </c>
      <c r="S14" s="13">
        <v>0.11958323744583831</v>
      </c>
      <c r="T14" s="13">
        <v>0.14416920349533141</v>
      </c>
      <c r="U14" s="13">
        <v>9.6793577055986291E-2</v>
      </c>
      <c r="V14" s="13">
        <v>0.13178641026915661</v>
      </c>
      <c r="W14" s="13">
        <v>0.1074565131477376</v>
      </c>
      <c r="X14" s="13">
        <v>8.8195778886246051E-2</v>
      </c>
      <c r="Y14" s="13">
        <v>0.1314944770495956</v>
      </c>
      <c r="AA14" s="13">
        <v>0.14397776612518959</v>
      </c>
      <c r="AB14" s="13">
        <v>0.22124976339311209</v>
      </c>
      <c r="AC14" s="13">
        <v>0.30784312576155809</v>
      </c>
      <c r="AD14" s="13">
        <v>1.2325686519683989E-2</v>
      </c>
      <c r="AE14" s="13">
        <v>0.1101850263181632</v>
      </c>
      <c r="AF14" s="13">
        <v>8.4864128924018623E-2</v>
      </c>
      <c r="AH14" s="13">
        <v>0.15457341915932341</v>
      </c>
      <c r="AI14" s="13">
        <v>0.15458021096763869</v>
      </c>
      <c r="AJ14" s="13">
        <v>0.29072963392224582</v>
      </c>
      <c r="AK14" s="13">
        <v>3.6984597994135608E-2</v>
      </c>
      <c r="AL14" s="13">
        <v>8.7359402697976873E-2</v>
      </c>
      <c r="AN14" s="13">
        <v>0.15622337723857849</v>
      </c>
      <c r="AO14" s="13">
        <v>0.12946734934033349</v>
      </c>
      <c r="AP14" s="13">
        <v>0.1007381639367278</v>
      </c>
      <c r="AQ14" s="13">
        <v>9.9881688087859299E-2</v>
      </c>
    </row>
    <row r="15" spans="2:45" x14ac:dyDescent="0.35">
      <c r="B15" s="12" t="s">
        <v>63</v>
      </c>
      <c r="C15" s="13">
        <v>0.3992262273459129</v>
      </c>
      <c r="D15" s="13">
        <v>0.27368836651612999</v>
      </c>
      <c r="E15" s="13">
        <v>0.3149383046996021</v>
      </c>
      <c r="F15" s="13">
        <v>0.35493187133495552</v>
      </c>
      <c r="G15" s="13">
        <v>0.41503252241513022</v>
      </c>
      <c r="H15" s="13">
        <v>0.49491691998066911</v>
      </c>
      <c r="I15" s="13">
        <v>0.50917266703752251</v>
      </c>
      <c r="K15" s="13">
        <v>0.41125878954226452</v>
      </c>
      <c r="L15" s="13">
        <v>0.38744586774301992</v>
      </c>
      <c r="N15" s="13">
        <v>0.34403696527773181</v>
      </c>
      <c r="O15" s="13">
        <v>0.41750515125444287</v>
      </c>
      <c r="P15" s="13">
        <v>0.33429644867271702</v>
      </c>
      <c r="Q15" s="13">
        <v>0.36033839364150749</v>
      </c>
      <c r="R15" s="13">
        <v>0.41405185843531073</v>
      </c>
      <c r="S15" s="13">
        <v>0.44500691901340472</v>
      </c>
      <c r="T15" s="13">
        <v>0.42450816495203642</v>
      </c>
      <c r="U15" s="13">
        <v>0.42592723532116361</v>
      </c>
      <c r="V15" s="13">
        <v>0.36478971412507272</v>
      </c>
      <c r="W15" s="13">
        <v>0.44967431505421729</v>
      </c>
      <c r="X15" s="13">
        <v>0.37233763409353487</v>
      </c>
      <c r="Y15" s="13">
        <v>0.40074481828816311</v>
      </c>
      <c r="AA15" s="13">
        <v>0.30095564289780452</v>
      </c>
      <c r="AB15" s="13">
        <v>0.25707287817313229</v>
      </c>
      <c r="AC15" s="13">
        <v>8.8065315545211603E-2</v>
      </c>
      <c r="AD15" s="13">
        <v>0.77348402318476872</v>
      </c>
      <c r="AE15" s="13">
        <v>0.35514784243956998</v>
      </c>
      <c r="AF15" s="13">
        <v>0.49608697713232641</v>
      </c>
      <c r="AH15" s="13">
        <v>0.22312748389603981</v>
      </c>
      <c r="AI15" s="13">
        <v>0.23444151448206491</v>
      </c>
      <c r="AJ15" s="13">
        <v>0.14470911339866471</v>
      </c>
      <c r="AK15" s="13">
        <v>0.72757646074229854</v>
      </c>
      <c r="AL15" s="13">
        <v>0.41515887236401378</v>
      </c>
      <c r="AN15" s="13">
        <v>0.33108043818702543</v>
      </c>
      <c r="AO15" s="13">
        <v>0.39412746369177892</v>
      </c>
      <c r="AP15" s="13">
        <v>0.47787016216311912</v>
      </c>
      <c r="AQ15" s="13">
        <v>0.40856513382277698</v>
      </c>
    </row>
    <row r="16" spans="2:45" x14ac:dyDescent="0.35">
      <c r="B16" s="12" t="s">
        <v>64</v>
      </c>
      <c r="C16" s="13">
        <v>0.1090922643536642</v>
      </c>
      <c r="D16" s="13">
        <v>8.2657295857146276E-2</v>
      </c>
      <c r="E16" s="13">
        <v>6.6914152272832081E-2</v>
      </c>
      <c r="F16" s="13">
        <v>0.15425085791562279</v>
      </c>
      <c r="G16" s="13">
        <v>0.1142933368914423</v>
      </c>
      <c r="H16" s="13">
        <v>0.12544536168520379</v>
      </c>
      <c r="I16" s="13">
        <v>0.1088615615669223</v>
      </c>
      <c r="K16" s="13">
        <v>0.136464376501262</v>
      </c>
      <c r="L16" s="13">
        <v>8.2293871881012878E-2</v>
      </c>
      <c r="N16" s="13">
        <v>8.9962392594285095E-2</v>
      </c>
      <c r="O16" s="13">
        <v>1.58059577425602E-2</v>
      </c>
      <c r="P16" s="13">
        <v>0.1169812543583572</v>
      </c>
      <c r="Q16" s="13">
        <v>0.14627178313015529</v>
      </c>
      <c r="R16" s="13">
        <v>0.11458492801814781</v>
      </c>
      <c r="S16" s="13">
        <v>0.14513984781610989</v>
      </c>
      <c r="T16" s="13">
        <v>0.1165653713247549</v>
      </c>
      <c r="U16" s="13">
        <v>0.12329125470447121</v>
      </c>
      <c r="V16" s="13">
        <v>0.10150919868150569</v>
      </c>
      <c r="W16" s="13">
        <v>0.1206438766730728</v>
      </c>
      <c r="X16" s="13">
        <v>7.9817809694482419E-2</v>
      </c>
      <c r="Y16" s="13">
        <v>0.10092097078843219</v>
      </c>
      <c r="AA16" s="13">
        <v>8.2652099333676357E-2</v>
      </c>
      <c r="AB16" s="13">
        <v>3.9803261321434379E-2</v>
      </c>
      <c r="AC16" s="13">
        <v>3.4629493869691642E-2</v>
      </c>
      <c r="AD16" s="13">
        <v>0.25584514503757783</v>
      </c>
      <c r="AE16" s="13">
        <v>9.1921675785112927E-2</v>
      </c>
      <c r="AF16" s="13">
        <v>0.1225644826762588</v>
      </c>
      <c r="AH16" s="13">
        <v>4.2906927146329488E-2</v>
      </c>
      <c r="AI16" s="13">
        <v>5.1381619813752513E-2</v>
      </c>
      <c r="AJ16" s="13">
        <v>3.1304059073745109E-2</v>
      </c>
      <c r="AK16" s="13">
        <v>0.24389653113932111</v>
      </c>
      <c r="AL16" s="13">
        <v>9.9298218915708308E-2</v>
      </c>
      <c r="AN16" s="13">
        <v>6.5931370968694419E-2</v>
      </c>
      <c r="AO16" s="13">
        <v>9.7236106027620547E-2</v>
      </c>
      <c r="AP16" s="13">
        <v>0.15826790750239161</v>
      </c>
      <c r="AQ16" s="13">
        <v>0.1242834216677618</v>
      </c>
    </row>
    <row r="17" spans="2:45" x14ac:dyDescent="0.35">
      <c r="B17" s="12" t="s">
        <v>65</v>
      </c>
      <c r="C17" s="13">
        <v>8.6249307653354701E-2</v>
      </c>
      <c r="D17" s="13">
        <v>9.7281466800551775E-2</v>
      </c>
      <c r="E17" s="13">
        <v>7.2916968720161998E-2</v>
      </c>
      <c r="F17" s="13">
        <v>6.9253291874401032E-2</v>
      </c>
      <c r="G17" s="13">
        <v>9.5872340549330179E-2</v>
      </c>
      <c r="H17" s="13">
        <v>9.5676524617059319E-2</v>
      </c>
      <c r="I17" s="13">
        <v>8.9483928227611517E-2</v>
      </c>
      <c r="K17" s="13">
        <v>9.2679027244441728E-2</v>
      </c>
      <c r="L17" s="13">
        <v>7.9954355032894706E-2</v>
      </c>
      <c r="N17" s="13">
        <v>0.1022720995033034</v>
      </c>
      <c r="O17" s="13">
        <v>0.1002997922859733</v>
      </c>
      <c r="P17" s="13">
        <v>9.9197500827059054E-2</v>
      </c>
      <c r="Q17" s="13">
        <v>8.8169531193383874E-2</v>
      </c>
      <c r="R17" s="13">
        <v>6.1506951530920367E-2</v>
      </c>
      <c r="S17" s="13">
        <v>6.9875245345713419E-2</v>
      </c>
      <c r="T17" s="13">
        <v>9.2500764593000981E-2</v>
      </c>
      <c r="U17" s="13">
        <v>7.1180855635259277E-2</v>
      </c>
      <c r="V17" s="13">
        <v>8.6043270381859813E-2</v>
      </c>
      <c r="W17" s="13">
        <v>9.8165068757006327E-2</v>
      </c>
      <c r="X17" s="13">
        <v>8.1709378359427168E-2</v>
      </c>
      <c r="Y17" s="13">
        <v>9.9747491844330863E-2</v>
      </c>
      <c r="AA17" s="13">
        <v>0.11793308984896141</v>
      </c>
      <c r="AB17" s="13">
        <v>0.1215554238877338</v>
      </c>
      <c r="AC17" s="13">
        <v>0.13139964191940129</v>
      </c>
      <c r="AD17" s="13">
        <v>2.104824809349699E-2</v>
      </c>
      <c r="AE17" s="13">
        <v>7.1157563907217627E-2</v>
      </c>
      <c r="AF17" s="13">
        <v>6.736482729885851E-2</v>
      </c>
      <c r="AH17" s="13">
        <v>0.13080427050066601</v>
      </c>
      <c r="AI17" s="13">
        <v>0.1478472434933818</v>
      </c>
      <c r="AJ17" s="13">
        <v>0.15635665232669571</v>
      </c>
      <c r="AK17" s="13">
        <v>2.1454127286107051E-2</v>
      </c>
      <c r="AL17" s="13">
        <v>6.2886446486909719E-2</v>
      </c>
      <c r="AN17" s="13">
        <v>9.2471589874106669E-2</v>
      </c>
      <c r="AO17" s="13">
        <v>0.11295486448472181</v>
      </c>
      <c r="AP17" s="13">
        <v>6.7394420622845216E-2</v>
      </c>
      <c r="AQ17" s="13">
        <v>6.9090634667775833E-2</v>
      </c>
    </row>
    <row r="18" spans="2:45" x14ac:dyDescent="0.35">
      <c r="B18" s="12" t="s">
        <v>66</v>
      </c>
      <c r="C18" s="13">
        <v>0.13320549454260419</v>
      </c>
      <c r="D18" s="13">
        <v>0.14896848004142729</v>
      </c>
      <c r="E18" s="13">
        <v>0.14521523061220831</v>
      </c>
      <c r="F18" s="13">
        <v>0.15487500814912611</v>
      </c>
      <c r="G18" s="13">
        <v>0.13305510932821679</v>
      </c>
      <c r="H18" s="13">
        <v>0.1031511598488779</v>
      </c>
      <c r="I18" s="13">
        <v>0.1158095165450468</v>
      </c>
      <c r="K18" s="13">
        <v>0.13005521583605231</v>
      </c>
      <c r="L18" s="13">
        <v>0.13628974338394989</v>
      </c>
      <c r="N18" s="13">
        <v>9.1216929100117777E-2</v>
      </c>
      <c r="O18" s="13">
        <v>8.8462609432437112E-2</v>
      </c>
      <c r="P18" s="13">
        <v>6.0403472015940783E-2</v>
      </c>
      <c r="Q18" s="13">
        <v>0.1249728154151636</v>
      </c>
      <c r="R18" s="13">
        <v>0.1463602970189021</v>
      </c>
      <c r="S18" s="13">
        <v>0.13366940209586561</v>
      </c>
      <c r="T18" s="13">
        <v>0.13302826762158471</v>
      </c>
      <c r="U18" s="13">
        <v>0.1708297695050007</v>
      </c>
      <c r="V18" s="13">
        <v>0.2034411479271864</v>
      </c>
      <c r="W18" s="13">
        <v>0.13333721925253481</v>
      </c>
      <c r="X18" s="13">
        <v>8.212491079644002E-2</v>
      </c>
      <c r="Y18" s="13">
        <v>0.116292806643678</v>
      </c>
      <c r="AA18" s="13">
        <v>0.1197841349786479</v>
      </c>
      <c r="AB18" s="13">
        <v>0.1183065457951288</v>
      </c>
      <c r="AC18" s="13">
        <v>0.119353268025905</v>
      </c>
      <c r="AD18" s="13">
        <v>0.1140955545961434</v>
      </c>
      <c r="AE18" s="13">
        <v>0.1591529052044631</v>
      </c>
      <c r="AF18" s="13">
        <v>0.14834469076014581</v>
      </c>
      <c r="AH18" s="13">
        <v>0.14716984752965639</v>
      </c>
      <c r="AI18" s="13">
        <v>9.9651849345432281E-2</v>
      </c>
      <c r="AJ18" s="13">
        <v>9.9562770047110505E-2</v>
      </c>
      <c r="AK18" s="13">
        <v>0.1162817813177993</v>
      </c>
      <c r="AL18" s="13">
        <v>0.15942006738790129</v>
      </c>
      <c r="AN18" s="13">
        <v>0.13561549719691979</v>
      </c>
      <c r="AO18" s="13">
        <v>0.14095576707377841</v>
      </c>
      <c r="AP18" s="13">
        <v>0.12234670631557169</v>
      </c>
      <c r="AQ18" s="13">
        <v>0.13114716099022289</v>
      </c>
    </row>
    <row r="19" spans="2:45" x14ac:dyDescent="0.35">
      <c r="B19" s="12" t="s">
        <v>67</v>
      </c>
      <c r="C19" s="13">
        <v>0.1198230208916512</v>
      </c>
      <c r="D19" s="13">
        <v>0.1560688520670481</v>
      </c>
      <c r="E19" s="13">
        <v>0.151298181683756</v>
      </c>
      <c r="F19" s="13">
        <v>0.13328844516431421</v>
      </c>
      <c r="G19" s="13">
        <v>0.107686011373721</v>
      </c>
      <c r="H19" s="13">
        <v>0.1186386645775678</v>
      </c>
      <c r="I19" s="13">
        <v>7.0065028857723893E-2</v>
      </c>
      <c r="K19" s="13">
        <v>0.1210154915488048</v>
      </c>
      <c r="L19" s="13">
        <v>0.11865554442837339</v>
      </c>
      <c r="N19" s="13">
        <v>0.1165877739612855</v>
      </c>
      <c r="O19" s="13">
        <v>7.5490821660396348E-2</v>
      </c>
      <c r="P19" s="13">
        <v>0.13253302162717001</v>
      </c>
      <c r="Q19" s="13">
        <v>0.1094225766519786</v>
      </c>
      <c r="R19" s="13">
        <v>9.8630638937998713E-2</v>
      </c>
      <c r="S19" s="13">
        <v>0.1151303226965093</v>
      </c>
      <c r="T19" s="13">
        <v>0.1050279659289972</v>
      </c>
      <c r="U19" s="13">
        <v>0.1077930749058577</v>
      </c>
      <c r="V19" s="13">
        <v>0.13489347330609441</v>
      </c>
      <c r="W19" s="13">
        <v>0.1128553236945939</v>
      </c>
      <c r="X19" s="13">
        <v>0.15927356717710381</v>
      </c>
      <c r="Y19" s="13">
        <v>0.14091350106972581</v>
      </c>
      <c r="AA19" s="13">
        <v>0.14631309339965931</v>
      </c>
      <c r="AB19" s="13">
        <v>0.1464596662588237</v>
      </c>
      <c r="AC19" s="13">
        <v>0.1306233002818587</v>
      </c>
      <c r="AD19" s="13">
        <v>8.8762799742065537E-2</v>
      </c>
      <c r="AE19" s="13">
        <v>0.1407049427430766</v>
      </c>
      <c r="AF19" s="13">
        <v>7.0919867039819409E-2</v>
      </c>
      <c r="AH19" s="13">
        <v>0.16925750751351201</v>
      </c>
      <c r="AI19" s="13">
        <v>0.1347563187635307</v>
      </c>
      <c r="AJ19" s="13">
        <v>0.13481839742024651</v>
      </c>
      <c r="AK19" s="13">
        <v>9.5057542366736511E-2</v>
      </c>
      <c r="AL19" s="13">
        <v>0.10170832390838259</v>
      </c>
      <c r="AN19" s="13">
        <v>0.1223123244553358</v>
      </c>
      <c r="AO19" s="13">
        <v>0.1042354097158691</v>
      </c>
      <c r="AP19" s="13">
        <v>0.1153087821390706</v>
      </c>
      <c r="AQ19" s="13">
        <v>0.1370497069647495</v>
      </c>
    </row>
    <row r="20" spans="2:45" x14ac:dyDescent="0.35">
      <c r="B20" s="12" t="s">
        <v>68</v>
      </c>
      <c r="C20" s="13">
        <v>0.10935282603587999</v>
      </c>
      <c r="D20" s="13">
        <v>0.12930258911877779</v>
      </c>
      <c r="E20" s="13">
        <v>0.14651679458810321</v>
      </c>
      <c r="F20" s="13">
        <v>0.1035568351954634</v>
      </c>
      <c r="G20" s="13">
        <v>0.1307314286565068</v>
      </c>
      <c r="H20" s="13">
        <v>5.4764580963124178E-2</v>
      </c>
      <c r="I20" s="13">
        <v>9.0149901429166082E-2</v>
      </c>
      <c r="K20" s="13">
        <v>0.1122748224139271</v>
      </c>
      <c r="L20" s="13">
        <v>0.1064920747237295</v>
      </c>
      <c r="N20" s="13">
        <v>0.1195862954732755</v>
      </c>
      <c r="O20" s="13">
        <v>7.9176373995397606E-2</v>
      </c>
      <c r="P20" s="13">
        <v>8.0847191807584332E-2</v>
      </c>
      <c r="Q20" s="13">
        <v>9.3662615219346143E-2</v>
      </c>
      <c r="R20" s="13">
        <v>0.13831811461142859</v>
      </c>
      <c r="S20" s="13">
        <v>8.2050689114359143E-2</v>
      </c>
      <c r="T20" s="13">
        <v>7.2844562945832442E-2</v>
      </c>
      <c r="U20" s="13">
        <v>0.12700274216117721</v>
      </c>
      <c r="V20" s="13">
        <v>0.1357667637301832</v>
      </c>
      <c r="W20" s="13">
        <v>0.1061994299120718</v>
      </c>
      <c r="X20" s="13">
        <v>0.1129989799794711</v>
      </c>
      <c r="Y20" s="13">
        <v>9.1941889371989299E-2</v>
      </c>
      <c r="AA20" s="13">
        <v>9.486271476185372E-2</v>
      </c>
      <c r="AB20" s="13">
        <v>0.1056012384922826</v>
      </c>
      <c r="AC20" s="13">
        <v>0.1226815610659816</v>
      </c>
      <c r="AD20" s="13">
        <v>8.6703929137492516E-2</v>
      </c>
      <c r="AE20" s="13">
        <v>0.13184539869124731</v>
      </c>
      <c r="AF20" s="13">
        <v>0.12036959336493661</v>
      </c>
      <c r="AH20" s="13">
        <v>0.10175028478033971</v>
      </c>
      <c r="AI20" s="13">
        <v>7.5545155428506316E-2</v>
      </c>
      <c r="AJ20" s="13">
        <v>0.1094922246599755</v>
      </c>
      <c r="AK20" s="13">
        <v>0.10093115970281941</v>
      </c>
      <c r="AL20" s="13">
        <v>0.12710616885244419</v>
      </c>
      <c r="AN20" s="13">
        <v>0.14817255241515051</v>
      </c>
      <c r="AO20" s="13">
        <v>9.6987242604193599E-2</v>
      </c>
      <c r="AP20" s="13">
        <v>0.1176640127424822</v>
      </c>
      <c r="AQ20" s="13">
        <v>7.3762970704182279E-2</v>
      </c>
    </row>
    <row r="21" spans="2:45" x14ac:dyDescent="0.35">
      <c r="B21" s="12" t="s">
        <v>69</v>
      </c>
      <c r="C21" s="13">
        <v>7.8414592672866823E-2</v>
      </c>
      <c r="D21" s="13">
        <v>4.9496910870615127E-2</v>
      </c>
      <c r="E21" s="13">
        <v>8.9300842255084847E-2</v>
      </c>
      <c r="F21" s="13">
        <v>8.0193058037053205E-2</v>
      </c>
      <c r="G21" s="13">
        <v>6.026859749459574E-2</v>
      </c>
      <c r="H21" s="13">
        <v>9.985652486447795E-2</v>
      </c>
      <c r="I21" s="13">
        <v>8.7439129753483849E-2</v>
      </c>
      <c r="K21" s="13">
        <v>5.8885873510451367E-2</v>
      </c>
      <c r="L21" s="13">
        <v>9.7533989735856114E-2</v>
      </c>
      <c r="N21" s="13">
        <v>8.7038820081064242E-2</v>
      </c>
      <c r="O21" s="13">
        <v>9.7582885628199612E-2</v>
      </c>
      <c r="P21" s="13">
        <v>5.792582854178395E-2</v>
      </c>
      <c r="Q21" s="13">
        <v>0.12838104020438421</v>
      </c>
      <c r="R21" s="13">
        <v>9.3099177638215777E-2</v>
      </c>
      <c r="S21" s="13">
        <v>6.9787386233345308E-2</v>
      </c>
      <c r="T21" s="13">
        <v>7.3012452376821649E-2</v>
      </c>
      <c r="U21" s="13">
        <v>0.1178491869887444</v>
      </c>
      <c r="V21" s="13">
        <v>5.8652048221388482E-2</v>
      </c>
      <c r="W21" s="13">
        <v>6.8666834679113845E-2</v>
      </c>
      <c r="X21" s="13">
        <v>0.1002438329309198</v>
      </c>
      <c r="Y21" s="13">
        <v>3.174953420182295E-2</v>
      </c>
      <c r="AA21" s="13">
        <v>8.2979477827663295E-2</v>
      </c>
      <c r="AB21" s="13">
        <v>5.9572803954377369E-2</v>
      </c>
      <c r="AC21" s="13">
        <v>6.9267755271844908E-2</v>
      </c>
      <c r="AD21" s="13">
        <v>0.10507065845423549</v>
      </c>
      <c r="AE21" s="13">
        <v>5.3170448151591457E-2</v>
      </c>
      <c r="AF21" s="13">
        <v>8.7467295178610766E-2</v>
      </c>
      <c r="AH21" s="13">
        <v>7.0022765957355793E-2</v>
      </c>
      <c r="AI21" s="13">
        <v>4.6889317255386517E-2</v>
      </c>
      <c r="AJ21" s="13">
        <v>7.2063104301614694E-2</v>
      </c>
      <c r="AK21" s="13">
        <v>9.616914262876515E-2</v>
      </c>
      <c r="AL21" s="13">
        <v>8.1395665521990124E-2</v>
      </c>
      <c r="AN21" s="13">
        <v>6.5136623461713089E-2</v>
      </c>
      <c r="AO21" s="13">
        <v>7.7403725985503394E-2</v>
      </c>
      <c r="AP21" s="13">
        <v>8.59582391320141E-2</v>
      </c>
      <c r="AQ21" s="13">
        <v>8.7704564017347164E-2</v>
      </c>
    </row>
    <row r="22" spans="2:45" ht="29" x14ac:dyDescent="0.35">
      <c r="B22" s="12" t="s">
        <v>70</v>
      </c>
      <c r="C22" s="13">
        <v>8.7298278310512817E-2</v>
      </c>
      <c r="D22" s="13">
        <v>3.5834742538029762E-2</v>
      </c>
      <c r="E22" s="13">
        <v>5.2467656124298212E-2</v>
      </c>
      <c r="F22" s="13">
        <v>3.7652853480722809E-2</v>
      </c>
      <c r="G22" s="13">
        <v>7.1819976749328537E-2</v>
      </c>
      <c r="H22" s="13">
        <v>0.13498682758073149</v>
      </c>
      <c r="I22" s="13">
        <v>0.17027216155302319</v>
      </c>
      <c r="K22" s="13">
        <v>9.1861041422982431E-2</v>
      </c>
      <c r="L22" s="13">
        <v>8.2831150746941584E-2</v>
      </c>
      <c r="N22" s="13">
        <v>9.3966205474932785E-2</v>
      </c>
      <c r="O22" s="13">
        <v>3.052589166081416E-2</v>
      </c>
      <c r="P22" s="13">
        <v>6.0134379085623191E-2</v>
      </c>
      <c r="Q22" s="13">
        <v>6.0869714284047909E-2</v>
      </c>
      <c r="R22" s="13">
        <v>7.1370754603920977E-2</v>
      </c>
      <c r="S22" s="13">
        <v>8.5893318563401447E-2</v>
      </c>
      <c r="T22" s="13">
        <v>0.1170571433038357</v>
      </c>
      <c r="U22" s="13">
        <v>9.4535698672113977E-2</v>
      </c>
      <c r="V22" s="13">
        <v>3.4881802654474693E-2</v>
      </c>
      <c r="W22" s="13">
        <v>9.964584063889094E-2</v>
      </c>
      <c r="X22" s="13">
        <v>0.14283748831973259</v>
      </c>
      <c r="Y22" s="13">
        <v>0.13163852819791161</v>
      </c>
      <c r="AA22" s="13">
        <v>5.5508635085664858E-2</v>
      </c>
      <c r="AB22" s="13">
        <v>0.1068519657528237</v>
      </c>
      <c r="AC22" s="13">
        <v>6.0973182353471947E-2</v>
      </c>
      <c r="AD22" s="13">
        <v>0.1242766723027743</v>
      </c>
      <c r="AE22" s="13">
        <v>3.7946196253367571E-2</v>
      </c>
      <c r="AF22" s="13">
        <v>0.15359295390871849</v>
      </c>
      <c r="AH22" s="13">
        <v>4.9206776842333953E-2</v>
      </c>
      <c r="AI22" s="13">
        <v>6.9802303927836401E-2</v>
      </c>
      <c r="AJ22" s="13">
        <v>4.5448410226265362E-2</v>
      </c>
      <c r="AK22" s="13">
        <v>0.12864497143313339</v>
      </c>
      <c r="AL22" s="13">
        <v>0.1003679245540927</v>
      </c>
      <c r="AN22" s="13">
        <v>0.11854253377201859</v>
      </c>
      <c r="AO22" s="13">
        <v>9.1213362760237213E-2</v>
      </c>
      <c r="AP22" s="13">
        <v>6.5254241793766918E-2</v>
      </c>
      <c r="AQ22" s="13">
        <v>6.870727491466315E-2</v>
      </c>
    </row>
    <row r="23" spans="2:45" ht="29" x14ac:dyDescent="0.35">
      <c r="B23" s="12" t="s">
        <v>71</v>
      </c>
      <c r="C23" s="13">
        <v>3.604254200150777E-2</v>
      </c>
      <c r="D23" s="13">
        <v>9.4484765096800968E-2</v>
      </c>
      <c r="E23" s="13">
        <v>5.4108162950337373E-2</v>
      </c>
      <c r="F23" s="13">
        <v>3.3582440628059249E-2</v>
      </c>
      <c r="G23" s="13">
        <v>2.1675116084093352E-2</v>
      </c>
      <c r="H23" s="13">
        <v>1.7771681683462E-2</v>
      </c>
      <c r="I23" s="13">
        <v>8.806875332506247E-3</v>
      </c>
      <c r="K23" s="13">
        <v>3.8758385293599283E-2</v>
      </c>
      <c r="L23" s="13">
        <v>3.3383622805092272E-2</v>
      </c>
      <c r="N23" s="13">
        <v>5.8904962407791618E-2</v>
      </c>
      <c r="O23" s="13">
        <v>0</v>
      </c>
      <c r="P23" s="13">
        <v>6.8310777385770974E-2</v>
      </c>
      <c r="Q23" s="13">
        <v>0</v>
      </c>
      <c r="R23" s="13">
        <v>1.3127244434158081E-2</v>
      </c>
      <c r="S23" s="13">
        <v>2.0277660969504209E-2</v>
      </c>
      <c r="T23" s="13">
        <v>3.3117330068431462E-2</v>
      </c>
      <c r="U23" s="13">
        <v>3.3444496598528911E-2</v>
      </c>
      <c r="V23" s="13">
        <v>6.0433803598544347E-2</v>
      </c>
      <c r="W23" s="13">
        <v>4.3534382327336647E-2</v>
      </c>
      <c r="X23" s="13">
        <v>3.1918628234480703E-2</v>
      </c>
      <c r="Y23" s="13">
        <v>2.494956683366047E-2</v>
      </c>
      <c r="AA23" s="13">
        <v>3.813338414596909E-2</v>
      </c>
      <c r="AB23" s="13">
        <v>3.224572855578068E-2</v>
      </c>
      <c r="AC23" s="13">
        <v>8.3032960343114429E-2</v>
      </c>
      <c r="AD23" s="13">
        <v>1.581138079543528E-2</v>
      </c>
      <c r="AE23" s="13">
        <v>5.4606363908143829E-2</v>
      </c>
      <c r="AF23" s="13">
        <v>1.7654747423975159E-2</v>
      </c>
      <c r="AH23" s="13">
        <v>2.9993328699702108E-2</v>
      </c>
      <c r="AI23" s="13">
        <v>4.0065964012851292E-2</v>
      </c>
      <c r="AJ23" s="13">
        <v>8.4743724768173836E-2</v>
      </c>
      <c r="AK23" s="13">
        <v>1.2268736075593411E-2</v>
      </c>
      <c r="AL23" s="13">
        <v>3.3983824833689828E-2</v>
      </c>
      <c r="AN23" s="13">
        <v>4.2379619138399972E-2</v>
      </c>
      <c r="AO23" s="13">
        <v>4.1537353179305292E-2</v>
      </c>
      <c r="AP23" s="13">
        <v>3.5014556461414131E-2</v>
      </c>
      <c r="AQ23" s="13">
        <v>2.4678369617475628E-2</v>
      </c>
    </row>
    <row r="24" spans="2:45" x14ac:dyDescent="0.35">
      <c r="B24" s="12" t="s">
        <v>72</v>
      </c>
      <c r="C24" s="13">
        <v>1.525092665476553E-2</v>
      </c>
      <c r="D24" s="13">
        <v>1.8207062974335469E-2</v>
      </c>
      <c r="E24" s="13">
        <v>1.8086425142149271E-2</v>
      </c>
      <c r="F24" s="13">
        <v>1.4805060042535279E-2</v>
      </c>
      <c r="G24" s="13">
        <v>2.6178368811391869E-3</v>
      </c>
      <c r="H24" s="13">
        <v>1.245537061249043E-2</v>
      </c>
      <c r="I24" s="13">
        <v>2.3477904001062689E-2</v>
      </c>
      <c r="K24" s="13">
        <v>1.262335226256305E-2</v>
      </c>
      <c r="L24" s="13">
        <v>1.78234270680926E-2</v>
      </c>
      <c r="N24" s="13">
        <v>1.8047753829497071E-2</v>
      </c>
      <c r="O24" s="13">
        <v>3.976523235055298E-2</v>
      </c>
      <c r="P24" s="13">
        <v>0</v>
      </c>
      <c r="Q24" s="13">
        <v>2.4896129521683939E-2</v>
      </c>
      <c r="R24" s="13">
        <v>8.6229942118824579E-3</v>
      </c>
      <c r="S24" s="13">
        <v>1.5119743378608131E-2</v>
      </c>
      <c r="T24" s="13">
        <v>1.84699584382194E-2</v>
      </c>
      <c r="U24" s="13">
        <v>2.00262531381139E-2</v>
      </c>
      <c r="V24" s="13">
        <v>1.489932165643194E-2</v>
      </c>
      <c r="W24" s="13">
        <v>2.016648954056563E-2</v>
      </c>
      <c r="X24" s="13">
        <v>5.6493170084614252E-3</v>
      </c>
      <c r="Y24" s="13">
        <v>1.123360834885723E-2</v>
      </c>
      <c r="AA24" s="13">
        <v>1.5083927639485019E-2</v>
      </c>
      <c r="AB24" s="13">
        <v>1.8265874604973979E-2</v>
      </c>
      <c r="AC24" s="13">
        <v>1.8798435892298671E-2</v>
      </c>
      <c r="AD24" s="13">
        <v>3.3599142399243099E-3</v>
      </c>
      <c r="AE24" s="13">
        <v>1.270985088698968E-2</v>
      </c>
      <c r="AF24" s="13">
        <v>2.2132381397824339E-2</v>
      </c>
      <c r="AH24" s="13">
        <v>1.8320133550653889E-2</v>
      </c>
      <c r="AI24" s="13">
        <v>1.5293101406093841E-2</v>
      </c>
      <c r="AJ24" s="13">
        <v>2.1005840554826408E-2</v>
      </c>
      <c r="AK24" s="13">
        <v>7.7749207768769597E-3</v>
      </c>
      <c r="AL24" s="13">
        <v>1.6303559741982152E-2</v>
      </c>
      <c r="AN24" s="13">
        <v>1.1936749846888599E-2</v>
      </c>
      <c r="AO24" s="13">
        <v>2.2724536965079131E-2</v>
      </c>
      <c r="AP24" s="13">
        <v>1.1268118817481991E-2</v>
      </c>
      <c r="AQ24" s="13">
        <v>1.469859256270359E-2</v>
      </c>
    </row>
    <row r="25" spans="2:45" ht="29" x14ac:dyDescent="0.35">
      <c r="B25" s="12" t="s">
        <v>73</v>
      </c>
      <c r="C25" s="13">
        <v>2.750674946945849E-2</v>
      </c>
      <c r="D25" s="13">
        <v>6.6795105319908232E-2</v>
      </c>
      <c r="E25" s="13">
        <v>3.2783915820127997E-2</v>
      </c>
      <c r="F25" s="13">
        <v>3.1536709087633362E-2</v>
      </c>
      <c r="G25" s="13">
        <v>1.9108542388008399E-2</v>
      </c>
      <c r="H25" s="13">
        <v>1.229815088321163E-2</v>
      </c>
      <c r="I25" s="13">
        <v>1.110736323773583E-2</v>
      </c>
      <c r="K25" s="13">
        <v>2.1719071633286222E-2</v>
      </c>
      <c r="L25" s="13">
        <v>3.3173117534979549E-2</v>
      </c>
      <c r="N25" s="13">
        <v>3.3753281213188373E-2</v>
      </c>
      <c r="O25" s="13">
        <v>4.7691208806203172E-2</v>
      </c>
      <c r="P25" s="13">
        <v>4.0832806386667857E-2</v>
      </c>
      <c r="Q25" s="13">
        <v>3.3011171381185547E-2</v>
      </c>
      <c r="R25" s="13">
        <v>3.11363092314197E-2</v>
      </c>
      <c r="S25" s="13">
        <v>1.8046473204595528E-2</v>
      </c>
      <c r="T25" s="13">
        <v>2.1462348169580401E-2</v>
      </c>
      <c r="U25" s="13">
        <v>2.0477777806182859E-2</v>
      </c>
      <c r="V25" s="13">
        <v>3.8550756164605321E-2</v>
      </c>
      <c r="W25" s="13">
        <v>2.679191868544694E-2</v>
      </c>
      <c r="X25" s="13">
        <v>1.9648493906070218E-2</v>
      </c>
      <c r="Y25" s="13">
        <v>1.0961640673612501E-2</v>
      </c>
      <c r="AA25" s="13">
        <v>2.5961437290740082E-2</v>
      </c>
      <c r="AB25" s="13">
        <v>5.051038342214579E-2</v>
      </c>
      <c r="AC25" s="13">
        <v>0.1105345525239257</v>
      </c>
      <c r="AD25" s="13">
        <v>0</v>
      </c>
      <c r="AE25" s="13">
        <v>2.3440970505555232E-2</v>
      </c>
      <c r="AF25" s="13">
        <v>1.951248636558699E-2</v>
      </c>
      <c r="AH25" s="13">
        <v>3.1435768601919642E-2</v>
      </c>
      <c r="AI25" s="13">
        <v>3.9790676427307943E-2</v>
      </c>
      <c r="AJ25" s="13">
        <v>7.9307464323121302E-2</v>
      </c>
      <c r="AK25" s="13">
        <v>6.8169917766192512E-3</v>
      </c>
      <c r="AL25" s="13">
        <v>1.512862008535666E-2</v>
      </c>
      <c r="AN25" s="13">
        <v>4.3490630657009123E-2</v>
      </c>
      <c r="AO25" s="13">
        <v>2.2200591556039789E-2</v>
      </c>
      <c r="AP25" s="13">
        <v>2.8727515486580809E-2</v>
      </c>
      <c r="AQ25" s="13">
        <v>1.488769842474966E-2</v>
      </c>
    </row>
    <row r="26" spans="2:45" ht="29" x14ac:dyDescent="0.35">
      <c r="B26" s="12" t="s">
        <v>74</v>
      </c>
      <c r="C26" s="13">
        <v>8.1401123457694846E-2</v>
      </c>
      <c r="D26" s="13">
        <v>3.004213603584896E-2</v>
      </c>
      <c r="E26" s="13">
        <v>1.8649669904279069E-2</v>
      </c>
      <c r="F26" s="13">
        <v>3.4113996998839997E-2</v>
      </c>
      <c r="G26" s="13">
        <v>7.8583326239476115E-2</v>
      </c>
      <c r="H26" s="13">
        <v>0.1069829483597243</v>
      </c>
      <c r="I26" s="13">
        <v>0.18969876720383921</v>
      </c>
      <c r="K26" s="13">
        <v>8.8102426629053265E-2</v>
      </c>
      <c r="L26" s="13">
        <v>7.4840279650833286E-2</v>
      </c>
      <c r="N26" s="13">
        <v>8.0179294035523388E-2</v>
      </c>
      <c r="O26" s="13">
        <v>4.6037408155484461E-2</v>
      </c>
      <c r="P26" s="13">
        <v>5.4792411094573598E-2</v>
      </c>
      <c r="Q26" s="13">
        <v>8.4118513466744149E-2</v>
      </c>
      <c r="R26" s="13">
        <v>6.6427406489826826E-2</v>
      </c>
      <c r="S26" s="13">
        <v>8.1468753607308847E-2</v>
      </c>
      <c r="T26" s="13">
        <v>6.4927908241770194E-2</v>
      </c>
      <c r="U26" s="13">
        <v>5.1600154250412422E-2</v>
      </c>
      <c r="V26" s="13">
        <v>5.4924138763642792E-2</v>
      </c>
      <c r="W26" s="13">
        <v>0.14726281491092291</v>
      </c>
      <c r="X26" s="13">
        <v>8.8234162799807406E-2</v>
      </c>
      <c r="Y26" s="13">
        <v>0.1091143147975901</v>
      </c>
      <c r="AA26" s="13">
        <v>5.9223755787234759E-2</v>
      </c>
      <c r="AB26" s="13">
        <v>0.12727025080986071</v>
      </c>
      <c r="AC26" s="13">
        <v>2.3542574430965319E-2</v>
      </c>
      <c r="AD26" s="13">
        <v>0.1370140127687173</v>
      </c>
      <c r="AE26" s="13">
        <v>3.6453277901929357E-2</v>
      </c>
      <c r="AF26" s="13">
        <v>0.12026398799085269</v>
      </c>
      <c r="AH26" s="13">
        <v>5.3095382847553711E-2</v>
      </c>
      <c r="AI26" s="13">
        <v>0.16714911566559049</v>
      </c>
      <c r="AJ26" s="13">
        <v>2.02330535685941E-2</v>
      </c>
      <c r="AK26" s="13">
        <v>9.5993436644533373E-2</v>
      </c>
      <c r="AL26" s="13">
        <v>8.9087850103805225E-2</v>
      </c>
      <c r="AN26" s="13">
        <v>8.8811139158690947E-2</v>
      </c>
      <c r="AO26" s="13">
        <v>0.1017322714792202</v>
      </c>
      <c r="AP26" s="13">
        <v>5.6039302255288762E-2</v>
      </c>
      <c r="AQ26" s="13">
        <v>7.3281538599575688E-2</v>
      </c>
    </row>
    <row r="27" spans="2:45" x14ac:dyDescent="0.35">
      <c r="B27" s="12" t="s">
        <v>75</v>
      </c>
      <c r="C27" s="13">
        <v>5.728512852347243E-3</v>
      </c>
      <c r="D27" s="13">
        <v>1.272674594800819E-2</v>
      </c>
      <c r="E27" s="13">
        <v>6.1377000541335E-3</v>
      </c>
      <c r="F27" s="13">
        <v>5.1737455532856096E-3</v>
      </c>
      <c r="G27" s="13">
        <v>8.2708514795885764E-3</v>
      </c>
      <c r="H27" s="13">
        <v>0</v>
      </c>
      <c r="I27" s="13">
        <v>3.0335995848018819E-3</v>
      </c>
      <c r="K27" s="13">
        <v>5.4851429898119556E-3</v>
      </c>
      <c r="L27" s="13">
        <v>5.9667816807470334E-3</v>
      </c>
      <c r="N27" s="13">
        <v>1.025705896275376E-2</v>
      </c>
      <c r="O27" s="13">
        <v>0</v>
      </c>
      <c r="P27" s="13">
        <v>0</v>
      </c>
      <c r="Q27" s="13">
        <v>1.0603726215270269E-2</v>
      </c>
      <c r="R27" s="13">
        <v>5.8007139943821251E-3</v>
      </c>
      <c r="S27" s="13">
        <v>0</v>
      </c>
      <c r="T27" s="13">
        <v>1.203159130128471E-2</v>
      </c>
      <c r="U27" s="13">
        <v>7.0374576748708367E-3</v>
      </c>
      <c r="V27" s="13">
        <v>1.2860635187221499E-2</v>
      </c>
      <c r="W27" s="13">
        <v>3.5684886531726508E-3</v>
      </c>
      <c r="X27" s="13">
        <v>0</v>
      </c>
      <c r="Y27" s="13">
        <v>0</v>
      </c>
      <c r="AA27" s="13">
        <v>0</v>
      </c>
      <c r="AB27" s="13">
        <v>6.3251853183839916E-3</v>
      </c>
      <c r="AC27" s="13">
        <v>1.452777638551099E-2</v>
      </c>
      <c r="AD27" s="13">
        <v>0</v>
      </c>
      <c r="AE27" s="13">
        <v>1.496265799513753E-2</v>
      </c>
      <c r="AF27" s="13">
        <v>6.5158276297996066E-3</v>
      </c>
      <c r="AH27" s="13">
        <v>2.5061330506180261E-3</v>
      </c>
      <c r="AI27" s="13">
        <v>5.2096327229615904E-3</v>
      </c>
      <c r="AJ27" s="13">
        <v>6.5440837309664584E-3</v>
      </c>
      <c r="AK27" s="13">
        <v>0</v>
      </c>
      <c r="AL27" s="13">
        <v>1.0899633938200931E-2</v>
      </c>
      <c r="AN27" s="13">
        <v>4.7900427400412639E-3</v>
      </c>
      <c r="AO27" s="13">
        <v>3.6698710398854841E-3</v>
      </c>
      <c r="AP27" s="13">
        <v>2.4527971652450022E-3</v>
      </c>
      <c r="AQ27" s="13">
        <v>1.179972205619885E-2</v>
      </c>
    </row>
    <row r="29" spans="2:45" x14ac:dyDescent="0.35">
      <c r="B29" s="30" t="s">
        <v>76</v>
      </c>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row>
    <row r="30" spans="2:45" x14ac:dyDescent="0.35">
      <c r="B30" s="29" t="s">
        <v>16</v>
      </c>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row>
    <row r="31" spans="2:45" x14ac:dyDescent="0.35">
      <c r="B31" s="12" t="s">
        <v>77</v>
      </c>
      <c r="C31" s="13">
        <v>6.974186524531463E-2</v>
      </c>
      <c r="D31" s="13">
        <v>0.1033788426983893</v>
      </c>
      <c r="E31" s="13">
        <v>0.11164279373886959</v>
      </c>
      <c r="F31" s="13">
        <v>7.7407338999991387E-2</v>
      </c>
      <c r="G31" s="13">
        <v>7.2933523032043562E-2</v>
      </c>
      <c r="H31" s="13">
        <v>2.5156847377709651E-2</v>
      </c>
      <c r="I31" s="13">
        <v>3.4737924592859612E-2</v>
      </c>
      <c r="K31" s="13">
        <v>8.8284327017253722E-2</v>
      </c>
      <c r="L31" s="13">
        <v>5.158805361053484E-2</v>
      </c>
      <c r="N31" s="13">
        <v>4.9857161512268343E-2</v>
      </c>
      <c r="O31" s="13">
        <v>6.4429785575056672E-2</v>
      </c>
      <c r="P31" s="13">
        <v>5.5583672807901441E-2</v>
      </c>
      <c r="Q31" s="13">
        <v>0.1309943178383037</v>
      </c>
      <c r="R31" s="13">
        <v>5.0696583980890018E-2</v>
      </c>
      <c r="S31" s="13">
        <v>5.5627858819413657E-2</v>
      </c>
      <c r="T31" s="13">
        <v>2.560892107059452E-2</v>
      </c>
      <c r="U31" s="13">
        <v>0.115281440218428</v>
      </c>
      <c r="V31" s="13">
        <v>0.1058400068939085</v>
      </c>
      <c r="W31" s="13">
        <v>5.7702246103031138E-2</v>
      </c>
      <c r="X31" s="13">
        <v>5.6981718662174871E-2</v>
      </c>
      <c r="Y31" s="13">
        <v>6.9505910129471077E-2</v>
      </c>
      <c r="AA31" s="13">
        <v>8.5547478273947042E-2</v>
      </c>
      <c r="AB31" s="13">
        <v>3.8176209924673257E-2</v>
      </c>
      <c r="AC31" s="13">
        <v>6.7749458662854103E-2</v>
      </c>
      <c r="AD31" s="13">
        <v>3.7022513360386859E-2</v>
      </c>
      <c r="AE31" s="13">
        <v>5.9221034543371208E-2</v>
      </c>
      <c r="AF31" s="13">
        <v>8.4821171783417873E-2</v>
      </c>
      <c r="AH31" s="13">
        <v>9.6750367878021992E-2</v>
      </c>
      <c r="AI31" s="13">
        <v>4.689378093330912E-2</v>
      </c>
      <c r="AJ31" s="13">
        <v>7.6582738006276185E-2</v>
      </c>
      <c r="AK31" s="13">
        <v>4.8691623198880887E-2</v>
      </c>
      <c r="AL31" s="13">
        <v>7.3123061964775818E-2</v>
      </c>
      <c r="AN31" s="13">
        <v>8.6816839579175839E-2</v>
      </c>
      <c r="AO31" s="13">
        <v>6.5985913988519967E-2</v>
      </c>
      <c r="AP31" s="13">
        <v>6.7152895201513171E-2</v>
      </c>
      <c r="AQ31" s="13">
        <v>5.6921155617724171E-2</v>
      </c>
    </row>
    <row r="32" spans="2:45" x14ac:dyDescent="0.35">
      <c r="B32" s="12" t="s">
        <v>78</v>
      </c>
      <c r="C32" s="13">
        <v>0.28215292426785937</v>
      </c>
      <c r="D32" s="13">
        <v>0.30616916729586041</v>
      </c>
      <c r="E32" s="13">
        <v>0.36156262960317459</v>
      </c>
      <c r="F32" s="13">
        <v>0.31674112530708759</v>
      </c>
      <c r="G32" s="13">
        <v>0.26222208095166588</v>
      </c>
      <c r="H32" s="13">
        <v>0.29714082746693432</v>
      </c>
      <c r="I32" s="13">
        <v>0.17976981601400949</v>
      </c>
      <c r="K32" s="13">
        <v>0.32944094551720099</v>
      </c>
      <c r="L32" s="13">
        <v>0.2358560602969092</v>
      </c>
      <c r="N32" s="13">
        <v>0.29809743743278988</v>
      </c>
      <c r="O32" s="13">
        <v>0.26559263789052467</v>
      </c>
      <c r="P32" s="13">
        <v>0.27271648832994289</v>
      </c>
      <c r="Q32" s="13">
        <v>0.27349422961539399</v>
      </c>
      <c r="R32" s="13">
        <v>0.33254179010254042</v>
      </c>
      <c r="S32" s="13">
        <v>0.29169081034359501</v>
      </c>
      <c r="T32" s="13">
        <v>0.28996340977067669</v>
      </c>
      <c r="U32" s="13">
        <v>0.24246338608051579</v>
      </c>
      <c r="V32" s="13">
        <v>0.2611163104677881</v>
      </c>
      <c r="W32" s="13">
        <v>0.27993206150592531</v>
      </c>
      <c r="X32" s="13">
        <v>0.31988833509277348</v>
      </c>
      <c r="Y32" s="13">
        <v>0.24617542386192731</v>
      </c>
      <c r="AA32" s="13">
        <v>0.36036963840614522</v>
      </c>
      <c r="AB32" s="13">
        <v>0.28252559315111631</v>
      </c>
      <c r="AC32" s="13">
        <v>0.3102202698430051</v>
      </c>
      <c r="AD32" s="13">
        <v>0.18534465352309651</v>
      </c>
      <c r="AE32" s="13">
        <v>0.2388776263539856</v>
      </c>
      <c r="AF32" s="13">
        <v>0.25501401403403029</v>
      </c>
      <c r="AH32" s="13">
        <v>0.48357076423802148</v>
      </c>
      <c r="AI32" s="13">
        <v>0.27462834810965359</v>
      </c>
      <c r="AJ32" s="13">
        <v>0.26099682185945849</v>
      </c>
      <c r="AK32" s="13">
        <v>0.1953406140335843</v>
      </c>
      <c r="AL32" s="13">
        <v>0.24950568893455161</v>
      </c>
      <c r="AN32" s="13">
        <v>0.30027265622953969</v>
      </c>
      <c r="AO32" s="13">
        <v>0.27551570246932228</v>
      </c>
      <c r="AP32" s="13">
        <v>0.34216806524188392</v>
      </c>
      <c r="AQ32" s="13">
        <v>0.21866600996733951</v>
      </c>
    </row>
    <row r="33" spans="2:45" x14ac:dyDescent="0.35">
      <c r="B33" s="12" t="s">
        <v>79</v>
      </c>
      <c r="C33" s="13">
        <v>0.37055015051081169</v>
      </c>
      <c r="D33" s="13">
        <v>0.36819349752427277</v>
      </c>
      <c r="E33" s="13">
        <v>0.34452284061284061</v>
      </c>
      <c r="F33" s="13">
        <v>0.37122831349103858</v>
      </c>
      <c r="G33" s="13">
        <v>0.34251476462460972</v>
      </c>
      <c r="H33" s="13">
        <v>0.36133941413736742</v>
      </c>
      <c r="I33" s="13">
        <v>0.42160912920710281</v>
      </c>
      <c r="K33" s="13">
        <v>0.33090749080495102</v>
      </c>
      <c r="L33" s="13">
        <v>0.40936189977330512</v>
      </c>
      <c r="N33" s="13">
        <v>0.40246183895591181</v>
      </c>
      <c r="O33" s="13">
        <v>0.40882878303967352</v>
      </c>
      <c r="P33" s="13">
        <v>0.40611198439605628</v>
      </c>
      <c r="Q33" s="13">
        <v>0.27817771633826932</v>
      </c>
      <c r="R33" s="13">
        <v>0.32001983896671282</v>
      </c>
      <c r="S33" s="13">
        <v>0.35939642026612839</v>
      </c>
      <c r="T33" s="13">
        <v>0.42778334481646968</v>
      </c>
      <c r="U33" s="13">
        <v>0.35005054859984552</v>
      </c>
      <c r="V33" s="13">
        <v>0.35940701703166961</v>
      </c>
      <c r="W33" s="13">
        <v>0.41118161212421678</v>
      </c>
      <c r="X33" s="13">
        <v>0.32472357154036119</v>
      </c>
      <c r="Y33" s="13">
        <v>0.39411598014989307</v>
      </c>
      <c r="AA33" s="13">
        <v>0.34334256168209443</v>
      </c>
      <c r="AB33" s="13">
        <v>0.44177749438877528</v>
      </c>
      <c r="AC33" s="13">
        <v>0.36279953192297698</v>
      </c>
      <c r="AD33" s="13">
        <v>0.39035581866298757</v>
      </c>
      <c r="AE33" s="13">
        <v>0.39063426571427468</v>
      </c>
      <c r="AF33" s="13">
        <v>0.35989467720480839</v>
      </c>
      <c r="AH33" s="13">
        <v>0.30073410586225391</v>
      </c>
      <c r="AI33" s="13">
        <v>0.46683222739503138</v>
      </c>
      <c r="AJ33" s="13">
        <v>0.38489715150485571</v>
      </c>
      <c r="AK33" s="13">
        <v>0.37758582197888202</v>
      </c>
      <c r="AL33" s="13">
        <v>0.37067310400867259</v>
      </c>
      <c r="AN33" s="13">
        <v>0.38109033006657861</v>
      </c>
      <c r="AO33" s="13">
        <v>0.36660066469796548</v>
      </c>
      <c r="AP33" s="13">
        <v>0.33825045119566421</v>
      </c>
      <c r="AQ33" s="13">
        <v>0.39025850355389052</v>
      </c>
    </row>
    <row r="34" spans="2:45" x14ac:dyDescent="0.35">
      <c r="B34" s="12" t="s">
        <v>80</v>
      </c>
      <c r="C34" s="13">
        <v>0.2317406550170957</v>
      </c>
      <c r="D34" s="13">
        <v>0.16621046420321769</v>
      </c>
      <c r="E34" s="13">
        <v>0.16203028813963849</v>
      </c>
      <c r="F34" s="13">
        <v>0.1984565433714032</v>
      </c>
      <c r="G34" s="13">
        <v>0.26628902863612203</v>
      </c>
      <c r="H34" s="13">
        <v>0.27517411883575288</v>
      </c>
      <c r="I34" s="13">
        <v>0.30136325248192741</v>
      </c>
      <c r="K34" s="13">
        <v>0.21950883556414089</v>
      </c>
      <c r="L34" s="13">
        <v>0.24371609544300599</v>
      </c>
      <c r="N34" s="13">
        <v>0.23550106682866531</v>
      </c>
      <c r="O34" s="13">
        <v>0.2164118407278639</v>
      </c>
      <c r="P34" s="13">
        <v>0.19321870263161581</v>
      </c>
      <c r="Q34" s="13">
        <v>0.235068226218902</v>
      </c>
      <c r="R34" s="13">
        <v>0.24702433889097999</v>
      </c>
      <c r="S34" s="13">
        <v>0.2654277840922013</v>
      </c>
      <c r="T34" s="13">
        <v>0.2411539628738352</v>
      </c>
      <c r="U34" s="13">
        <v>0.25005380066726951</v>
      </c>
      <c r="V34" s="13">
        <v>0.2073771381826853</v>
      </c>
      <c r="W34" s="13">
        <v>0.20559211203715119</v>
      </c>
      <c r="X34" s="13">
        <v>0.25943931441146972</v>
      </c>
      <c r="Y34" s="13">
        <v>0.22975991050257469</v>
      </c>
      <c r="AA34" s="13">
        <v>0.17203279670420249</v>
      </c>
      <c r="AB34" s="13">
        <v>0.18718362688007539</v>
      </c>
      <c r="AC34" s="13">
        <v>0.23335389303301851</v>
      </c>
      <c r="AD34" s="13">
        <v>0.37398586527249872</v>
      </c>
      <c r="AE34" s="13">
        <v>0.21542926596829551</v>
      </c>
      <c r="AF34" s="13">
        <v>0.26586915639658959</v>
      </c>
      <c r="AH34" s="13">
        <v>8.9491620663349744E-2</v>
      </c>
      <c r="AI34" s="13">
        <v>0.15107379358540729</v>
      </c>
      <c r="AJ34" s="13">
        <v>0.23669219516522799</v>
      </c>
      <c r="AK34" s="13">
        <v>0.35486255471943229</v>
      </c>
      <c r="AL34" s="13">
        <v>0.23977177580153131</v>
      </c>
      <c r="AN34" s="13">
        <v>0.19297904221950399</v>
      </c>
      <c r="AO34" s="13">
        <v>0.26412524848316471</v>
      </c>
      <c r="AP34" s="13">
        <v>0.20899805886353859</v>
      </c>
      <c r="AQ34" s="13">
        <v>0.26075591166369588</v>
      </c>
    </row>
    <row r="35" spans="2:45" x14ac:dyDescent="0.35">
      <c r="B35" s="12" t="s">
        <v>81</v>
      </c>
      <c r="C35" s="13">
        <v>4.5814404958918538E-2</v>
      </c>
      <c r="D35" s="13">
        <v>5.6048028278260012E-2</v>
      </c>
      <c r="E35" s="13">
        <v>2.0241447905476669E-2</v>
      </c>
      <c r="F35" s="13">
        <v>3.616667883047936E-2</v>
      </c>
      <c r="G35" s="13">
        <v>5.6040602755558791E-2</v>
      </c>
      <c r="H35" s="13">
        <v>4.1188792182235798E-2</v>
      </c>
      <c r="I35" s="13">
        <v>6.2519877704100779E-2</v>
      </c>
      <c r="K35" s="13">
        <v>3.1858401096453312E-2</v>
      </c>
      <c r="L35" s="13">
        <v>5.9477890876244909E-2</v>
      </c>
      <c r="N35" s="13">
        <v>1.408249527036471E-2</v>
      </c>
      <c r="O35" s="13">
        <v>4.4736952766881152E-2</v>
      </c>
      <c r="P35" s="13">
        <v>7.2369151834483628E-2</v>
      </c>
      <c r="Q35" s="13">
        <v>8.2265509989131042E-2</v>
      </c>
      <c r="R35" s="13">
        <v>4.9717448058876568E-2</v>
      </c>
      <c r="S35" s="13">
        <v>2.785712647866145E-2</v>
      </c>
      <c r="T35" s="13">
        <v>1.549036146842396E-2</v>
      </c>
      <c r="U35" s="13">
        <v>4.2150824433940991E-2</v>
      </c>
      <c r="V35" s="13">
        <v>6.6259527423948389E-2</v>
      </c>
      <c r="W35" s="13">
        <v>4.559196822967522E-2</v>
      </c>
      <c r="X35" s="13">
        <v>3.8967060293220501E-2</v>
      </c>
      <c r="Y35" s="13">
        <v>6.0442775356133932E-2</v>
      </c>
      <c r="AA35" s="13">
        <v>3.8707524933610807E-2</v>
      </c>
      <c r="AB35" s="13">
        <v>5.033707565535972E-2</v>
      </c>
      <c r="AC35" s="13">
        <v>2.5876846538145169E-2</v>
      </c>
      <c r="AD35" s="13">
        <v>1.3291149181030351E-2</v>
      </c>
      <c r="AE35" s="13">
        <v>9.5837807420073043E-2</v>
      </c>
      <c r="AF35" s="13">
        <v>3.4400980581153727E-2</v>
      </c>
      <c r="AH35" s="13">
        <v>2.9453141358352759E-2</v>
      </c>
      <c r="AI35" s="13">
        <v>6.0571849976598507E-2</v>
      </c>
      <c r="AJ35" s="13">
        <v>4.0831093464181553E-2</v>
      </c>
      <c r="AK35" s="13">
        <v>2.3519386069220501E-2</v>
      </c>
      <c r="AL35" s="13">
        <v>6.6926369290468773E-2</v>
      </c>
      <c r="AN35" s="13">
        <v>3.8841131905201977E-2</v>
      </c>
      <c r="AO35" s="13">
        <v>2.7772470361027379E-2</v>
      </c>
      <c r="AP35" s="13">
        <v>4.3430529497400207E-2</v>
      </c>
      <c r="AQ35" s="13">
        <v>7.3398419197349962E-2</v>
      </c>
    </row>
    <row r="37" spans="2:45" x14ac:dyDescent="0.35">
      <c r="B37" s="30" t="s">
        <v>82</v>
      </c>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row>
    <row r="38" spans="2:45" x14ac:dyDescent="0.35">
      <c r="B38" s="29" t="s">
        <v>16</v>
      </c>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row>
    <row r="39" spans="2:45" x14ac:dyDescent="0.35">
      <c r="B39" s="12" t="s">
        <v>83</v>
      </c>
      <c r="C39" s="13">
        <v>0.45016301976360368</v>
      </c>
      <c r="D39" s="13">
        <v>0.29937631229660933</v>
      </c>
      <c r="E39" s="13">
        <v>0.37683793876875948</v>
      </c>
      <c r="F39" s="13">
        <v>0.37702246115234839</v>
      </c>
      <c r="G39" s="13">
        <v>0.42836375065773402</v>
      </c>
      <c r="H39" s="13">
        <v>0.5109204279654177</v>
      </c>
      <c r="I39" s="13">
        <v>0.63784336391996066</v>
      </c>
      <c r="K39" s="13">
        <v>0.51806838811310019</v>
      </c>
      <c r="L39" s="13">
        <v>0.38362826784348758</v>
      </c>
      <c r="N39" s="13">
        <v>0.4274963850562265</v>
      </c>
      <c r="O39" s="13">
        <v>0.31382897205248272</v>
      </c>
      <c r="P39" s="13">
        <v>0.37948017205617229</v>
      </c>
      <c r="Q39" s="13">
        <v>0.45424381994388507</v>
      </c>
      <c r="R39" s="13">
        <v>0.4717695678486804</v>
      </c>
      <c r="S39" s="13">
        <v>0.50847481915516524</v>
      </c>
      <c r="T39" s="13">
        <v>0.50250439639468436</v>
      </c>
      <c r="U39" s="13">
        <v>0.40479629154748298</v>
      </c>
      <c r="V39" s="13">
        <v>0.37140179356756797</v>
      </c>
      <c r="W39" s="13">
        <v>0.47476719758869451</v>
      </c>
      <c r="X39" s="13">
        <v>0.51687495033841013</v>
      </c>
      <c r="Y39" s="13">
        <v>0.50973052861519075</v>
      </c>
      <c r="AA39" s="13">
        <v>0.4769849946710813</v>
      </c>
      <c r="AB39" s="13">
        <v>0.45433930967114983</v>
      </c>
      <c r="AC39" s="13">
        <v>0.25405408634453341</v>
      </c>
      <c r="AD39" s="13">
        <v>0.60008238859954832</v>
      </c>
      <c r="AE39" s="13">
        <v>0.2959510881093611</v>
      </c>
      <c r="AF39" s="13">
        <v>0.50690509112248228</v>
      </c>
      <c r="AH39" s="13">
        <v>0.47491977949971048</v>
      </c>
      <c r="AI39" s="13">
        <v>0.50022014661887282</v>
      </c>
      <c r="AJ39" s="13">
        <v>0.25332003290539579</v>
      </c>
      <c r="AK39" s="13">
        <v>0.56362705784261269</v>
      </c>
      <c r="AL39" s="13">
        <v>0.42865724540302352</v>
      </c>
      <c r="AN39" s="13">
        <v>0.46723088537670338</v>
      </c>
      <c r="AO39" s="13">
        <v>0.48176576120712611</v>
      </c>
      <c r="AP39" s="13">
        <v>0.43381495057062608</v>
      </c>
      <c r="AQ39" s="13">
        <v>0.41132517087843368</v>
      </c>
    </row>
    <row r="40" spans="2:45" ht="29" x14ac:dyDescent="0.35">
      <c r="B40" s="12" t="s">
        <v>84</v>
      </c>
      <c r="C40" s="13">
        <v>0.23648352279712939</v>
      </c>
      <c r="D40" s="13">
        <v>0.2088299006452895</v>
      </c>
      <c r="E40" s="13">
        <v>0.22476536021678389</v>
      </c>
      <c r="F40" s="13">
        <v>0.18706773014202749</v>
      </c>
      <c r="G40" s="13">
        <v>0.18961505190254049</v>
      </c>
      <c r="H40" s="13">
        <v>0.27807664159416212</v>
      </c>
      <c r="I40" s="13">
        <v>0.31237812633745882</v>
      </c>
      <c r="K40" s="13">
        <v>0.2731711661174101</v>
      </c>
      <c r="L40" s="13">
        <v>0.2005363906899123</v>
      </c>
      <c r="N40" s="13">
        <v>0.20201138040588321</v>
      </c>
      <c r="O40" s="13">
        <v>0.15147832696612101</v>
      </c>
      <c r="P40" s="13">
        <v>0.20338698477874831</v>
      </c>
      <c r="Q40" s="13">
        <v>0.2326936428522966</v>
      </c>
      <c r="R40" s="13">
        <v>0.24582135828377941</v>
      </c>
      <c r="S40" s="13">
        <v>0.27233683083482219</v>
      </c>
      <c r="T40" s="13">
        <v>0.24910086792872099</v>
      </c>
      <c r="U40" s="13">
        <v>0.22715916042520229</v>
      </c>
      <c r="V40" s="13">
        <v>0.24032300031944789</v>
      </c>
      <c r="W40" s="13">
        <v>0.24253480053640819</v>
      </c>
      <c r="X40" s="13">
        <v>0.25088865679815209</v>
      </c>
      <c r="Y40" s="13">
        <v>0.24774379659158821</v>
      </c>
      <c r="AA40" s="13">
        <v>0.19757348747337919</v>
      </c>
      <c r="AB40" s="13">
        <v>0.18043647016078379</v>
      </c>
      <c r="AC40" s="13">
        <v>0.1604195811815177</v>
      </c>
      <c r="AD40" s="13">
        <v>0.3958536168559133</v>
      </c>
      <c r="AE40" s="13">
        <v>0.17704270701529221</v>
      </c>
      <c r="AF40" s="13">
        <v>0.29077269513850812</v>
      </c>
      <c r="AH40" s="13">
        <v>0.17639608079650951</v>
      </c>
      <c r="AI40" s="13">
        <v>0.16519750019512641</v>
      </c>
      <c r="AJ40" s="13">
        <v>0.16940358526907079</v>
      </c>
      <c r="AK40" s="13">
        <v>0.40334091317212478</v>
      </c>
      <c r="AL40" s="13">
        <v>0.2001306509260595</v>
      </c>
      <c r="AN40" s="13">
        <v>0.23903853660379429</v>
      </c>
      <c r="AO40" s="13">
        <v>0.2038168263066851</v>
      </c>
      <c r="AP40" s="13">
        <v>0.29011483933869592</v>
      </c>
      <c r="AQ40" s="13">
        <v>0.2227005357596743</v>
      </c>
    </row>
    <row r="41" spans="2:45" ht="43.5" x14ac:dyDescent="0.35">
      <c r="B41" s="12" t="s">
        <v>85</v>
      </c>
      <c r="C41" s="13">
        <v>0.47335546779450971</v>
      </c>
      <c r="D41" s="13">
        <v>0.45790318960179133</v>
      </c>
      <c r="E41" s="13">
        <v>0.42823845471420813</v>
      </c>
      <c r="F41" s="13">
        <v>0.45834114731146308</v>
      </c>
      <c r="G41" s="13">
        <v>0.45527800199598878</v>
      </c>
      <c r="H41" s="13">
        <v>0.46900031031365108</v>
      </c>
      <c r="I41" s="13">
        <v>0.54807045216271233</v>
      </c>
      <c r="K41" s="13">
        <v>0.48812928943405609</v>
      </c>
      <c r="L41" s="13">
        <v>0.45887984412010341</v>
      </c>
      <c r="N41" s="13">
        <v>0.551277122719801</v>
      </c>
      <c r="O41" s="13">
        <v>0.56255446862849867</v>
      </c>
      <c r="P41" s="13">
        <v>0.53396919443244661</v>
      </c>
      <c r="Q41" s="13">
        <v>0.35597694962852111</v>
      </c>
      <c r="R41" s="13">
        <v>0.51511686821395519</v>
      </c>
      <c r="S41" s="13">
        <v>0.41730188848916883</v>
      </c>
      <c r="T41" s="13">
        <v>0.44727012281023948</v>
      </c>
      <c r="U41" s="13">
        <v>0.46230051836210068</v>
      </c>
      <c r="V41" s="13">
        <v>0.43967740378484771</v>
      </c>
      <c r="W41" s="13">
        <v>0.48171989917934532</v>
      </c>
      <c r="X41" s="13">
        <v>0.42824872274359121</v>
      </c>
      <c r="Y41" s="13">
        <v>0.49510461407141287</v>
      </c>
      <c r="AA41" s="13">
        <v>0.53746520550537569</v>
      </c>
      <c r="AB41" s="13">
        <v>0.56652434199019108</v>
      </c>
      <c r="AC41" s="13">
        <v>0.47010366964123629</v>
      </c>
      <c r="AD41" s="13">
        <v>0.41359657987218212</v>
      </c>
      <c r="AE41" s="13">
        <v>0.38561809383053119</v>
      </c>
      <c r="AF41" s="13">
        <v>0.45973517505050382</v>
      </c>
      <c r="AH41" s="13">
        <v>0.54769253738539203</v>
      </c>
      <c r="AI41" s="13">
        <v>0.62496599808432207</v>
      </c>
      <c r="AJ41" s="13">
        <v>0.52333764965169005</v>
      </c>
      <c r="AK41" s="13">
        <v>0.39453169868079169</v>
      </c>
      <c r="AL41" s="13">
        <v>0.43100682312955269</v>
      </c>
      <c r="AN41" s="13">
        <v>0.51808000830591161</v>
      </c>
      <c r="AO41" s="13">
        <v>0.51005930158427348</v>
      </c>
      <c r="AP41" s="13">
        <v>0.43288210501517232</v>
      </c>
      <c r="AQ41" s="13">
        <v>0.42243391282293152</v>
      </c>
    </row>
    <row r="42" spans="2:45" ht="29" x14ac:dyDescent="0.35">
      <c r="B42" s="12" t="s">
        <v>86</v>
      </c>
      <c r="C42" s="13">
        <v>0.28025544753526771</v>
      </c>
      <c r="D42" s="13">
        <v>0.19275562350797029</v>
      </c>
      <c r="E42" s="13">
        <v>0.30952230943523912</v>
      </c>
      <c r="F42" s="13">
        <v>0.24637115659480111</v>
      </c>
      <c r="G42" s="13">
        <v>0.25247158795760999</v>
      </c>
      <c r="H42" s="13">
        <v>0.32830428229772002</v>
      </c>
      <c r="I42" s="13">
        <v>0.32894485905575399</v>
      </c>
      <c r="K42" s="13">
        <v>0.30706825691861189</v>
      </c>
      <c r="L42" s="13">
        <v>0.25398383361189808</v>
      </c>
      <c r="N42" s="13">
        <v>0.27798453076267882</v>
      </c>
      <c r="O42" s="13">
        <v>0.29672600834076213</v>
      </c>
      <c r="P42" s="13">
        <v>0.27792246117541403</v>
      </c>
      <c r="Q42" s="13">
        <v>0.24236157354738841</v>
      </c>
      <c r="R42" s="13">
        <v>0.29211075992748781</v>
      </c>
      <c r="S42" s="13">
        <v>0.22185719678857199</v>
      </c>
      <c r="T42" s="13">
        <v>0.27380836254844337</v>
      </c>
      <c r="U42" s="13">
        <v>0.27135004525264472</v>
      </c>
      <c r="V42" s="13">
        <v>0.24969740694137799</v>
      </c>
      <c r="W42" s="13">
        <v>0.34543979629529492</v>
      </c>
      <c r="X42" s="13">
        <v>0.2932600991692913</v>
      </c>
      <c r="Y42" s="13">
        <v>0.29002730407933508</v>
      </c>
      <c r="AA42" s="13">
        <v>0.28064053925509841</v>
      </c>
      <c r="AB42" s="13">
        <v>0.28464445635675178</v>
      </c>
      <c r="AC42" s="13">
        <v>0.28898664098698351</v>
      </c>
      <c r="AD42" s="13">
        <v>0.2630363445795364</v>
      </c>
      <c r="AE42" s="13">
        <v>0.22217827164024159</v>
      </c>
      <c r="AF42" s="13">
        <v>0.33283132605172699</v>
      </c>
      <c r="AH42" s="13">
        <v>0.30915318779700779</v>
      </c>
      <c r="AI42" s="13">
        <v>0.27319818758906472</v>
      </c>
      <c r="AJ42" s="13">
        <v>0.25761172229973162</v>
      </c>
      <c r="AK42" s="13">
        <v>0.28246667244782481</v>
      </c>
      <c r="AL42" s="13">
        <v>0.27519328702950641</v>
      </c>
      <c r="AN42" s="13">
        <v>0.31296809748207782</v>
      </c>
      <c r="AO42" s="13">
        <v>0.3112745030856745</v>
      </c>
      <c r="AP42" s="13">
        <v>0.22841412371346059</v>
      </c>
      <c r="AQ42" s="13">
        <v>0.2576783477875082</v>
      </c>
    </row>
    <row r="43" spans="2:45" ht="43.5" x14ac:dyDescent="0.35">
      <c r="B43" s="12" t="s">
        <v>87</v>
      </c>
      <c r="C43" s="13">
        <v>0.32271419249300792</v>
      </c>
      <c r="D43" s="13">
        <v>0.15429437528224729</v>
      </c>
      <c r="E43" s="13">
        <v>0.24668795744968949</v>
      </c>
      <c r="F43" s="13">
        <v>0.28873999751173229</v>
      </c>
      <c r="G43" s="13">
        <v>0.36262200211298518</v>
      </c>
      <c r="H43" s="13">
        <v>0.3987299548455463</v>
      </c>
      <c r="I43" s="13">
        <v>0.43302270156121281</v>
      </c>
      <c r="K43" s="13">
        <v>0.30656494587407263</v>
      </c>
      <c r="L43" s="13">
        <v>0.33853747927583572</v>
      </c>
      <c r="N43" s="13">
        <v>0.40663799040377607</v>
      </c>
      <c r="O43" s="13">
        <v>0.36081328882985408</v>
      </c>
      <c r="P43" s="13">
        <v>0.33159435124816361</v>
      </c>
      <c r="Q43" s="13">
        <v>0.28546973131222692</v>
      </c>
      <c r="R43" s="13">
        <v>0.27763578740003592</v>
      </c>
      <c r="S43" s="13">
        <v>0.34131288676924593</v>
      </c>
      <c r="T43" s="13">
        <v>0.35416990436019519</v>
      </c>
      <c r="U43" s="13">
        <v>0.28668161306207218</v>
      </c>
      <c r="V43" s="13">
        <v>0.27295067702584691</v>
      </c>
      <c r="W43" s="13">
        <v>0.37503154041884113</v>
      </c>
      <c r="X43" s="13">
        <v>0.28208641549770169</v>
      </c>
      <c r="Y43" s="13">
        <v>0.32289907048789362</v>
      </c>
      <c r="AA43" s="13">
        <v>0.31126494753400991</v>
      </c>
      <c r="AB43" s="13">
        <v>0.39705966147966709</v>
      </c>
      <c r="AC43" s="13">
        <v>0.30999959875729299</v>
      </c>
      <c r="AD43" s="13">
        <v>0.40302399557756557</v>
      </c>
      <c r="AE43" s="13">
        <v>0.21427746399707959</v>
      </c>
      <c r="AF43" s="13">
        <v>0.36405219283924189</v>
      </c>
      <c r="AH43" s="13">
        <v>0.31422207220464782</v>
      </c>
      <c r="AI43" s="13">
        <v>0.39558331137802899</v>
      </c>
      <c r="AJ43" s="13">
        <v>0.35605837048562289</v>
      </c>
      <c r="AK43" s="13">
        <v>0.3414639719609554</v>
      </c>
      <c r="AL43" s="13">
        <v>0.28305407711760772</v>
      </c>
      <c r="AN43" s="13">
        <v>0.35699240057527082</v>
      </c>
      <c r="AO43" s="13">
        <v>0.36674525012764719</v>
      </c>
      <c r="AP43" s="13">
        <v>0.27798066478017519</v>
      </c>
      <c r="AQ43" s="13">
        <v>0.28141126417890028</v>
      </c>
    </row>
    <row r="44" spans="2:45" ht="43.5" x14ac:dyDescent="0.35">
      <c r="B44" s="12" t="s">
        <v>88</v>
      </c>
      <c r="C44" s="13">
        <v>0.34147745900955601</v>
      </c>
      <c r="D44" s="13">
        <v>0.32673409776578488</v>
      </c>
      <c r="E44" s="13">
        <v>0.29277335414754813</v>
      </c>
      <c r="F44" s="13">
        <v>0.32741293859979292</v>
      </c>
      <c r="G44" s="13">
        <v>0.36357916996496981</v>
      </c>
      <c r="H44" s="13">
        <v>0.34097639236064342</v>
      </c>
      <c r="I44" s="13">
        <v>0.38322788970323468</v>
      </c>
      <c r="K44" s="13">
        <v>0.30590158460703398</v>
      </c>
      <c r="L44" s="13">
        <v>0.37633526237983339</v>
      </c>
      <c r="N44" s="13">
        <v>0.38126576270471502</v>
      </c>
      <c r="O44" s="13">
        <v>0.34550971563596772</v>
      </c>
      <c r="P44" s="13">
        <v>0.37204091496333552</v>
      </c>
      <c r="Q44" s="13">
        <v>0.38063993169958937</v>
      </c>
      <c r="R44" s="13">
        <v>0.31956584524054171</v>
      </c>
      <c r="S44" s="13">
        <v>0.35781665692316911</v>
      </c>
      <c r="T44" s="13">
        <v>0.30998639154614349</v>
      </c>
      <c r="U44" s="13">
        <v>0.37503840030687829</v>
      </c>
      <c r="V44" s="13">
        <v>0.32506765946791127</v>
      </c>
      <c r="W44" s="13">
        <v>0.35541610776707411</v>
      </c>
      <c r="X44" s="13">
        <v>0.26582017474999042</v>
      </c>
      <c r="Y44" s="13">
        <v>0.3411842612587756</v>
      </c>
      <c r="AA44" s="13">
        <v>0.32336120866758411</v>
      </c>
      <c r="AB44" s="13">
        <v>0.36601263450085902</v>
      </c>
      <c r="AC44" s="13">
        <v>0.34898015692252071</v>
      </c>
      <c r="AD44" s="13">
        <v>0.38821817295923527</v>
      </c>
      <c r="AE44" s="13">
        <v>0.28855945422756341</v>
      </c>
      <c r="AF44" s="13">
        <v>0.37526000758687322</v>
      </c>
      <c r="AH44" s="13">
        <v>0.30632169450996788</v>
      </c>
      <c r="AI44" s="13">
        <v>0.38991872828634833</v>
      </c>
      <c r="AJ44" s="13">
        <v>0.37536453186727481</v>
      </c>
      <c r="AK44" s="13">
        <v>0.3460309626503778</v>
      </c>
      <c r="AL44" s="13">
        <v>0.33038214984208808</v>
      </c>
      <c r="AN44" s="13">
        <v>0.32494789218364267</v>
      </c>
      <c r="AO44" s="13">
        <v>0.40732589889408821</v>
      </c>
      <c r="AP44" s="13">
        <v>0.27600308095380149</v>
      </c>
      <c r="AQ44" s="13">
        <v>0.34739701899687869</v>
      </c>
    </row>
    <row r="45" spans="2:45" ht="58" x14ac:dyDescent="0.35">
      <c r="B45" s="12" t="s">
        <v>89</v>
      </c>
      <c r="C45" s="13">
        <v>0.21797085003129879</v>
      </c>
      <c r="D45" s="13">
        <v>0.17685481750984211</v>
      </c>
      <c r="E45" s="13">
        <v>0.23331293116202759</v>
      </c>
      <c r="F45" s="13">
        <v>0.19856100346004829</v>
      </c>
      <c r="G45" s="13">
        <v>0.2218572552825511</v>
      </c>
      <c r="H45" s="13">
        <v>0.201425897791255</v>
      </c>
      <c r="I45" s="13">
        <v>0.25457626222244512</v>
      </c>
      <c r="K45" s="13">
        <v>0.2056639073218279</v>
      </c>
      <c r="L45" s="13">
        <v>0.23002938678579091</v>
      </c>
      <c r="N45" s="13">
        <v>0.21928372738969609</v>
      </c>
      <c r="O45" s="13">
        <v>0.2034157340052519</v>
      </c>
      <c r="P45" s="13">
        <v>0.2222246034509876</v>
      </c>
      <c r="Q45" s="13">
        <v>0.20534613926349901</v>
      </c>
      <c r="R45" s="13">
        <v>0.24129860870685491</v>
      </c>
      <c r="S45" s="13">
        <v>0.26017067833236829</v>
      </c>
      <c r="T45" s="13">
        <v>0.20201750625595721</v>
      </c>
      <c r="U45" s="13">
        <v>0.2226252914787295</v>
      </c>
      <c r="V45" s="13">
        <v>0.22377838007549111</v>
      </c>
      <c r="W45" s="13">
        <v>0.22892573381013009</v>
      </c>
      <c r="X45" s="13">
        <v>0.1656990840463467</v>
      </c>
      <c r="Y45" s="13">
        <v>0.18658210931745861</v>
      </c>
      <c r="AA45" s="13">
        <v>0.2111938629825835</v>
      </c>
      <c r="AB45" s="13">
        <v>0.21183205503215741</v>
      </c>
      <c r="AC45" s="13">
        <v>0.23087962575573279</v>
      </c>
      <c r="AD45" s="13">
        <v>0.22623588656634591</v>
      </c>
      <c r="AE45" s="13">
        <v>0.20702170986064161</v>
      </c>
      <c r="AF45" s="13">
        <v>0.230660001570238</v>
      </c>
      <c r="AH45" s="13">
        <v>0.20716734653832269</v>
      </c>
      <c r="AI45" s="13">
        <v>0.21106707339735251</v>
      </c>
      <c r="AJ45" s="13">
        <v>0.21753993208062339</v>
      </c>
      <c r="AK45" s="13">
        <v>0.22819265635151079</v>
      </c>
      <c r="AL45" s="13">
        <v>0.2184529529014089</v>
      </c>
      <c r="AN45" s="13">
        <v>0.20721177926061249</v>
      </c>
      <c r="AO45" s="13">
        <v>0.2297430898486113</v>
      </c>
      <c r="AP45" s="13">
        <v>0.2308875500473502</v>
      </c>
      <c r="AQ45" s="13">
        <v>0.2079392559601638</v>
      </c>
    </row>
    <row r="46" spans="2:45" ht="43.5" x14ac:dyDescent="0.35">
      <c r="B46" s="12" t="s">
        <v>90</v>
      </c>
      <c r="C46" s="13">
        <v>0.30112815271870058</v>
      </c>
      <c r="D46" s="13">
        <v>0.1515591984772697</v>
      </c>
      <c r="E46" s="13">
        <v>0.2162314376707658</v>
      </c>
      <c r="F46" s="13">
        <v>0.26260778801241991</v>
      </c>
      <c r="G46" s="13">
        <v>0.30284265949829919</v>
      </c>
      <c r="H46" s="13">
        <v>0.35526825130614242</v>
      </c>
      <c r="I46" s="13">
        <v>0.45527292844792677</v>
      </c>
      <c r="K46" s="13">
        <v>0.33964193185911679</v>
      </c>
      <c r="L46" s="13">
        <v>0.26339174390599851</v>
      </c>
      <c r="N46" s="13">
        <v>0.32204925219396008</v>
      </c>
      <c r="O46" s="13">
        <v>0.22330153121872839</v>
      </c>
      <c r="P46" s="13">
        <v>0.2484731482248933</v>
      </c>
      <c r="Q46" s="13">
        <v>0.31300916853663829</v>
      </c>
      <c r="R46" s="13">
        <v>0.28687044186286648</v>
      </c>
      <c r="S46" s="13">
        <v>0.35305218788195308</v>
      </c>
      <c r="T46" s="13">
        <v>0.33736640809391211</v>
      </c>
      <c r="U46" s="13">
        <v>0.34813423786367981</v>
      </c>
      <c r="V46" s="13">
        <v>0.2449186657006249</v>
      </c>
      <c r="W46" s="13">
        <v>0.3201745571076629</v>
      </c>
      <c r="X46" s="13">
        <v>0.26617648161988061</v>
      </c>
      <c r="Y46" s="13">
        <v>0.31569619217856792</v>
      </c>
      <c r="AA46" s="13">
        <v>0.26833537298945392</v>
      </c>
      <c r="AB46" s="13">
        <v>0.38610152347184828</v>
      </c>
      <c r="AC46" s="13">
        <v>0.17146570581548071</v>
      </c>
      <c r="AD46" s="13">
        <v>0.42395379813600098</v>
      </c>
      <c r="AE46" s="13">
        <v>0.20686227963502221</v>
      </c>
      <c r="AF46" s="13">
        <v>0.36301836030030171</v>
      </c>
      <c r="AH46" s="13">
        <v>0.2816879554820742</v>
      </c>
      <c r="AI46" s="13">
        <v>0.37350352495102712</v>
      </c>
      <c r="AJ46" s="13">
        <v>0.17561089671617139</v>
      </c>
      <c r="AK46" s="13">
        <v>0.39490016628404689</v>
      </c>
      <c r="AL46" s="13">
        <v>0.28067383447324967</v>
      </c>
      <c r="AN46" s="13">
        <v>0.3309052954658338</v>
      </c>
      <c r="AO46" s="13">
        <v>0.31772820112787942</v>
      </c>
      <c r="AP46" s="13">
        <v>0.27603311460659458</v>
      </c>
      <c r="AQ46" s="13">
        <v>0.2746140228575637</v>
      </c>
    </row>
    <row r="47" spans="2:45" ht="58" x14ac:dyDescent="0.35">
      <c r="B47" s="12" t="s">
        <v>91</v>
      </c>
      <c r="C47" s="13">
        <v>0.27300308881734592</v>
      </c>
      <c r="D47" s="13">
        <v>0.33630832503992752</v>
      </c>
      <c r="E47" s="13">
        <v>0.30320924558116369</v>
      </c>
      <c r="F47" s="13">
        <v>0.25153067438625543</v>
      </c>
      <c r="G47" s="13">
        <v>0.26766634294696351</v>
      </c>
      <c r="H47" s="13">
        <v>0.2095220070745093</v>
      </c>
      <c r="I47" s="13">
        <v>0.27275068748810199</v>
      </c>
      <c r="K47" s="13">
        <v>0.19861699223927509</v>
      </c>
      <c r="L47" s="13">
        <v>0.34588776056604809</v>
      </c>
      <c r="N47" s="13">
        <v>0.25503578790844023</v>
      </c>
      <c r="O47" s="13">
        <v>0.30954448221098962</v>
      </c>
      <c r="P47" s="13">
        <v>0.40301415581898631</v>
      </c>
      <c r="Q47" s="13">
        <v>0.28116051981807239</v>
      </c>
      <c r="R47" s="13">
        <v>0.28486568343365432</v>
      </c>
      <c r="S47" s="13">
        <v>0.28550585948019391</v>
      </c>
      <c r="T47" s="13">
        <v>0.22114392244019479</v>
      </c>
      <c r="U47" s="13">
        <v>0.32998022203285621</v>
      </c>
      <c r="V47" s="13">
        <v>0.23474127324029839</v>
      </c>
      <c r="W47" s="13">
        <v>0.2409328927981173</v>
      </c>
      <c r="X47" s="13">
        <v>0.2239615878987426</v>
      </c>
      <c r="Y47" s="13">
        <v>0.31306705950909641</v>
      </c>
      <c r="AA47" s="13">
        <v>0.29435712439682871</v>
      </c>
      <c r="AB47" s="13">
        <v>0.24365778901621041</v>
      </c>
      <c r="AC47" s="13">
        <v>0.40934699465404289</v>
      </c>
      <c r="AD47" s="13">
        <v>0.25151160620041918</v>
      </c>
      <c r="AE47" s="13">
        <v>0.27758282760275732</v>
      </c>
      <c r="AF47" s="13">
        <v>0.22716573942708559</v>
      </c>
      <c r="AH47" s="13">
        <v>0.27471978468060387</v>
      </c>
      <c r="AI47" s="13">
        <v>0.30476814989744527</v>
      </c>
      <c r="AJ47" s="13">
        <v>0.37053041120550639</v>
      </c>
      <c r="AK47" s="13">
        <v>0.24552691313024369</v>
      </c>
      <c r="AL47" s="13">
        <v>0.24354215134860641</v>
      </c>
      <c r="AN47" s="13">
        <v>0.26048208959361002</v>
      </c>
      <c r="AO47" s="13">
        <v>0.26366041621943698</v>
      </c>
      <c r="AP47" s="13">
        <v>0.23909862050861419</v>
      </c>
      <c r="AQ47" s="13">
        <v>0.32420061123881427</v>
      </c>
    </row>
    <row r="48" spans="2:45" x14ac:dyDescent="0.35">
      <c r="B48" s="12" t="s">
        <v>92</v>
      </c>
      <c r="C48" s="13">
        <v>1.8983652057171979E-2</v>
      </c>
      <c r="D48" s="13">
        <v>1.55161216904525E-2</v>
      </c>
      <c r="E48" s="13">
        <v>7.0047381402587663E-3</v>
      </c>
      <c r="F48" s="13">
        <v>1.223916576916223E-2</v>
      </c>
      <c r="G48" s="13">
        <v>2.4528526888213331E-2</v>
      </c>
      <c r="H48" s="13">
        <v>1.9977315818221819E-2</v>
      </c>
      <c r="I48" s="13">
        <v>3.0946454546651771E-2</v>
      </c>
      <c r="K48" s="13">
        <v>2.755043850482097E-2</v>
      </c>
      <c r="L48" s="13">
        <v>1.058977945326665E-2</v>
      </c>
      <c r="N48" s="13">
        <v>2.553477440479816E-2</v>
      </c>
      <c r="O48" s="13">
        <v>0</v>
      </c>
      <c r="P48" s="13">
        <v>4.1562226496480552E-2</v>
      </c>
      <c r="Q48" s="13">
        <v>5.0838714027668118E-2</v>
      </c>
      <c r="R48" s="13">
        <v>1.5505425802110799E-2</v>
      </c>
      <c r="S48" s="13">
        <v>4.2707023565382189E-2</v>
      </c>
      <c r="T48" s="13">
        <v>2.9105490081092311E-2</v>
      </c>
      <c r="U48" s="13">
        <v>1.59418361967337E-2</v>
      </c>
      <c r="V48" s="13">
        <v>1.0825858189091349E-2</v>
      </c>
      <c r="W48" s="13">
        <v>3.3462151441996969E-3</v>
      </c>
      <c r="X48" s="13">
        <v>5.7577434797343894E-3</v>
      </c>
      <c r="Y48" s="13">
        <v>1.6736326638670019E-2</v>
      </c>
      <c r="AA48" s="13">
        <v>6.2133241763993249E-3</v>
      </c>
      <c r="AB48" s="13">
        <v>5.8347227368967516E-3</v>
      </c>
      <c r="AC48" s="13">
        <v>4.2848994343784197E-2</v>
      </c>
      <c r="AD48" s="13">
        <v>4.1880598400565502E-2</v>
      </c>
      <c r="AE48" s="13">
        <v>2.0205798613875371E-2</v>
      </c>
      <c r="AF48" s="13">
        <v>2.1748231428549439E-2</v>
      </c>
      <c r="AH48" s="13">
        <v>8.5787264056098097E-3</v>
      </c>
      <c r="AI48" s="13">
        <v>4.7254071703012471E-3</v>
      </c>
      <c r="AJ48" s="13">
        <v>1.8183296614752441E-2</v>
      </c>
      <c r="AK48" s="13">
        <v>3.6114265722649287E-2</v>
      </c>
      <c r="AL48" s="13">
        <v>1.6656110799201131E-2</v>
      </c>
      <c r="AN48" s="13">
        <v>2.3536950135454562E-2</v>
      </c>
      <c r="AO48" s="13">
        <v>1.2529505431012781E-2</v>
      </c>
      <c r="AP48" s="13">
        <v>2.0267491932155469E-2</v>
      </c>
      <c r="AQ48" s="13">
        <v>1.9728973434524379E-2</v>
      </c>
    </row>
    <row r="49" spans="2:45" x14ac:dyDescent="0.35">
      <c r="B49" s="12" t="s">
        <v>93</v>
      </c>
      <c r="C49" s="13">
        <v>4.3808506120208188E-2</v>
      </c>
      <c r="D49" s="13">
        <v>2.851159234168428E-2</v>
      </c>
      <c r="E49" s="13">
        <v>1.966435451699039E-2</v>
      </c>
      <c r="F49" s="13">
        <v>6.1466098561315963E-2</v>
      </c>
      <c r="G49" s="13">
        <v>6.2266778449879802E-2</v>
      </c>
      <c r="H49" s="13">
        <v>6.9064459785667359E-2</v>
      </c>
      <c r="I49" s="13">
        <v>2.7099395717739911E-2</v>
      </c>
      <c r="K49" s="13">
        <v>3.1989006701793297E-2</v>
      </c>
      <c r="L49" s="13">
        <v>5.5389438242933728E-2</v>
      </c>
      <c r="N49" s="13">
        <v>2.1081765393408392E-2</v>
      </c>
      <c r="O49" s="13">
        <v>3.1501956902121743E-2</v>
      </c>
      <c r="P49" s="13">
        <v>2.1472246384924228E-2</v>
      </c>
      <c r="Q49" s="13">
        <v>3.1836870146933607E-2</v>
      </c>
      <c r="R49" s="13">
        <v>5.0403529887183551E-2</v>
      </c>
      <c r="S49" s="13">
        <v>1.9063494376873179E-2</v>
      </c>
      <c r="T49" s="13">
        <v>7.653394990058969E-2</v>
      </c>
      <c r="U49" s="13">
        <v>2.6215964073469971E-2</v>
      </c>
      <c r="V49" s="13">
        <v>7.5232103158639207E-2</v>
      </c>
      <c r="W49" s="13">
        <v>6.7793912773949819E-2</v>
      </c>
      <c r="X49" s="13">
        <v>3.5999803442734589E-2</v>
      </c>
      <c r="Y49" s="13">
        <v>1.692170203935139E-2</v>
      </c>
      <c r="AA49" s="13">
        <v>3.4308948873382143E-2</v>
      </c>
      <c r="AB49" s="13">
        <v>1.9165154545487811E-2</v>
      </c>
      <c r="AC49" s="13">
        <v>4.6425971559622303E-2</v>
      </c>
      <c r="AD49" s="13">
        <v>1.583961117366527E-2</v>
      </c>
      <c r="AE49" s="13">
        <v>9.5660972518907872E-2</v>
      </c>
      <c r="AF49" s="13">
        <v>3.6470906193491047E-2</v>
      </c>
      <c r="AH49" s="13">
        <v>2.000203986493514E-2</v>
      </c>
      <c r="AI49" s="13">
        <v>1.0714031186122691E-2</v>
      </c>
      <c r="AJ49" s="13">
        <v>5.049995486542555E-2</v>
      </c>
      <c r="AK49" s="13">
        <v>2.3490794452483251E-2</v>
      </c>
      <c r="AL49" s="13">
        <v>7.4714767545759619E-2</v>
      </c>
      <c r="AN49" s="13">
        <v>4.5823312325097738E-2</v>
      </c>
      <c r="AO49" s="13">
        <v>2.6899676510104751E-2</v>
      </c>
      <c r="AP49" s="13">
        <v>4.6524290844663238E-2</v>
      </c>
      <c r="AQ49" s="13">
        <v>5.6042903985117458E-2</v>
      </c>
    </row>
    <row r="51" spans="2:45" x14ac:dyDescent="0.35">
      <c r="B51" s="30" t="s">
        <v>94</v>
      </c>
      <c r="C51" s="24"/>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row>
    <row r="52" spans="2:45" x14ac:dyDescent="0.35">
      <c r="B52" s="29" t="s">
        <v>16</v>
      </c>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row>
    <row r="53" spans="2:45" x14ac:dyDescent="0.35">
      <c r="B53" s="12" t="s">
        <v>95</v>
      </c>
      <c r="C53" s="13">
        <v>6.0648143795575891E-2</v>
      </c>
      <c r="D53" s="13">
        <v>9.5435552116244424E-2</v>
      </c>
      <c r="E53" s="13">
        <v>7.4603577221527856E-2</v>
      </c>
      <c r="F53" s="13">
        <v>6.2725885750053029E-2</v>
      </c>
      <c r="G53" s="13">
        <v>6.9321804218995364E-2</v>
      </c>
      <c r="H53" s="13">
        <v>3.6010144437885909E-2</v>
      </c>
      <c r="I53" s="13">
        <v>3.4265309707150263E-2</v>
      </c>
      <c r="K53" s="13">
        <v>7.6331274301281893E-2</v>
      </c>
      <c r="L53" s="13">
        <v>4.5293731822344072E-2</v>
      </c>
      <c r="N53" s="13">
        <v>5.99404535270519E-2</v>
      </c>
      <c r="O53" s="13">
        <v>3.5558558957064751E-2</v>
      </c>
      <c r="P53" s="13">
        <v>3.7786820016545729E-2</v>
      </c>
      <c r="Q53" s="13">
        <v>0.13580991178636931</v>
      </c>
      <c r="R53" s="13">
        <v>6.8804846107111947E-2</v>
      </c>
      <c r="S53" s="13">
        <v>6.4258363625763953E-2</v>
      </c>
      <c r="T53" s="13">
        <v>1.327833238719686E-2</v>
      </c>
      <c r="U53" s="13">
        <v>7.2053563941958332E-2</v>
      </c>
      <c r="V53" s="13">
        <v>5.7296378913933181E-2</v>
      </c>
      <c r="W53" s="13">
        <v>6.5051103581806796E-2</v>
      </c>
      <c r="X53" s="13">
        <v>5.4400682470096502E-2</v>
      </c>
      <c r="Y53" s="13">
        <v>6.6093121249501535E-2</v>
      </c>
      <c r="AA53" s="13">
        <v>7.1875242373274834E-2</v>
      </c>
      <c r="AB53" s="13">
        <v>5.8761390839948427E-2</v>
      </c>
      <c r="AC53" s="13">
        <v>5.221635611905321E-2</v>
      </c>
      <c r="AD53" s="13">
        <v>4.9791369521356078E-2</v>
      </c>
      <c r="AE53" s="13">
        <v>4.8359726953719873E-2</v>
      </c>
      <c r="AF53" s="13">
        <v>6.4019841910623529E-2</v>
      </c>
      <c r="AH53" s="13">
        <v>7.8568354379287733E-2</v>
      </c>
      <c r="AI53" s="13">
        <v>5.774647487019692E-2</v>
      </c>
      <c r="AJ53" s="13">
        <v>5.5678097158845127E-2</v>
      </c>
      <c r="AK53" s="13">
        <v>5.458802178894813E-2</v>
      </c>
      <c r="AL53" s="13">
        <v>5.8458473187450448E-2</v>
      </c>
      <c r="AN53" s="13">
        <v>7.437937458457472E-2</v>
      </c>
      <c r="AO53" s="13">
        <v>4.769475880143384E-2</v>
      </c>
      <c r="AP53" s="13">
        <v>5.8926894241915349E-2</v>
      </c>
      <c r="AQ53" s="13">
        <v>6.0134615963986719E-2</v>
      </c>
    </row>
    <row r="54" spans="2:45" x14ac:dyDescent="0.35">
      <c r="B54" s="12" t="s">
        <v>96</v>
      </c>
      <c r="C54" s="13">
        <v>0.31212573712059732</v>
      </c>
      <c r="D54" s="13">
        <v>0.3420964929305953</v>
      </c>
      <c r="E54" s="13">
        <v>0.37234241932495832</v>
      </c>
      <c r="F54" s="13">
        <v>0.30835434748970791</v>
      </c>
      <c r="G54" s="13">
        <v>0.29404162216455082</v>
      </c>
      <c r="H54" s="13">
        <v>0.26181530238121958</v>
      </c>
      <c r="I54" s="13">
        <v>0.29503653126709761</v>
      </c>
      <c r="K54" s="13">
        <v>0.33141466490491761</v>
      </c>
      <c r="L54" s="13">
        <v>0.29324110540662829</v>
      </c>
      <c r="N54" s="13">
        <v>0.36191541180001752</v>
      </c>
      <c r="O54" s="13">
        <v>0.31994412209461542</v>
      </c>
      <c r="P54" s="13">
        <v>0.25276804244137191</v>
      </c>
      <c r="Q54" s="13">
        <v>0.30410024209797099</v>
      </c>
      <c r="R54" s="13">
        <v>0.35353300620514699</v>
      </c>
      <c r="S54" s="13">
        <v>0.24629767616158779</v>
      </c>
      <c r="T54" s="13">
        <v>0.31625497493588678</v>
      </c>
      <c r="U54" s="13">
        <v>0.24071619469142841</v>
      </c>
      <c r="V54" s="13">
        <v>0.33880495585082349</v>
      </c>
      <c r="W54" s="13">
        <v>0.2841523864036189</v>
      </c>
      <c r="X54" s="13">
        <v>0.33787057518315322</v>
      </c>
      <c r="Y54" s="13">
        <v>0.34941634880743278</v>
      </c>
      <c r="AA54" s="13">
        <v>0.38943877923218739</v>
      </c>
      <c r="AB54" s="13">
        <v>0.32425586621589347</v>
      </c>
      <c r="AC54" s="13">
        <v>0.26002875043984958</v>
      </c>
      <c r="AD54" s="13">
        <v>0.24320007203147559</v>
      </c>
      <c r="AE54" s="13">
        <v>0.21413987215676031</v>
      </c>
      <c r="AF54" s="13">
        <v>0.33398719838462831</v>
      </c>
      <c r="AH54" s="13">
        <v>0.45097446530076563</v>
      </c>
      <c r="AI54" s="13">
        <v>0.29662738790548809</v>
      </c>
      <c r="AJ54" s="13">
        <v>0.31167686936436728</v>
      </c>
      <c r="AK54" s="13">
        <v>0.26490523539301192</v>
      </c>
      <c r="AL54" s="13">
        <v>0.27819006249729572</v>
      </c>
      <c r="AN54" s="13">
        <v>0.33437243979026848</v>
      </c>
      <c r="AO54" s="13">
        <v>0.31415261574206987</v>
      </c>
      <c r="AP54" s="13">
        <v>0.3760045378716616</v>
      </c>
      <c r="AQ54" s="13">
        <v>0.23202316220091329</v>
      </c>
    </row>
    <row r="55" spans="2:45" x14ac:dyDescent="0.35">
      <c r="B55" s="12" t="s">
        <v>97</v>
      </c>
      <c r="C55" s="13">
        <v>0.23066456211771211</v>
      </c>
      <c r="D55" s="13">
        <v>0.22870079338605509</v>
      </c>
      <c r="E55" s="13">
        <v>0.18869953480459989</v>
      </c>
      <c r="F55" s="13">
        <v>0.23587496842016151</v>
      </c>
      <c r="G55" s="13">
        <v>0.2319901436581904</v>
      </c>
      <c r="H55" s="13">
        <v>0.25429047409032618</v>
      </c>
      <c r="I55" s="13">
        <v>0.2448450571473863</v>
      </c>
      <c r="K55" s="13">
        <v>0.2296649686133142</v>
      </c>
      <c r="L55" s="13">
        <v>0.23164320413479589</v>
      </c>
      <c r="N55" s="13">
        <v>0.25347180515498879</v>
      </c>
      <c r="O55" s="13">
        <v>0.25643483869650369</v>
      </c>
      <c r="P55" s="13">
        <v>0.30573778103182392</v>
      </c>
      <c r="Q55" s="13">
        <v>0.20395476262035311</v>
      </c>
      <c r="R55" s="13">
        <v>0.21064543721172091</v>
      </c>
      <c r="S55" s="13">
        <v>0.21669411068548719</v>
      </c>
      <c r="T55" s="13">
        <v>0.29871968823642903</v>
      </c>
      <c r="U55" s="13">
        <v>0.25327185506029842</v>
      </c>
      <c r="V55" s="13">
        <v>0.2044995460999838</v>
      </c>
      <c r="W55" s="13">
        <v>0.1863825013726246</v>
      </c>
      <c r="X55" s="13">
        <v>0.26476327490581308</v>
      </c>
      <c r="Y55" s="13">
        <v>0.20442661553848729</v>
      </c>
      <c r="AA55" s="13">
        <v>0.21750872273770031</v>
      </c>
      <c r="AB55" s="13">
        <v>0.24411192727516129</v>
      </c>
      <c r="AC55" s="13">
        <v>0.2121651453408491</v>
      </c>
      <c r="AD55" s="13">
        <v>0.1854943737779868</v>
      </c>
      <c r="AE55" s="13">
        <v>0.28524994338942272</v>
      </c>
      <c r="AF55" s="13">
        <v>0.22732861561090381</v>
      </c>
      <c r="AH55" s="13">
        <v>0.19864028917337309</v>
      </c>
      <c r="AI55" s="13">
        <v>0.24673588731534871</v>
      </c>
      <c r="AJ55" s="13">
        <v>0.17925004375771181</v>
      </c>
      <c r="AK55" s="13">
        <v>0.23867236470542169</v>
      </c>
      <c r="AL55" s="13">
        <v>0.25808303616920358</v>
      </c>
      <c r="AN55" s="13">
        <v>0.2056423019757613</v>
      </c>
      <c r="AO55" s="13">
        <v>0.21489775320835361</v>
      </c>
      <c r="AP55" s="13">
        <v>0.23897966330835699</v>
      </c>
      <c r="AQ55" s="13">
        <v>0.26637860086816723</v>
      </c>
    </row>
    <row r="56" spans="2:45" x14ac:dyDescent="0.35">
      <c r="B56" s="12" t="s">
        <v>98</v>
      </c>
      <c r="C56" s="13">
        <v>0.21522895076513049</v>
      </c>
      <c r="D56" s="13">
        <v>0.16116455799265161</v>
      </c>
      <c r="E56" s="13">
        <v>0.1971084108073308</v>
      </c>
      <c r="F56" s="13">
        <v>0.21500205135336439</v>
      </c>
      <c r="G56" s="13">
        <v>0.22367558707941049</v>
      </c>
      <c r="H56" s="13">
        <v>0.26091086608284431</v>
      </c>
      <c r="I56" s="13">
        <v>0.22815573573186859</v>
      </c>
      <c r="K56" s="13">
        <v>0.22487600788812409</v>
      </c>
      <c r="L56" s="13">
        <v>0.20578409603145009</v>
      </c>
      <c r="N56" s="13">
        <v>0.24148838108277221</v>
      </c>
      <c r="O56" s="13">
        <v>0.236745595364586</v>
      </c>
      <c r="P56" s="13">
        <v>0.18240722805924231</v>
      </c>
      <c r="Q56" s="13">
        <v>0.15809862281268761</v>
      </c>
      <c r="R56" s="13">
        <v>0.17941543410088739</v>
      </c>
      <c r="S56" s="13">
        <v>0.2349361770254294</v>
      </c>
      <c r="T56" s="13">
        <v>0.21625214046888289</v>
      </c>
      <c r="U56" s="13">
        <v>0.1978977489869238</v>
      </c>
      <c r="V56" s="13">
        <v>0.26041219849675828</v>
      </c>
      <c r="W56" s="13">
        <v>0.24640522271936771</v>
      </c>
      <c r="X56" s="13">
        <v>0.16938642030386519</v>
      </c>
      <c r="Y56" s="13">
        <v>0.19296868450599161</v>
      </c>
      <c r="AA56" s="13">
        <v>0.18909588079679809</v>
      </c>
      <c r="AB56" s="13">
        <v>0.22782471256561271</v>
      </c>
      <c r="AC56" s="13">
        <v>0.29363261326663798</v>
      </c>
      <c r="AD56" s="13">
        <v>0.2823310684271923</v>
      </c>
      <c r="AE56" s="13">
        <v>0.17478848112144191</v>
      </c>
      <c r="AF56" s="13">
        <v>0.2258551095032813</v>
      </c>
      <c r="AH56" s="13">
        <v>0.17138958876920121</v>
      </c>
      <c r="AI56" s="13">
        <v>0.27255524721844038</v>
      </c>
      <c r="AJ56" s="13">
        <v>0.25031242572527029</v>
      </c>
      <c r="AK56" s="13">
        <v>0.23198872489557121</v>
      </c>
      <c r="AL56" s="13">
        <v>0.19743090593095569</v>
      </c>
      <c r="AN56" s="13">
        <v>0.22382271605423659</v>
      </c>
      <c r="AO56" s="13">
        <v>0.26823719787626421</v>
      </c>
      <c r="AP56" s="13">
        <v>0.15348172163235221</v>
      </c>
      <c r="AQ56" s="13">
        <v>0.20478173307110981</v>
      </c>
    </row>
    <row r="57" spans="2:45" x14ac:dyDescent="0.35">
      <c r="B57" s="12" t="s">
        <v>99</v>
      </c>
      <c r="C57" s="13">
        <v>8.4065386620910482E-2</v>
      </c>
      <c r="D57" s="13">
        <v>5.5939753692509149E-2</v>
      </c>
      <c r="E57" s="13">
        <v>7.9197913909904036E-2</v>
      </c>
      <c r="F57" s="13">
        <v>8.8752320248778646E-2</v>
      </c>
      <c r="G57" s="13">
        <v>8.2729019310946977E-2</v>
      </c>
      <c r="H57" s="13">
        <v>7.9793671538107083E-2</v>
      </c>
      <c r="I57" s="13">
        <v>0.10669469961557319</v>
      </c>
      <c r="K57" s="13">
        <v>0.1032675713504275</v>
      </c>
      <c r="L57" s="13">
        <v>6.5265679826668449E-2</v>
      </c>
      <c r="N57" s="13">
        <v>3.3757166033632907E-2</v>
      </c>
      <c r="O57" s="13">
        <v>7.877988270266939E-2</v>
      </c>
      <c r="P57" s="13">
        <v>7.3975002978915183E-2</v>
      </c>
      <c r="Q57" s="13">
        <v>9.9233536106248452E-2</v>
      </c>
      <c r="R57" s="13">
        <v>9.8375099186342546E-2</v>
      </c>
      <c r="S57" s="13">
        <v>0.1086475437886065</v>
      </c>
      <c r="T57" s="13">
        <v>0.106371113443695</v>
      </c>
      <c r="U57" s="13">
        <v>0.12657668509918751</v>
      </c>
      <c r="V57" s="13">
        <v>6.8794629486238726E-2</v>
      </c>
      <c r="W57" s="13">
        <v>7.4919302788232528E-2</v>
      </c>
      <c r="X57" s="13">
        <v>6.6910103236446652E-2</v>
      </c>
      <c r="Y57" s="13">
        <v>8.812196584289235E-2</v>
      </c>
      <c r="AA57" s="13">
        <v>5.5961932113239903E-2</v>
      </c>
      <c r="AB57" s="13">
        <v>7.3470601494291979E-2</v>
      </c>
      <c r="AC57" s="13">
        <v>9.596271584711899E-2</v>
      </c>
      <c r="AD57" s="13">
        <v>0.1569154612851778</v>
      </c>
      <c r="AE57" s="13">
        <v>8.0950703897922471E-2</v>
      </c>
      <c r="AF57" s="13">
        <v>8.7001901441720444E-2</v>
      </c>
      <c r="AH57" s="13">
        <v>3.1063067173804221E-2</v>
      </c>
      <c r="AI57" s="13">
        <v>6.1117099817887939E-2</v>
      </c>
      <c r="AJ57" s="13">
        <v>0.10263416144819749</v>
      </c>
      <c r="AK57" s="13">
        <v>0.13632937535626649</v>
      </c>
      <c r="AL57" s="13">
        <v>7.4308261667813597E-2</v>
      </c>
      <c r="AN57" s="13">
        <v>8.6553692090345719E-2</v>
      </c>
      <c r="AO57" s="13">
        <v>6.2745694217533857E-2</v>
      </c>
      <c r="AP57" s="13">
        <v>9.7389499230183071E-2</v>
      </c>
      <c r="AQ57" s="13">
        <v>9.2343912806393424E-2</v>
      </c>
    </row>
    <row r="58" spans="2:45" x14ac:dyDescent="0.35">
      <c r="B58" s="12" t="s">
        <v>81</v>
      </c>
      <c r="C58" s="13">
        <v>9.7267219580073727E-2</v>
      </c>
      <c r="D58" s="13">
        <v>0.1166628498819445</v>
      </c>
      <c r="E58" s="13">
        <v>8.8048143931679257E-2</v>
      </c>
      <c r="F58" s="13">
        <v>8.9290426737934539E-2</v>
      </c>
      <c r="G58" s="13">
        <v>9.8241823567906006E-2</v>
      </c>
      <c r="H58" s="13">
        <v>0.1071795414696171</v>
      </c>
      <c r="I58" s="13">
        <v>9.1002666530924203E-2</v>
      </c>
      <c r="K58" s="13">
        <v>3.4445512941934708E-2</v>
      </c>
      <c r="L58" s="13">
        <v>0.15877218277811331</v>
      </c>
      <c r="N58" s="13">
        <v>4.9426782401536973E-2</v>
      </c>
      <c r="O58" s="13">
        <v>7.2537002184560606E-2</v>
      </c>
      <c r="P58" s="13">
        <v>0.14732512547210111</v>
      </c>
      <c r="Q58" s="13">
        <v>9.8802924576370729E-2</v>
      </c>
      <c r="R58" s="13">
        <v>8.9226177188790182E-2</v>
      </c>
      <c r="S58" s="13">
        <v>0.12916612871312499</v>
      </c>
      <c r="T58" s="13">
        <v>4.9123750527909432E-2</v>
      </c>
      <c r="U58" s="13">
        <v>0.1094839522202032</v>
      </c>
      <c r="V58" s="13">
        <v>7.0192291152262387E-2</v>
      </c>
      <c r="W58" s="13">
        <v>0.14308948313434941</v>
      </c>
      <c r="X58" s="13">
        <v>0.1066689439006252</v>
      </c>
      <c r="Y58" s="13">
        <v>9.8973264055694343E-2</v>
      </c>
      <c r="AA58" s="13">
        <v>7.6119442746799534E-2</v>
      </c>
      <c r="AB58" s="13">
        <v>7.1575501609092138E-2</v>
      </c>
      <c r="AC58" s="13">
        <v>8.5994418986491128E-2</v>
      </c>
      <c r="AD58" s="13">
        <v>8.2267654956811362E-2</v>
      </c>
      <c r="AE58" s="13">
        <v>0.19651127248073291</v>
      </c>
      <c r="AF58" s="13">
        <v>6.1807333148842521E-2</v>
      </c>
      <c r="AH58" s="13">
        <v>6.9364235203568117E-2</v>
      </c>
      <c r="AI58" s="13">
        <v>6.5217902872637859E-2</v>
      </c>
      <c r="AJ58" s="13">
        <v>0.1004484025456079</v>
      </c>
      <c r="AK58" s="13">
        <v>7.3516277860780577E-2</v>
      </c>
      <c r="AL58" s="13">
        <v>0.1335292605472812</v>
      </c>
      <c r="AN58" s="13">
        <v>7.522947550481339E-2</v>
      </c>
      <c r="AO58" s="13">
        <v>9.227198015434461E-2</v>
      </c>
      <c r="AP58" s="13">
        <v>7.521768371553085E-2</v>
      </c>
      <c r="AQ58" s="13">
        <v>0.14433797508942939</v>
      </c>
    </row>
    <row r="60" spans="2:45" x14ac:dyDescent="0.35">
      <c r="B60" s="30" t="s">
        <v>100</v>
      </c>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row>
    <row r="61" spans="2:45" x14ac:dyDescent="0.35">
      <c r="B61" s="29" t="s">
        <v>16</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row>
    <row r="62" spans="2:45" x14ac:dyDescent="0.35">
      <c r="B62" s="12" t="s">
        <v>101</v>
      </c>
      <c r="C62" s="13">
        <v>5.2426518619678411E-2</v>
      </c>
      <c r="D62" s="13">
        <v>8.0078380294097001E-2</v>
      </c>
      <c r="E62" s="13">
        <v>9.2307726154994052E-2</v>
      </c>
      <c r="F62" s="13">
        <v>6.6039767127039462E-2</v>
      </c>
      <c r="G62" s="13">
        <v>3.56865767577998E-2</v>
      </c>
      <c r="H62" s="13">
        <v>1.2422122861448399E-2</v>
      </c>
      <c r="I62" s="13">
        <v>3.123646957316675E-2</v>
      </c>
      <c r="K62" s="13">
        <v>6.3331086525528657E-2</v>
      </c>
      <c r="L62" s="13">
        <v>4.1750510538537379E-2</v>
      </c>
      <c r="N62" s="13">
        <v>4.222509756774237E-2</v>
      </c>
      <c r="O62" s="13">
        <v>3.5558558957064751E-2</v>
      </c>
      <c r="P62" s="13">
        <v>2.7471285283971809E-2</v>
      </c>
      <c r="Q62" s="13">
        <v>0.1041891075702039</v>
      </c>
      <c r="R62" s="13">
        <v>7.7014465232186732E-2</v>
      </c>
      <c r="S62" s="13">
        <v>8.2427611598200418E-2</v>
      </c>
      <c r="T62" s="13">
        <v>4.316154076319325E-2</v>
      </c>
      <c r="U62" s="13">
        <v>4.0278902054358037E-2</v>
      </c>
      <c r="V62" s="13">
        <v>4.4755165931024063E-2</v>
      </c>
      <c r="W62" s="13">
        <v>3.078062509070905E-2</v>
      </c>
      <c r="X62" s="13">
        <v>5.6470151552730913E-2</v>
      </c>
      <c r="Y62" s="13">
        <v>6.1685092564793403E-2</v>
      </c>
      <c r="AA62" s="13">
        <v>7.1467536797211254E-2</v>
      </c>
      <c r="AB62" s="13">
        <v>5.5014867362497201E-2</v>
      </c>
      <c r="AC62" s="13">
        <v>8.4714351315103034E-2</v>
      </c>
      <c r="AD62" s="13">
        <v>6.417027367881685E-2</v>
      </c>
      <c r="AE62" s="13">
        <v>1.416486461490982E-2</v>
      </c>
      <c r="AF62" s="13">
        <v>4.312262582960525E-2</v>
      </c>
      <c r="AH62" s="13">
        <v>9.9029597715840287E-2</v>
      </c>
      <c r="AI62" s="13">
        <v>4.5999562269213458E-2</v>
      </c>
      <c r="AJ62" s="13">
        <v>4.9420680283717829E-2</v>
      </c>
      <c r="AK62" s="13">
        <v>4.4640489788855681E-2</v>
      </c>
      <c r="AL62" s="13">
        <v>3.7195378877073977E-2</v>
      </c>
      <c r="AN62" s="13">
        <v>6.8099545131361697E-2</v>
      </c>
      <c r="AO62" s="13">
        <v>4.9021879900489777E-2</v>
      </c>
      <c r="AP62" s="13">
        <v>6.2566250830467518E-2</v>
      </c>
      <c r="AQ62" s="13">
        <v>3.049751769827206E-2</v>
      </c>
    </row>
    <row r="63" spans="2:45" x14ac:dyDescent="0.35">
      <c r="B63" s="12" t="s">
        <v>102</v>
      </c>
      <c r="C63" s="13">
        <v>0.2094901282076562</v>
      </c>
      <c r="D63" s="13">
        <v>0.24806476570034081</v>
      </c>
      <c r="E63" s="13">
        <v>0.28234549147021898</v>
      </c>
      <c r="F63" s="13">
        <v>0.21540867550488471</v>
      </c>
      <c r="G63" s="13">
        <v>0.1787586179759241</v>
      </c>
      <c r="H63" s="13">
        <v>0.17427365032794931</v>
      </c>
      <c r="I63" s="13">
        <v>0.1686783196717051</v>
      </c>
      <c r="K63" s="13">
        <v>0.25253452063570409</v>
      </c>
      <c r="L63" s="13">
        <v>0.16734794656622659</v>
      </c>
      <c r="N63" s="13">
        <v>0.22951302516781991</v>
      </c>
      <c r="O63" s="13">
        <v>0.1947729632736992</v>
      </c>
      <c r="P63" s="13">
        <v>0.19178130690373299</v>
      </c>
      <c r="Q63" s="13">
        <v>0.2259569834822879</v>
      </c>
      <c r="R63" s="13">
        <v>0.18667245303217331</v>
      </c>
      <c r="S63" s="13">
        <v>0.17798355793531259</v>
      </c>
      <c r="T63" s="13">
        <v>0.1969298459402947</v>
      </c>
      <c r="U63" s="13">
        <v>0.1913231583021473</v>
      </c>
      <c r="V63" s="13">
        <v>0.29426617911776293</v>
      </c>
      <c r="W63" s="13">
        <v>0.1664975931809676</v>
      </c>
      <c r="X63" s="13">
        <v>0.20509049610189001</v>
      </c>
      <c r="Y63" s="13">
        <v>0.2152711223376475</v>
      </c>
      <c r="AA63" s="13">
        <v>0.28890352280825488</v>
      </c>
      <c r="AB63" s="13">
        <v>0.26157525344036842</v>
      </c>
      <c r="AC63" s="13">
        <v>0.16168696615460901</v>
      </c>
      <c r="AD63" s="13">
        <v>0.12970840257174171</v>
      </c>
      <c r="AE63" s="13">
        <v>0.16158832225426289</v>
      </c>
      <c r="AF63" s="13">
        <v>0.17813719601221981</v>
      </c>
      <c r="AH63" s="13">
        <v>0.36757846566405772</v>
      </c>
      <c r="AI63" s="13">
        <v>0.24317151572315121</v>
      </c>
      <c r="AJ63" s="13">
        <v>0.19960004259560021</v>
      </c>
      <c r="AK63" s="13">
        <v>0.14897273972227049</v>
      </c>
      <c r="AL63" s="13">
        <v>0.1661989114410258</v>
      </c>
      <c r="AN63" s="13">
        <v>0.24478969552849669</v>
      </c>
      <c r="AO63" s="13">
        <v>0.1819883906491217</v>
      </c>
      <c r="AP63" s="13">
        <v>0.22985150500319679</v>
      </c>
      <c r="AQ63" s="13">
        <v>0.1824123827955246</v>
      </c>
    </row>
    <row r="64" spans="2:45" ht="29" x14ac:dyDescent="0.35">
      <c r="B64" s="12" t="s">
        <v>103</v>
      </c>
      <c r="C64" s="13">
        <v>0.19143389013250631</v>
      </c>
      <c r="D64" s="13">
        <v>0.236808996339435</v>
      </c>
      <c r="E64" s="13">
        <v>0.17936981021589629</v>
      </c>
      <c r="F64" s="13">
        <v>0.15175387706910171</v>
      </c>
      <c r="G64" s="13">
        <v>0.1930817774761682</v>
      </c>
      <c r="H64" s="13">
        <v>0.20184502720101949</v>
      </c>
      <c r="I64" s="13">
        <v>0.1952472243746714</v>
      </c>
      <c r="K64" s="13">
        <v>0.19496749061470151</v>
      </c>
      <c r="L64" s="13">
        <v>0.18797435394279621</v>
      </c>
      <c r="N64" s="13">
        <v>0.22497969439629989</v>
      </c>
      <c r="O64" s="13">
        <v>0.13567343902116499</v>
      </c>
      <c r="P64" s="13">
        <v>0.23936206507114299</v>
      </c>
      <c r="Q64" s="13">
        <v>0.19333580775272999</v>
      </c>
      <c r="R64" s="13">
        <v>0.18353583948032751</v>
      </c>
      <c r="S64" s="13">
        <v>0.2143417809442586</v>
      </c>
      <c r="T64" s="13">
        <v>0.18328177243339239</v>
      </c>
      <c r="U64" s="13">
        <v>0.1623730323504835</v>
      </c>
      <c r="V64" s="13">
        <v>0.17234746951631971</v>
      </c>
      <c r="W64" s="13">
        <v>0.13596675232912739</v>
      </c>
      <c r="X64" s="13">
        <v>0.2165613101977093</v>
      </c>
      <c r="Y64" s="13">
        <v>0.26263267872353868</v>
      </c>
      <c r="AA64" s="13">
        <v>0.19626007994393499</v>
      </c>
      <c r="AB64" s="13">
        <v>0.18940214860150431</v>
      </c>
      <c r="AC64" s="13">
        <v>0.18309742800821011</v>
      </c>
      <c r="AD64" s="13">
        <v>0.14525351779729201</v>
      </c>
      <c r="AE64" s="13">
        <v>0.21655386299539739</v>
      </c>
      <c r="AF64" s="13">
        <v>0.19099970661481189</v>
      </c>
      <c r="AH64" s="13">
        <v>0.16516538847624029</v>
      </c>
      <c r="AI64" s="13">
        <v>0.20414507904970339</v>
      </c>
      <c r="AJ64" s="13">
        <v>0.17451044698123419</v>
      </c>
      <c r="AK64" s="13">
        <v>0.17550317008850941</v>
      </c>
      <c r="AL64" s="13">
        <v>0.21863022100328511</v>
      </c>
      <c r="AN64" s="13">
        <v>0.17915559709803741</v>
      </c>
      <c r="AO64" s="13">
        <v>0.172550846774533</v>
      </c>
      <c r="AP64" s="13">
        <v>0.20223654366212809</v>
      </c>
      <c r="AQ64" s="13">
        <v>0.21310944651428951</v>
      </c>
    </row>
    <row r="65" spans="2:45" x14ac:dyDescent="0.35">
      <c r="B65" s="12" t="s">
        <v>104</v>
      </c>
      <c r="C65" s="13">
        <v>0.28539557355856948</v>
      </c>
      <c r="D65" s="13">
        <v>0.22784002337766521</v>
      </c>
      <c r="E65" s="13">
        <v>0.2465122302731422</v>
      </c>
      <c r="F65" s="13">
        <v>0.30942548268235037</v>
      </c>
      <c r="G65" s="13">
        <v>0.31120372174498229</v>
      </c>
      <c r="H65" s="13">
        <v>0.26643280271783393</v>
      </c>
      <c r="I65" s="13">
        <v>0.3272289365158047</v>
      </c>
      <c r="K65" s="13">
        <v>0.27643260967227429</v>
      </c>
      <c r="L65" s="13">
        <v>0.29417067365489941</v>
      </c>
      <c r="N65" s="13">
        <v>0.2846643249942481</v>
      </c>
      <c r="O65" s="13">
        <v>0.38143440124987821</v>
      </c>
      <c r="P65" s="13">
        <v>0.26898486960869211</v>
      </c>
      <c r="Q65" s="13">
        <v>0.23042130555684731</v>
      </c>
      <c r="R65" s="13">
        <v>0.26415907763751589</v>
      </c>
      <c r="S65" s="13">
        <v>0.24913852349673721</v>
      </c>
      <c r="T65" s="13">
        <v>0.3088786617489071</v>
      </c>
      <c r="U65" s="13">
        <v>0.29538630399569632</v>
      </c>
      <c r="V65" s="13">
        <v>0.26311440638205469</v>
      </c>
      <c r="W65" s="13">
        <v>0.3557039938710308</v>
      </c>
      <c r="X65" s="13">
        <v>0.30781647037028581</v>
      </c>
      <c r="Y65" s="13">
        <v>0.22904020121522439</v>
      </c>
      <c r="AA65" s="13">
        <v>0.2334792933201626</v>
      </c>
      <c r="AB65" s="13">
        <v>0.26938190660368228</v>
      </c>
      <c r="AC65" s="13">
        <v>0.35596496396910982</v>
      </c>
      <c r="AD65" s="13">
        <v>0.32180643454925989</v>
      </c>
      <c r="AE65" s="13">
        <v>0.28465224477441509</v>
      </c>
      <c r="AF65" s="13">
        <v>0.32571347834967429</v>
      </c>
      <c r="AH65" s="13">
        <v>0.22844295497354269</v>
      </c>
      <c r="AI65" s="13">
        <v>0.27194539143722668</v>
      </c>
      <c r="AJ65" s="13">
        <v>0.30769018249698449</v>
      </c>
      <c r="AK65" s="13">
        <v>0.31946962394864548</v>
      </c>
      <c r="AL65" s="13">
        <v>0.2856756864238057</v>
      </c>
      <c r="AN65" s="13">
        <v>0.29663283275916019</v>
      </c>
      <c r="AO65" s="13">
        <v>0.3189144497116731</v>
      </c>
      <c r="AP65" s="13">
        <v>0.25941605030638842</v>
      </c>
      <c r="AQ65" s="13">
        <v>0.26234791894506748</v>
      </c>
    </row>
    <row r="66" spans="2:45" x14ac:dyDescent="0.35">
      <c r="B66" s="12" t="s">
        <v>105</v>
      </c>
      <c r="C66" s="13">
        <v>0.16834685241298991</v>
      </c>
      <c r="D66" s="13">
        <v>0.11292744496364079</v>
      </c>
      <c r="E66" s="13">
        <v>0.13596012648161351</v>
      </c>
      <c r="F66" s="13">
        <v>0.1882418561653865</v>
      </c>
      <c r="G66" s="13">
        <v>0.18688188385418161</v>
      </c>
      <c r="H66" s="13">
        <v>0.22608512285064911</v>
      </c>
      <c r="I66" s="13">
        <v>0.16112093216552431</v>
      </c>
      <c r="K66" s="13">
        <v>0.1615540316986539</v>
      </c>
      <c r="L66" s="13">
        <v>0.1749972955544449</v>
      </c>
      <c r="N66" s="13">
        <v>0.15765340421498039</v>
      </c>
      <c r="O66" s="13">
        <v>0.1222071141562061</v>
      </c>
      <c r="P66" s="13">
        <v>0.20755684211283951</v>
      </c>
      <c r="Q66" s="13">
        <v>0.13683683635121571</v>
      </c>
      <c r="R66" s="13">
        <v>0.1784056703939976</v>
      </c>
      <c r="S66" s="13">
        <v>0.17968825985301609</v>
      </c>
      <c r="T66" s="13">
        <v>0.1929368150071826</v>
      </c>
      <c r="U66" s="13">
        <v>0.20458226471443439</v>
      </c>
      <c r="V66" s="13">
        <v>0.1579541133628338</v>
      </c>
      <c r="W66" s="13">
        <v>0.1702941109221672</v>
      </c>
      <c r="X66" s="13">
        <v>0.15978208109749009</v>
      </c>
      <c r="Y66" s="13">
        <v>0.12929103299094999</v>
      </c>
      <c r="AA66" s="13">
        <v>0.12318608043653601</v>
      </c>
      <c r="AB66" s="13">
        <v>0.14963333081446001</v>
      </c>
      <c r="AC66" s="13">
        <v>0.15718138672117671</v>
      </c>
      <c r="AD66" s="13">
        <v>0.27911959725667829</v>
      </c>
      <c r="AE66" s="13">
        <v>0.16905931511094541</v>
      </c>
      <c r="AF66" s="13">
        <v>0.17978266433290491</v>
      </c>
      <c r="AH66" s="13">
        <v>6.3087338295458303E-2</v>
      </c>
      <c r="AI66" s="13">
        <v>0.15617797715557899</v>
      </c>
      <c r="AJ66" s="13">
        <v>0.17933583217327759</v>
      </c>
      <c r="AK66" s="13">
        <v>0.24661345491950731</v>
      </c>
      <c r="AL66" s="13">
        <v>0.16783973949262129</v>
      </c>
      <c r="AN66" s="13">
        <v>0.14783352708492409</v>
      </c>
      <c r="AO66" s="13">
        <v>0.17186960033952969</v>
      </c>
      <c r="AP66" s="13">
        <v>0.1759442884683407</v>
      </c>
      <c r="AQ66" s="13">
        <v>0.18134276063120869</v>
      </c>
    </row>
    <row r="67" spans="2:45" x14ac:dyDescent="0.35">
      <c r="B67" s="12" t="s">
        <v>81</v>
      </c>
      <c r="C67" s="13">
        <v>9.2907037068599735E-2</v>
      </c>
      <c r="D67" s="13">
        <v>9.428038932482137E-2</v>
      </c>
      <c r="E67" s="13">
        <v>6.3504615404134934E-2</v>
      </c>
      <c r="F67" s="13">
        <v>6.9130341451237406E-2</v>
      </c>
      <c r="G67" s="13">
        <v>9.4387422190943829E-2</v>
      </c>
      <c r="H67" s="13">
        <v>0.1189412740410999</v>
      </c>
      <c r="I67" s="13">
        <v>0.1164881176991277</v>
      </c>
      <c r="K67" s="13">
        <v>5.1180260853137448E-2</v>
      </c>
      <c r="L67" s="13">
        <v>0.13375921974309549</v>
      </c>
      <c r="N67" s="13">
        <v>6.096445365890947E-2</v>
      </c>
      <c r="O67" s="13">
        <v>0.1303535233419866</v>
      </c>
      <c r="P67" s="13">
        <v>6.4843631019620693E-2</v>
      </c>
      <c r="Q67" s="13">
        <v>0.10925995928671529</v>
      </c>
      <c r="R67" s="13">
        <v>0.110212494223799</v>
      </c>
      <c r="S67" s="13">
        <v>9.6420266172475108E-2</v>
      </c>
      <c r="T67" s="13">
        <v>7.4811364107030126E-2</v>
      </c>
      <c r="U67" s="13">
        <v>0.1060563385828802</v>
      </c>
      <c r="V67" s="13">
        <v>6.7562665690004908E-2</v>
      </c>
      <c r="W67" s="13">
        <v>0.14075692460599781</v>
      </c>
      <c r="X67" s="13">
        <v>5.4279490679893752E-2</v>
      </c>
      <c r="Y67" s="13">
        <v>0.10207987216784591</v>
      </c>
      <c r="AA67" s="13">
        <v>8.670348669390035E-2</v>
      </c>
      <c r="AB67" s="13">
        <v>7.4992493177487962E-2</v>
      </c>
      <c r="AC67" s="13">
        <v>5.7354903831791468E-2</v>
      </c>
      <c r="AD67" s="13">
        <v>5.9941774146211331E-2</v>
      </c>
      <c r="AE67" s="13">
        <v>0.15398139025006941</v>
      </c>
      <c r="AF67" s="13">
        <v>8.2244328860783852E-2</v>
      </c>
      <c r="AH67" s="13">
        <v>7.6696254874860675E-2</v>
      </c>
      <c r="AI67" s="13">
        <v>7.8560474365126184E-2</v>
      </c>
      <c r="AJ67" s="13">
        <v>8.9442815469185644E-2</v>
      </c>
      <c r="AK67" s="13">
        <v>6.4800521532211594E-2</v>
      </c>
      <c r="AL67" s="13">
        <v>0.1244600627621882</v>
      </c>
      <c r="AN67" s="13">
        <v>6.3488802398020031E-2</v>
      </c>
      <c r="AO67" s="13">
        <v>0.10565483262465269</v>
      </c>
      <c r="AP67" s="13">
        <v>6.9985361729478557E-2</v>
      </c>
      <c r="AQ67" s="13">
        <v>0.13028997341563781</v>
      </c>
    </row>
    <row r="69" spans="2:45" x14ac:dyDescent="0.35">
      <c r="B69" s="30" t="s">
        <v>106</v>
      </c>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row>
    <row r="70" spans="2:45" x14ac:dyDescent="0.35">
      <c r="B70" s="29" t="s">
        <v>16</v>
      </c>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row>
    <row r="71" spans="2:45" x14ac:dyDescent="0.35">
      <c r="B71" s="12" t="s">
        <v>101</v>
      </c>
      <c r="C71" s="13">
        <v>4.2162787754838192E-2</v>
      </c>
      <c r="D71" s="13">
        <v>6.0267007110187489E-2</v>
      </c>
      <c r="E71" s="13">
        <v>8.5216579383028263E-2</v>
      </c>
      <c r="F71" s="13">
        <v>6.5520037084418337E-2</v>
      </c>
      <c r="G71" s="13">
        <v>1.663143330970215E-2</v>
      </c>
      <c r="H71" s="13">
        <v>1.9628893741380771E-2</v>
      </c>
      <c r="I71" s="13">
        <v>1.212952727470511E-2</v>
      </c>
      <c r="K71" s="13">
        <v>5.6246876458797397E-2</v>
      </c>
      <c r="L71" s="13">
        <v>2.8373901655251679E-2</v>
      </c>
      <c r="N71" s="13">
        <v>1.543583012203059E-2</v>
      </c>
      <c r="O71" s="13">
        <v>1.58059577425602E-2</v>
      </c>
      <c r="P71" s="13">
        <v>2.7289548952904009E-2</v>
      </c>
      <c r="Q71" s="13">
        <v>8.9883583061488526E-2</v>
      </c>
      <c r="R71" s="13">
        <v>5.421551985518254E-2</v>
      </c>
      <c r="S71" s="13">
        <v>5.0195149392083048E-2</v>
      </c>
      <c r="T71" s="13">
        <v>3.6801935809570439E-2</v>
      </c>
      <c r="U71" s="13">
        <v>3.7211905951241721E-2</v>
      </c>
      <c r="V71" s="13">
        <v>5.9963178895363588E-2</v>
      </c>
      <c r="W71" s="13">
        <v>2.266539254404382E-2</v>
      </c>
      <c r="X71" s="13">
        <v>3.5552852147650763E-2</v>
      </c>
      <c r="Y71" s="13">
        <v>5.8866157371437799E-2</v>
      </c>
      <c r="AA71" s="13">
        <v>5.2570841852351502E-2</v>
      </c>
      <c r="AB71" s="13">
        <v>5.2584190899125118E-2</v>
      </c>
      <c r="AC71" s="13">
        <v>2.4505580924100049E-2</v>
      </c>
      <c r="AD71" s="13">
        <v>5.2734831569786048E-2</v>
      </c>
      <c r="AE71" s="13">
        <v>1.406420603192556E-2</v>
      </c>
      <c r="AF71" s="13">
        <v>4.6954975840707437E-2</v>
      </c>
      <c r="AH71" s="13">
        <v>6.4294837562370394E-2</v>
      </c>
      <c r="AI71" s="13">
        <v>3.7593686164714368E-2</v>
      </c>
      <c r="AJ71" s="13">
        <v>2.274859804552018E-2</v>
      </c>
      <c r="AK71" s="13">
        <v>3.6324402495597187E-2</v>
      </c>
      <c r="AL71" s="13">
        <v>4.3991866959319267E-2</v>
      </c>
      <c r="AN71" s="13">
        <v>6.1241104529446713E-2</v>
      </c>
      <c r="AO71" s="13">
        <v>3.027126048083131E-2</v>
      </c>
      <c r="AP71" s="13">
        <v>4.6850822633596127E-2</v>
      </c>
      <c r="AQ71" s="13">
        <v>3.0081845208690009E-2</v>
      </c>
    </row>
    <row r="72" spans="2:45" x14ac:dyDescent="0.35">
      <c r="B72" s="12" t="s">
        <v>102</v>
      </c>
      <c r="C72" s="13">
        <v>0.17740216778895621</v>
      </c>
      <c r="D72" s="13">
        <v>0.2504058190580416</v>
      </c>
      <c r="E72" s="13">
        <v>0.28595335022389878</v>
      </c>
      <c r="F72" s="13">
        <v>0.17372149234266679</v>
      </c>
      <c r="G72" s="13">
        <v>0.17110857959558781</v>
      </c>
      <c r="H72" s="13">
        <v>0.14439126531852231</v>
      </c>
      <c r="I72" s="13">
        <v>7.1428992505820493E-2</v>
      </c>
      <c r="K72" s="13">
        <v>0.20348364918434481</v>
      </c>
      <c r="L72" s="13">
        <v>0.1518673544383132</v>
      </c>
      <c r="N72" s="13">
        <v>0.16952923629962111</v>
      </c>
      <c r="O72" s="13">
        <v>0.17560732057392589</v>
      </c>
      <c r="P72" s="13">
        <v>0.18797923802121971</v>
      </c>
      <c r="Q72" s="13">
        <v>0.19828095019967079</v>
      </c>
      <c r="R72" s="13">
        <v>0.18921389527739971</v>
      </c>
      <c r="S72" s="13">
        <v>0.17097845811380619</v>
      </c>
      <c r="T72" s="13">
        <v>0.158955457870887</v>
      </c>
      <c r="U72" s="13">
        <v>0.16734113736882161</v>
      </c>
      <c r="V72" s="13">
        <v>0.2421835432741172</v>
      </c>
      <c r="W72" s="13">
        <v>0.15299124073317441</v>
      </c>
      <c r="X72" s="13">
        <v>0.15458104440156811</v>
      </c>
      <c r="Y72" s="13">
        <v>0.14083791544200111</v>
      </c>
      <c r="AA72" s="13">
        <v>0.26149358340369683</v>
      </c>
      <c r="AB72" s="13">
        <v>0.14486795589300219</v>
      </c>
      <c r="AC72" s="13">
        <v>0.13637956065213519</v>
      </c>
      <c r="AD72" s="13">
        <v>0.1350393305638283</v>
      </c>
      <c r="AE72" s="13">
        <v>0.13509303826697841</v>
      </c>
      <c r="AF72" s="13">
        <v>0.1401133853862499</v>
      </c>
      <c r="AH72" s="13">
        <v>0.33815081809737652</v>
      </c>
      <c r="AI72" s="13">
        <v>0.16991211939739839</v>
      </c>
      <c r="AJ72" s="13">
        <v>0.19475356260494589</v>
      </c>
      <c r="AK72" s="13">
        <v>0.12363125136605831</v>
      </c>
      <c r="AL72" s="13">
        <v>0.12767231997315759</v>
      </c>
      <c r="AN72" s="13">
        <v>0.20333065930949029</v>
      </c>
      <c r="AO72" s="13">
        <v>0.15388207686842589</v>
      </c>
      <c r="AP72" s="13">
        <v>0.2033050489542847</v>
      </c>
      <c r="AQ72" s="13">
        <v>0.15119548014539569</v>
      </c>
    </row>
    <row r="73" spans="2:45" ht="29" x14ac:dyDescent="0.35">
      <c r="B73" s="12" t="s">
        <v>103</v>
      </c>
      <c r="C73" s="13">
        <v>0.18979198639549341</v>
      </c>
      <c r="D73" s="13">
        <v>0.21580118374191459</v>
      </c>
      <c r="E73" s="13">
        <v>0.17291612175521839</v>
      </c>
      <c r="F73" s="13">
        <v>0.19531971888613031</v>
      </c>
      <c r="G73" s="13">
        <v>0.19175272117514089</v>
      </c>
      <c r="H73" s="13">
        <v>0.165238944459317</v>
      </c>
      <c r="I73" s="13">
        <v>0.1968189293609848</v>
      </c>
      <c r="K73" s="13">
        <v>0.18469729715922831</v>
      </c>
      <c r="L73" s="13">
        <v>0.19477989090733461</v>
      </c>
      <c r="N73" s="13">
        <v>0.2108227678350543</v>
      </c>
      <c r="O73" s="13">
        <v>0.18352499407497719</v>
      </c>
      <c r="P73" s="13">
        <v>0.16475595786254599</v>
      </c>
      <c r="Q73" s="13">
        <v>0.1057633049596053</v>
      </c>
      <c r="R73" s="13">
        <v>0.15510731151334339</v>
      </c>
      <c r="S73" s="13">
        <v>0.19525269175021029</v>
      </c>
      <c r="T73" s="13">
        <v>0.23291910934617691</v>
      </c>
      <c r="U73" s="13">
        <v>0.1910335639510857</v>
      </c>
      <c r="V73" s="13">
        <v>0.19233794091896139</v>
      </c>
      <c r="W73" s="13">
        <v>0.18044733081250111</v>
      </c>
      <c r="X73" s="13">
        <v>0.24505356363009839</v>
      </c>
      <c r="Y73" s="13">
        <v>0.18471677801551389</v>
      </c>
      <c r="AA73" s="13">
        <v>0.20615432379184159</v>
      </c>
      <c r="AB73" s="13">
        <v>0.18812515161284249</v>
      </c>
      <c r="AC73" s="13">
        <v>0.22287633542626051</v>
      </c>
      <c r="AD73" s="13">
        <v>0.17470885310731379</v>
      </c>
      <c r="AE73" s="13">
        <v>0.1961444713742215</v>
      </c>
      <c r="AF73" s="13">
        <v>0.1620344688380225</v>
      </c>
      <c r="AH73" s="13">
        <v>0.19910075587727311</v>
      </c>
      <c r="AI73" s="13">
        <v>0.1935938234082909</v>
      </c>
      <c r="AJ73" s="13">
        <v>0.1792743389416887</v>
      </c>
      <c r="AK73" s="13">
        <v>0.18290064078297269</v>
      </c>
      <c r="AL73" s="13">
        <v>0.19299269543547601</v>
      </c>
      <c r="AN73" s="13">
        <v>0.16298052913963529</v>
      </c>
      <c r="AO73" s="13">
        <v>0.1709079315393717</v>
      </c>
      <c r="AP73" s="13">
        <v>0.21647198255044001</v>
      </c>
      <c r="AQ73" s="13">
        <v>0.21313854011257141</v>
      </c>
    </row>
    <row r="74" spans="2:45" x14ac:dyDescent="0.35">
      <c r="B74" s="12" t="s">
        <v>104</v>
      </c>
      <c r="C74" s="13">
        <v>0.29002995360781209</v>
      </c>
      <c r="D74" s="13">
        <v>0.2427526657701575</v>
      </c>
      <c r="E74" s="13">
        <v>0.23901306284748841</v>
      </c>
      <c r="F74" s="13">
        <v>0.25894864661499789</v>
      </c>
      <c r="G74" s="13">
        <v>0.30280663295375648</v>
      </c>
      <c r="H74" s="13">
        <v>0.30007761492674861</v>
      </c>
      <c r="I74" s="13">
        <v>0.37076036958833453</v>
      </c>
      <c r="K74" s="13">
        <v>0.28506204890681991</v>
      </c>
      <c r="L74" s="13">
        <v>0.29489373098918592</v>
      </c>
      <c r="N74" s="13">
        <v>0.36402287947186712</v>
      </c>
      <c r="O74" s="13">
        <v>0.29595858273619841</v>
      </c>
      <c r="P74" s="13">
        <v>0.32339107887771751</v>
      </c>
      <c r="Q74" s="13">
        <v>0.3239932562498794</v>
      </c>
      <c r="R74" s="13">
        <v>0.25878644502303239</v>
      </c>
      <c r="S74" s="13">
        <v>0.2389392111135196</v>
      </c>
      <c r="T74" s="13">
        <v>0.2826375264497612</v>
      </c>
      <c r="U74" s="13">
        <v>0.2493960221335311</v>
      </c>
      <c r="V74" s="13">
        <v>0.23940438489524149</v>
      </c>
      <c r="W74" s="13">
        <v>0.31528786353362998</v>
      </c>
      <c r="X74" s="13">
        <v>0.31004901993467349</v>
      </c>
      <c r="Y74" s="13">
        <v>0.33563266418945831</v>
      </c>
      <c r="AA74" s="13">
        <v>0.2263960135953689</v>
      </c>
      <c r="AB74" s="13">
        <v>0.37396545687800598</v>
      </c>
      <c r="AC74" s="13">
        <v>0.3726530089573753</v>
      </c>
      <c r="AD74" s="13">
        <v>0.26971420041886168</v>
      </c>
      <c r="AE74" s="13">
        <v>0.28278715755865369</v>
      </c>
      <c r="AF74" s="13">
        <v>0.34748204693689899</v>
      </c>
      <c r="AH74" s="13">
        <v>0.21895841764753229</v>
      </c>
      <c r="AI74" s="13">
        <v>0.31409490294591641</v>
      </c>
      <c r="AJ74" s="13">
        <v>0.32339448108023822</v>
      </c>
      <c r="AK74" s="13">
        <v>0.29376167123711427</v>
      </c>
      <c r="AL74" s="13">
        <v>0.30339349753781059</v>
      </c>
      <c r="AN74" s="13">
        <v>0.31070249123794202</v>
      </c>
      <c r="AO74" s="13">
        <v>0.32500354921338548</v>
      </c>
      <c r="AP74" s="13">
        <v>0.25290957933882668</v>
      </c>
      <c r="AQ74" s="13">
        <v>0.26409315990787913</v>
      </c>
    </row>
    <row r="75" spans="2:45" x14ac:dyDescent="0.35">
      <c r="B75" s="12" t="s">
        <v>105</v>
      </c>
      <c r="C75" s="13">
        <v>0.2049862644409394</v>
      </c>
      <c r="D75" s="13">
        <v>0.1310523593223703</v>
      </c>
      <c r="E75" s="13">
        <v>0.16183142433118791</v>
      </c>
      <c r="F75" s="13">
        <v>0.22076602562820249</v>
      </c>
      <c r="G75" s="13">
        <v>0.21790269345422261</v>
      </c>
      <c r="H75" s="13">
        <v>0.26296331885452212</v>
      </c>
      <c r="I75" s="13">
        <v>0.22643840784681629</v>
      </c>
      <c r="K75" s="13">
        <v>0.20902513586329699</v>
      </c>
      <c r="L75" s="13">
        <v>0.20103204779374459</v>
      </c>
      <c r="N75" s="13">
        <v>0.1921986052495406</v>
      </c>
      <c r="O75" s="13">
        <v>0.23313461739349159</v>
      </c>
      <c r="P75" s="13">
        <v>0.20338110489772351</v>
      </c>
      <c r="Q75" s="13">
        <v>0.14743963402755289</v>
      </c>
      <c r="R75" s="13">
        <v>0.21634762814849351</v>
      </c>
      <c r="S75" s="13">
        <v>0.24719881874699401</v>
      </c>
      <c r="T75" s="13">
        <v>0.19220954838019819</v>
      </c>
      <c r="U75" s="13">
        <v>0.23967491923438</v>
      </c>
      <c r="V75" s="13">
        <v>0.1909384874243058</v>
      </c>
      <c r="W75" s="13">
        <v>0.2069018070557741</v>
      </c>
      <c r="X75" s="13">
        <v>0.201232510058972</v>
      </c>
      <c r="Y75" s="13">
        <v>0.18048461276745811</v>
      </c>
      <c r="AA75" s="13">
        <v>0.17001567829881731</v>
      </c>
      <c r="AB75" s="13">
        <v>0.1599051709502195</v>
      </c>
      <c r="AC75" s="13">
        <v>0.20338992272952289</v>
      </c>
      <c r="AD75" s="13">
        <v>0.30077340528324809</v>
      </c>
      <c r="AE75" s="13">
        <v>0.1926186922746391</v>
      </c>
      <c r="AF75" s="13">
        <v>0.22737372747989459</v>
      </c>
      <c r="AH75" s="13">
        <v>0.1071607893862606</v>
      </c>
      <c r="AI75" s="13">
        <v>0.16860175272282729</v>
      </c>
      <c r="AJ75" s="13">
        <v>0.21511273267617609</v>
      </c>
      <c r="AK75" s="13">
        <v>0.29470830355316813</v>
      </c>
      <c r="AL75" s="13">
        <v>0.1996760515393646</v>
      </c>
      <c r="AN75" s="13">
        <v>0.19628450433541689</v>
      </c>
      <c r="AO75" s="13">
        <v>0.2180030069641305</v>
      </c>
      <c r="AP75" s="13">
        <v>0.2066111012335114</v>
      </c>
      <c r="AQ75" s="13">
        <v>0.20092800037035491</v>
      </c>
    </row>
    <row r="76" spans="2:45" x14ac:dyDescent="0.35">
      <c r="B76" s="12" t="s">
        <v>81</v>
      </c>
      <c r="C76" s="13">
        <v>9.562684001196077E-2</v>
      </c>
      <c r="D76" s="13">
        <v>9.972096499732877E-2</v>
      </c>
      <c r="E76" s="13">
        <v>5.5069461459178168E-2</v>
      </c>
      <c r="F76" s="13">
        <v>8.5724079443584275E-2</v>
      </c>
      <c r="G76" s="13">
        <v>9.9797939511589911E-2</v>
      </c>
      <c r="H76" s="13">
        <v>0.1076999626995091</v>
      </c>
      <c r="I76" s="13">
        <v>0.122423773423339</v>
      </c>
      <c r="K76" s="13">
        <v>6.1484992427512618E-2</v>
      </c>
      <c r="L76" s="13">
        <v>0.12905307421616999</v>
      </c>
      <c r="N76" s="13">
        <v>4.7990681021886403E-2</v>
      </c>
      <c r="O76" s="13">
        <v>9.5968527478846571E-2</v>
      </c>
      <c r="P76" s="13">
        <v>9.3203071387889358E-2</v>
      </c>
      <c r="Q76" s="13">
        <v>0.13463927150180319</v>
      </c>
      <c r="R76" s="13">
        <v>0.1263292001825484</v>
      </c>
      <c r="S76" s="13">
        <v>9.7435670883386699E-2</v>
      </c>
      <c r="T76" s="13">
        <v>9.6476422143406321E-2</v>
      </c>
      <c r="U76" s="13">
        <v>0.11534245136093969</v>
      </c>
      <c r="V76" s="13">
        <v>7.5172464592010393E-2</v>
      </c>
      <c r="W76" s="13">
        <v>0.12170636532087641</v>
      </c>
      <c r="X76" s="13">
        <v>5.3531009827037228E-2</v>
      </c>
      <c r="Y76" s="13">
        <v>9.94618722141309E-2</v>
      </c>
      <c r="AA76" s="13">
        <v>8.3369559057923939E-2</v>
      </c>
      <c r="AB76" s="13">
        <v>8.0552073766804719E-2</v>
      </c>
      <c r="AC76" s="13">
        <v>4.0195591310606078E-2</v>
      </c>
      <c r="AD76" s="13">
        <v>6.7029379056962005E-2</v>
      </c>
      <c r="AE76" s="13">
        <v>0.17929243449358179</v>
      </c>
      <c r="AF76" s="13">
        <v>7.604139551822664E-2</v>
      </c>
      <c r="AH76" s="13">
        <v>7.2334381429187022E-2</v>
      </c>
      <c r="AI76" s="13">
        <v>0.1162037153608526</v>
      </c>
      <c r="AJ76" s="13">
        <v>6.471628665143081E-2</v>
      </c>
      <c r="AK76" s="13">
        <v>6.8673730565089325E-2</v>
      </c>
      <c r="AL76" s="13">
        <v>0.13227356855487191</v>
      </c>
      <c r="AN76" s="13">
        <v>6.5460711448069059E-2</v>
      </c>
      <c r="AO76" s="13">
        <v>0.1019321749338552</v>
      </c>
      <c r="AP76" s="13">
        <v>7.3851465289341084E-2</v>
      </c>
      <c r="AQ76" s="13">
        <v>0.14056297425510891</v>
      </c>
    </row>
    <row r="78" spans="2:45" x14ac:dyDescent="0.35">
      <c r="B78" s="30" t="s">
        <v>107</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row>
    <row r="79" spans="2:45" x14ac:dyDescent="0.35">
      <c r="B79" s="29" t="s">
        <v>16</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row>
    <row r="80" spans="2:45" x14ac:dyDescent="0.35">
      <c r="B80" s="12" t="s">
        <v>101</v>
      </c>
      <c r="C80" s="13">
        <v>4.2669028443365328E-2</v>
      </c>
      <c r="D80" s="13">
        <v>5.1037040668270688E-2</v>
      </c>
      <c r="E80" s="13">
        <v>0.1021718895256776</v>
      </c>
      <c r="F80" s="13">
        <v>5.5377449040977259E-2</v>
      </c>
      <c r="G80" s="13">
        <v>2.6709045987618051E-2</v>
      </c>
      <c r="H80" s="13">
        <v>1.281507852438034E-2</v>
      </c>
      <c r="I80" s="13">
        <v>1.1410618288136481E-2</v>
      </c>
      <c r="K80" s="13">
        <v>5.4383913159972673E-2</v>
      </c>
      <c r="L80" s="13">
        <v>3.1184661008201879E-2</v>
      </c>
      <c r="N80" s="13">
        <v>2.209920627717437E-2</v>
      </c>
      <c r="O80" s="13">
        <v>3.277702605120579E-2</v>
      </c>
      <c r="P80" s="13">
        <v>2.8314736002774551E-2</v>
      </c>
      <c r="Q80" s="13">
        <v>8.7532734660989736E-2</v>
      </c>
      <c r="R80" s="13">
        <v>5.4013463607992973E-2</v>
      </c>
      <c r="S80" s="13">
        <v>4.2196981981052838E-2</v>
      </c>
      <c r="T80" s="13">
        <v>2.9953845792914789E-2</v>
      </c>
      <c r="U80" s="13">
        <v>3.2132342811951473E-2</v>
      </c>
      <c r="V80" s="13">
        <v>5.2591855599594221E-2</v>
      </c>
      <c r="W80" s="13">
        <v>3.36493090936619E-2</v>
      </c>
      <c r="X80" s="13">
        <v>6.1208609911627562E-2</v>
      </c>
      <c r="Y80" s="13">
        <v>4.2689347083566392E-2</v>
      </c>
      <c r="AA80" s="13">
        <v>6.3944651104491768E-2</v>
      </c>
      <c r="AB80" s="13">
        <v>6.4969987324528522E-2</v>
      </c>
      <c r="AC80" s="13">
        <v>4.3512493295592369E-2</v>
      </c>
      <c r="AD80" s="13">
        <v>3.6551160865761413E-2</v>
      </c>
      <c r="AE80" s="13">
        <v>1.083138513218827E-2</v>
      </c>
      <c r="AF80" s="13">
        <v>3.6028864767665349E-2</v>
      </c>
      <c r="AH80" s="13">
        <v>7.5085183578306167E-2</v>
      </c>
      <c r="AI80" s="13">
        <v>4.7281954938864543E-2</v>
      </c>
      <c r="AJ80" s="13">
        <v>4.3215425334744047E-2</v>
      </c>
      <c r="AK80" s="13">
        <v>2.939063568495812E-2</v>
      </c>
      <c r="AL80" s="13">
        <v>3.3874020108832878E-2</v>
      </c>
      <c r="AN80" s="13">
        <v>5.7563029816830799E-2</v>
      </c>
      <c r="AO80" s="13">
        <v>4.7527439798497627E-2</v>
      </c>
      <c r="AP80" s="13">
        <v>3.96844327075076E-2</v>
      </c>
      <c r="AQ80" s="13">
        <v>2.4518423892123501E-2</v>
      </c>
    </row>
    <row r="81" spans="2:45" x14ac:dyDescent="0.35">
      <c r="B81" s="12" t="s">
        <v>102</v>
      </c>
      <c r="C81" s="13">
        <v>0.16276756839008211</v>
      </c>
      <c r="D81" s="13">
        <v>0.218104636163373</v>
      </c>
      <c r="E81" s="13">
        <v>0.2192423651365108</v>
      </c>
      <c r="F81" s="13">
        <v>0.18701599345271419</v>
      </c>
      <c r="G81" s="13">
        <v>0.1549979024911354</v>
      </c>
      <c r="H81" s="13">
        <v>0.1205563689374196</v>
      </c>
      <c r="I81" s="13">
        <v>9.5225171208415407E-2</v>
      </c>
      <c r="K81" s="13">
        <v>0.18726217746950319</v>
      </c>
      <c r="L81" s="13">
        <v>0.13875494704093819</v>
      </c>
      <c r="N81" s="13">
        <v>0.1646608593535196</v>
      </c>
      <c r="O81" s="13">
        <v>0.17208964103831109</v>
      </c>
      <c r="P81" s="13">
        <v>0.1221523784155915</v>
      </c>
      <c r="Q81" s="13">
        <v>0.17616169379070951</v>
      </c>
      <c r="R81" s="13">
        <v>0.1894133599757489</v>
      </c>
      <c r="S81" s="13">
        <v>0.16618137757408391</v>
      </c>
      <c r="T81" s="13">
        <v>0.15740980431803789</v>
      </c>
      <c r="U81" s="13">
        <v>0.16759520689920629</v>
      </c>
      <c r="V81" s="13">
        <v>0.23260059519424151</v>
      </c>
      <c r="W81" s="13">
        <v>0.133036665240717</v>
      </c>
      <c r="X81" s="13">
        <v>0.1416951172119193</v>
      </c>
      <c r="Y81" s="13">
        <v>9.0217930778971486E-2</v>
      </c>
      <c r="AA81" s="13">
        <v>0.2363097547903163</v>
      </c>
      <c r="AB81" s="13">
        <v>0.15226810531551091</v>
      </c>
      <c r="AC81" s="13">
        <v>0.1216060512696262</v>
      </c>
      <c r="AD81" s="13">
        <v>9.6573921350735267E-2</v>
      </c>
      <c r="AE81" s="13">
        <v>0.14468051838716761</v>
      </c>
      <c r="AF81" s="13">
        <v>0.12527770519567891</v>
      </c>
      <c r="AH81" s="13">
        <v>0.33372469509590819</v>
      </c>
      <c r="AI81" s="13">
        <v>0.17131893121260389</v>
      </c>
      <c r="AJ81" s="13">
        <v>0.14232276469308081</v>
      </c>
      <c r="AK81" s="13">
        <v>9.7903257544226172E-2</v>
      </c>
      <c r="AL81" s="13">
        <v>0.12639181982776851</v>
      </c>
      <c r="AN81" s="13">
        <v>0.1832337861687269</v>
      </c>
      <c r="AO81" s="13">
        <v>0.13535124961892539</v>
      </c>
      <c r="AP81" s="13">
        <v>0.17576992568199179</v>
      </c>
      <c r="AQ81" s="13">
        <v>0.15767220894469541</v>
      </c>
    </row>
    <row r="82" spans="2:45" ht="29" x14ac:dyDescent="0.35">
      <c r="B82" s="12" t="s">
        <v>103</v>
      </c>
      <c r="C82" s="13">
        <v>0.15900192480017</v>
      </c>
      <c r="D82" s="13">
        <v>0.1999726306021164</v>
      </c>
      <c r="E82" s="13">
        <v>0.16648097931341371</v>
      </c>
      <c r="F82" s="13">
        <v>0.16942202237349119</v>
      </c>
      <c r="G82" s="13">
        <v>0.1639539633081937</v>
      </c>
      <c r="H82" s="13">
        <v>0.1298710214891774</v>
      </c>
      <c r="I82" s="13">
        <v>0.1329872547779177</v>
      </c>
      <c r="K82" s="13">
        <v>0.16482229353300931</v>
      </c>
      <c r="L82" s="13">
        <v>0.15329608519926419</v>
      </c>
      <c r="N82" s="13">
        <v>0.1574605838244966</v>
      </c>
      <c r="O82" s="13">
        <v>0.1116692270145123</v>
      </c>
      <c r="P82" s="13">
        <v>0.1123996195022674</v>
      </c>
      <c r="Q82" s="13">
        <v>0.1726100861175861</v>
      </c>
      <c r="R82" s="13">
        <v>0.1359234085334983</v>
      </c>
      <c r="S82" s="13">
        <v>0.17634912990955259</v>
      </c>
      <c r="T82" s="13">
        <v>0.1661310183374434</v>
      </c>
      <c r="U82" s="13">
        <v>0.16692289247868561</v>
      </c>
      <c r="V82" s="13">
        <v>0.18343011160426351</v>
      </c>
      <c r="W82" s="13">
        <v>9.455631751444854E-2</v>
      </c>
      <c r="X82" s="13">
        <v>0.19153604758503801</v>
      </c>
      <c r="Y82" s="13">
        <v>0.22297975888988719</v>
      </c>
      <c r="AA82" s="13">
        <v>0.18327567160488209</v>
      </c>
      <c r="AB82" s="13">
        <v>0.18549202943854551</v>
      </c>
      <c r="AC82" s="13">
        <v>0.13561410006419819</v>
      </c>
      <c r="AD82" s="13">
        <v>0.1238072303081557</v>
      </c>
      <c r="AE82" s="13">
        <v>0.181040886857433</v>
      </c>
      <c r="AF82" s="13">
        <v>0.12296909576670401</v>
      </c>
      <c r="AH82" s="13">
        <v>0.17812489174101931</v>
      </c>
      <c r="AI82" s="13">
        <v>0.16215738959877071</v>
      </c>
      <c r="AJ82" s="13">
        <v>0.15781007449273721</v>
      </c>
      <c r="AK82" s="13">
        <v>0.13399590613327919</v>
      </c>
      <c r="AL82" s="13">
        <v>0.165579820757951</v>
      </c>
      <c r="AN82" s="13">
        <v>0.1337380641633332</v>
      </c>
      <c r="AO82" s="13">
        <v>0.14657416097874509</v>
      </c>
      <c r="AP82" s="13">
        <v>0.19410200440451669</v>
      </c>
      <c r="AQ82" s="13">
        <v>0.1682558824505892</v>
      </c>
    </row>
    <row r="83" spans="2:45" x14ac:dyDescent="0.35">
      <c r="B83" s="12" t="s">
        <v>104</v>
      </c>
      <c r="C83" s="13">
        <v>0.30739640337662111</v>
      </c>
      <c r="D83" s="13">
        <v>0.24983128646967109</v>
      </c>
      <c r="E83" s="13">
        <v>0.27788759752297409</v>
      </c>
      <c r="F83" s="13">
        <v>0.27089901872897371</v>
      </c>
      <c r="G83" s="13">
        <v>0.30614049718799391</v>
      </c>
      <c r="H83" s="13">
        <v>0.33914667903733747</v>
      </c>
      <c r="I83" s="13">
        <v>0.37881360260112412</v>
      </c>
      <c r="K83" s="13">
        <v>0.29539638155008169</v>
      </c>
      <c r="L83" s="13">
        <v>0.31916029719374001</v>
      </c>
      <c r="N83" s="13">
        <v>0.36264317054377532</v>
      </c>
      <c r="O83" s="13">
        <v>0.34627056845792192</v>
      </c>
      <c r="P83" s="13">
        <v>0.40384637556017061</v>
      </c>
      <c r="Q83" s="13">
        <v>0.29178411653537728</v>
      </c>
      <c r="R83" s="13">
        <v>0.3123163197316598</v>
      </c>
      <c r="S83" s="13">
        <v>0.28349283204350623</v>
      </c>
      <c r="T83" s="13">
        <v>0.32276550324644271</v>
      </c>
      <c r="U83" s="13">
        <v>0.25753554046700822</v>
      </c>
      <c r="V83" s="13">
        <v>0.2606184580215487</v>
      </c>
      <c r="W83" s="13">
        <v>0.32217241898302312</v>
      </c>
      <c r="X83" s="13">
        <v>0.28748252918825179</v>
      </c>
      <c r="Y83" s="13">
        <v>0.31449208558663022</v>
      </c>
      <c r="AA83" s="13">
        <v>0.25502236171470172</v>
      </c>
      <c r="AB83" s="13">
        <v>0.34650219290084322</v>
      </c>
      <c r="AC83" s="13">
        <v>0.35152617651342538</v>
      </c>
      <c r="AD83" s="13">
        <v>0.3286281609421568</v>
      </c>
      <c r="AE83" s="13">
        <v>0.26681870029747989</v>
      </c>
      <c r="AF83" s="13">
        <v>0.37939697053604532</v>
      </c>
      <c r="AH83" s="13">
        <v>0.24410150883610551</v>
      </c>
      <c r="AI83" s="13">
        <v>0.37940147626136489</v>
      </c>
      <c r="AJ83" s="13">
        <v>0.30355893675619761</v>
      </c>
      <c r="AK83" s="13">
        <v>0.33463028031446562</v>
      </c>
      <c r="AL83" s="13">
        <v>0.30449079456039291</v>
      </c>
      <c r="AN83" s="13">
        <v>0.33509603394232063</v>
      </c>
      <c r="AO83" s="13">
        <v>0.32791551136068853</v>
      </c>
      <c r="AP83" s="13">
        <v>0.26688694954689718</v>
      </c>
      <c r="AQ83" s="13">
        <v>0.29227330507355159</v>
      </c>
    </row>
    <row r="84" spans="2:45" x14ac:dyDescent="0.35">
      <c r="B84" s="12" t="s">
        <v>105</v>
      </c>
      <c r="C84" s="13">
        <v>0.24762661607736591</v>
      </c>
      <c r="D84" s="13">
        <v>0.1885320529380545</v>
      </c>
      <c r="E84" s="13">
        <v>0.19389005003678361</v>
      </c>
      <c r="F84" s="13">
        <v>0.2464867852304447</v>
      </c>
      <c r="G84" s="13">
        <v>0.27990308932705188</v>
      </c>
      <c r="H84" s="13">
        <v>0.28736178006669999</v>
      </c>
      <c r="I84" s="13">
        <v>0.27834106904666422</v>
      </c>
      <c r="K84" s="13">
        <v>0.24327828968702259</v>
      </c>
      <c r="L84" s="13">
        <v>0.25188937915210008</v>
      </c>
      <c r="N84" s="13">
        <v>0.2243096757535932</v>
      </c>
      <c r="O84" s="13">
        <v>0.2025740244575574</v>
      </c>
      <c r="P84" s="13">
        <v>0.26915514513925348</v>
      </c>
      <c r="Q84" s="13">
        <v>0.14519094961741821</v>
      </c>
      <c r="R84" s="13">
        <v>0.20725801752947751</v>
      </c>
      <c r="S84" s="13">
        <v>0.28645732012654918</v>
      </c>
      <c r="T84" s="13">
        <v>0.28123450701363328</v>
      </c>
      <c r="U84" s="13">
        <v>0.2827603755509609</v>
      </c>
      <c r="V84" s="13">
        <v>0.1928540458018288</v>
      </c>
      <c r="W84" s="13">
        <v>0.30757640864747682</v>
      </c>
      <c r="X84" s="13">
        <v>0.28389204439731208</v>
      </c>
      <c r="Y84" s="13">
        <v>0.23886724091865499</v>
      </c>
      <c r="AA84" s="13">
        <v>0.1936542222360666</v>
      </c>
      <c r="AB84" s="13">
        <v>0.2101661556663901</v>
      </c>
      <c r="AC84" s="13">
        <v>0.27805617744719302</v>
      </c>
      <c r="AD84" s="13">
        <v>0.37274633465275597</v>
      </c>
      <c r="AE84" s="13">
        <v>0.25307393858734001</v>
      </c>
      <c r="AF84" s="13">
        <v>0.25509484517419062</v>
      </c>
      <c r="AH84" s="13">
        <v>0.1090879328523767</v>
      </c>
      <c r="AI84" s="13">
        <v>0.19324982198210511</v>
      </c>
      <c r="AJ84" s="13">
        <v>0.27323952237427079</v>
      </c>
      <c r="AK84" s="13">
        <v>0.35820543630084561</v>
      </c>
      <c r="AL84" s="13">
        <v>0.2473109996433952</v>
      </c>
      <c r="AN84" s="13">
        <v>0.23748586900677029</v>
      </c>
      <c r="AO84" s="13">
        <v>0.27227540771570741</v>
      </c>
      <c r="AP84" s="13">
        <v>0.24597715594817851</v>
      </c>
      <c r="AQ84" s="13">
        <v>0.2351961298818849</v>
      </c>
    </row>
    <row r="85" spans="2:45" x14ac:dyDescent="0.35">
      <c r="B85" s="12" t="s">
        <v>81</v>
      </c>
      <c r="C85" s="13">
        <v>8.0538458912395652E-2</v>
      </c>
      <c r="D85" s="13">
        <v>9.2522353158514661E-2</v>
      </c>
      <c r="E85" s="13">
        <v>4.0327118464640259E-2</v>
      </c>
      <c r="F85" s="13">
        <v>7.0798731173399021E-2</v>
      </c>
      <c r="G85" s="13">
        <v>6.8295501698006869E-2</v>
      </c>
      <c r="H85" s="13">
        <v>0.11024907194498509</v>
      </c>
      <c r="I85" s="13">
        <v>0.103222284077742</v>
      </c>
      <c r="K85" s="13">
        <v>5.4856944600410379E-2</v>
      </c>
      <c r="L85" s="13">
        <v>0.1057146304057556</v>
      </c>
      <c r="N85" s="13">
        <v>6.882650424744105E-2</v>
      </c>
      <c r="O85" s="13">
        <v>0.13461951298049149</v>
      </c>
      <c r="P85" s="13">
        <v>6.4131745379942581E-2</v>
      </c>
      <c r="Q85" s="13">
        <v>0.12672041927791919</v>
      </c>
      <c r="R85" s="13">
        <v>0.10107543062162259</v>
      </c>
      <c r="S85" s="13">
        <v>4.5322358365255153E-2</v>
      </c>
      <c r="T85" s="13">
        <v>4.2505321291527953E-2</v>
      </c>
      <c r="U85" s="13">
        <v>9.3053641792187516E-2</v>
      </c>
      <c r="V85" s="13">
        <v>7.7904933778523297E-2</v>
      </c>
      <c r="W85" s="13">
        <v>0.10900888052067249</v>
      </c>
      <c r="X85" s="13">
        <v>3.4185651705851132E-2</v>
      </c>
      <c r="Y85" s="13">
        <v>9.0753636742289728E-2</v>
      </c>
      <c r="AA85" s="13">
        <v>6.7793338549541615E-2</v>
      </c>
      <c r="AB85" s="13">
        <v>4.0601529354181931E-2</v>
      </c>
      <c r="AC85" s="13">
        <v>6.9685001409964864E-2</v>
      </c>
      <c r="AD85" s="13">
        <v>4.1693191880434848E-2</v>
      </c>
      <c r="AE85" s="13">
        <v>0.1435545707383914</v>
      </c>
      <c r="AF85" s="13">
        <v>8.1232518559715819E-2</v>
      </c>
      <c r="AH85" s="13">
        <v>5.9875787896284047E-2</v>
      </c>
      <c r="AI85" s="13">
        <v>4.6590426006290812E-2</v>
      </c>
      <c r="AJ85" s="13">
        <v>7.9853276348969521E-2</v>
      </c>
      <c r="AK85" s="13">
        <v>4.5874484022225388E-2</v>
      </c>
      <c r="AL85" s="13">
        <v>0.1223525451016596</v>
      </c>
      <c r="AN85" s="13">
        <v>5.2883216902018457E-2</v>
      </c>
      <c r="AO85" s="13">
        <v>7.0356230527436087E-2</v>
      </c>
      <c r="AP85" s="13">
        <v>7.7579531710908312E-2</v>
      </c>
      <c r="AQ85" s="13">
        <v>0.1220840497571553</v>
      </c>
    </row>
    <row r="87" spans="2:45" x14ac:dyDescent="0.35">
      <c r="B87" s="30" t="s">
        <v>108</v>
      </c>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row>
    <row r="88" spans="2:45" x14ac:dyDescent="0.35">
      <c r="B88" s="29" t="s">
        <v>16</v>
      </c>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row>
    <row r="89" spans="2:45" x14ac:dyDescent="0.35">
      <c r="B89" s="12" t="s">
        <v>101</v>
      </c>
      <c r="C89" s="13">
        <v>6.3813369023366512E-2</v>
      </c>
      <c r="D89" s="13">
        <v>8.9109349585743555E-2</v>
      </c>
      <c r="E89" s="13">
        <v>0.1054614014232567</v>
      </c>
      <c r="F89" s="13">
        <v>7.2233619569070887E-2</v>
      </c>
      <c r="G89" s="13">
        <v>4.8752956068142783E-2</v>
      </c>
      <c r="H89" s="13">
        <v>3.2167931034825389E-2</v>
      </c>
      <c r="I89" s="13">
        <v>3.9972029370256408E-2</v>
      </c>
      <c r="K89" s="13">
        <v>7.9537201668677573E-2</v>
      </c>
      <c r="L89" s="13">
        <v>4.8419108027679597E-2</v>
      </c>
      <c r="N89" s="13">
        <v>5.5369223739371122E-2</v>
      </c>
      <c r="O89" s="13">
        <v>3.1216124196912231E-2</v>
      </c>
      <c r="P89" s="13">
        <v>6.2716948197049344E-2</v>
      </c>
      <c r="Q89" s="13">
        <v>6.7627925102366954E-2</v>
      </c>
      <c r="R89" s="13">
        <v>6.1898206279645047E-2</v>
      </c>
      <c r="S89" s="13">
        <v>8.484728424453003E-2</v>
      </c>
      <c r="T89" s="13">
        <v>6.0192332260774153E-2</v>
      </c>
      <c r="U89" s="13">
        <v>3.8323072376146169E-2</v>
      </c>
      <c r="V89" s="13">
        <v>0.1005171985003907</v>
      </c>
      <c r="W89" s="13">
        <v>4.0398734481860418E-2</v>
      </c>
      <c r="X89" s="13">
        <v>8.0187628941621764E-2</v>
      </c>
      <c r="Y89" s="13">
        <v>5.6068125474275692E-2</v>
      </c>
      <c r="AA89" s="13">
        <v>7.7139499926605085E-2</v>
      </c>
      <c r="AB89" s="13">
        <v>7.8421588613490009E-2</v>
      </c>
      <c r="AC89" s="13">
        <v>7.3791154551007626E-2</v>
      </c>
      <c r="AD89" s="13">
        <v>6.0132203951406192E-2</v>
      </c>
      <c r="AE89" s="13">
        <v>3.1793812931122031E-2</v>
      </c>
      <c r="AF89" s="13">
        <v>6.7195459270022337E-2</v>
      </c>
      <c r="AH89" s="13">
        <v>0.1040116329005422</v>
      </c>
      <c r="AI89" s="13">
        <v>8.2974436368841387E-2</v>
      </c>
      <c r="AJ89" s="13">
        <v>5.5351723212147347E-2</v>
      </c>
      <c r="AK89" s="13">
        <v>4.5152215597396517E-2</v>
      </c>
      <c r="AL89" s="13">
        <v>5.4702110890979629E-2</v>
      </c>
      <c r="AN89" s="13">
        <v>8.2911125284451784E-2</v>
      </c>
      <c r="AO89" s="13">
        <v>5.914324252159206E-2</v>
      </c>
      <c r="AP89" s="13">
        <v>8.0345816190447575E-2</v>
      </c>
      <c r="AQ89" s="13">
        <v>3.3954151079374877E-2</v>
      </c>
    </row>
    <row r="90" spans="2:45" x14ac:dyDescent="0.35">
      <c r="B90" s="12" t="s">
        <v>102</v>
      </c>
      <c r="C90" s="13">
        <v>0.21189547578399159</v>
      </c>
      <c r="D90" s="13">
        <v>0.28898685591205459</v>
      </c>
      <c r="E90" s="13">
        <v>0.22824492570636121</v>
      </c>
      <c r="F90" s="13">
        <v>0.19178137176104321</v>
      </c>
      <c r="G90" s="13">
        <v>0.19233884526641939</v>
      </c>
      <c r="H90" s="13">
        <v>0.21501252301804269</v>
      </c>
      <c r="I90" s="13">
        <v>0.17792293813153279</v>
      </c>
      <c r="K90" s="13">
        <v>0.24857887593281661</v>
      </c>
      <c r="L90" s="13">
        <v>0.1759809599761275</v>
      </c>
      <c r="N90" s="13">
        <v>0.20216069753627111</v>
      </c>
      <c r="O90" s="13">
        <v>0.22136911357848699</v>
      </c>
      <c r="P90" s="13">
        <v>0.17770991922745591</v>
      </c>
      <c r="Q90" s="13">
        <v>0.26738918146952678</v>
      </c>
      <c r="R90" s="13">
        <v>0.23938989473417729</v>
      </c>
      <c r="S90" s="13">
        <v>0.19162246116814749</v>
      </c>
      <c r="T90" s="13">
        <v>0.15805383315629171</v>
      </c>
      <c r="U90" s="13">
        <v>0.21082443894479791</v>
      </c>
      <c r="V90" s="13">
        <v>0.25846388758275451</v>
      </c>
      <c r="W90" s="13">
        <v>0.2042070009015009</v>
      </c>
      <c r="X90" s="13">
        <v>0.1898479873522988</v>
      </c>
      <c r="Y90" s="13">
        <v>0.1986425087829306</v>
      </c>
      <c r="AA90" s="13">
        <v>0.27799410579095218</v>
      </c>
      <c r="AB90" s="13">
        <v>0.1950727789007155</v>
      </c>
      <c r="AC90" s="13">
        <v>0.16574802960080359</v>
      </c>
      <c r="AD90" s="13">
        <v>0.1973621081456422</v>
      </c>
      <c r="AE90" s="13">
        <v>0.18559195212373969</v>
      </c>
      <c r="AF90" s="13">
        <v>0.16739195580312591</v>
      </c>
      <c r="AH90" s="13">
        <v>0.3419086392361228</v>
      </c>
      <c r="AI90" s="13">
        <v>0.20303428734635501</v>
      </c>
      <c r="AJ90" s="13">
        <v>0.17863252221807491</v>
      </c>
      <c r="AK90" s="13">
        <v>0.19319030136480889</v>
      </c>
      <c r="AL90" s="13">
        <v>0.17520266250955721</v>
      </c>
      <c r="AN90" s="13">
        <v>0.23680608277900159</v>
      </c>
      <c r="AO90" s="13">
        <v>0.20376603507029381</v>
      </c>
      <c r="AP90" s="13">
        <v>0.22895062747550371</v>
      </c>
      <c r="AQ90" s="13">
        <v>0.1799560496499891</v>
      </c>
    </row>
    <row r="91" spans="2:45" ht="29" x14ac:dyDescent="0.35">
      <c r="B91" s="12" t="s">
        <v>103</v>
      </c>
      <c r="C91" s="13">
        <v>0.2005992853136912</v>
      </c>
      <c r="D91" s="13">
        <v>0.1634699838699771</v>
      </c>
      <c r="E91" s="13">
        <v>0.21091575659054759</v>
      </c>
      <c r="F91" s="13">
        <v>0.2137001410043341</v>
      </c>
      <c r="G91" s="13">
        <v>0.2114113609635197</v>
      </c>
      <c r="H91" s="13">
        <v>0.17290784644900101</v>
      </c>
      <c r="I91" s="13">
        <v>0.2159074950606556</v>
      </c>
      <c r="K91" s="13">
        <v>0.2106769133847699</v>
      </c>
      <c r="L91" s="13">
        <v>0.1907328844022117</v>
      </c>
      <c r="N91" s="13">
        <v>0.24091606857316011</v>
      </c>
      <c r="O91" s="13">
        <v>0.23481665387360351</v>
      </c>
      <c r="P91" s="13">
        <v>0.17085797848410941</v>
      </c>
      <c r="Q91" s="13">
        <v>0.28401170244408869</v>
      </c>
      <c r="R91" s="13">
        <v>0.18813321726195059</v>
      </c>
      <c r="S91" s="13">
        <v>0.22767505435691951</v>
      </c>
      <c r="T91" s="13">
        <v>0.21029410201870419</v>
      </c>
      <c r="U91" s="13">
        <v>0.18391977748245089</v>
      </c>
      <c r="V91" s="13">
        <v>0.1689916646859887</v>
      </c>
      <c r="W91" s="13">
        <v>0.1629367550630097</v>
      </c>
      <c r="X91" s="13">
        <v>0.2188457501621362</v>
      </c>
      <c r="Y91" s="13">
        <v>0.21614967847389521</v>
      </c>
      <c r="AA91" s="13">
        <v>0.19262444638389239</v>
      </c>
      <c r="AB91" s="13">
        <v>0.20287093748312959</v>
      </c>
      <c r="AC91" s="13">
        <v>0.21043418113805701</v>
      </c>
      <c r="AD91" s="13">
        <v>0.1788940643309086</v>
      </c>
      <c r="AE91" s="13">
        <v>0.21973730207824521</v>
      </c>
      <c r="AF91" s="13">
        <v>0.2038853091277231</v>
      </c>
      <c r="AH91" s="13">
        <v>0.21768991245778649</v>
      </c>
      <c r="AI91" s="13">
        <v>0.17143445069754371</v>
      </c>
      <c r="AJ91" s="13">
        <v>0.19494316325060251</v>
      </c>
      <c r="AK91" s="13">
        <v>0.17120959498930269</v>
      </c>
      <c r="AL91" s="13">
        <v>0.22103855653588539</v>
      </c>
      <c r="AN91" s="13">
        <v>0.20991951226499719</v>
      </c>
      <c r="AO91" s="13">
        <v>0.1696753183594214</v>
      </c>
      <c r="AP91" s="13">
        <v>0.2074007672763572</v>
      </c>
      <c r="AQ91" s="13">
        <v>0.2159198195153704</v>
      </c>
    </row>
    <row r="92" spans="2:45" x14ac:dyDescent="0.35">
      <c r="B92" s="12" t="s">
        <v>104</v>
      </c>
      <c r="C92" s="13">
        <v>0.2183189875876396</v>
      </c>
      <c r="D92" s="13">
        <v>0.20725509916326251</v>
      </c>
      <c r="E92" s="13">
        <v>0.19229195046541489</v>
      </c>
      <c r="F92" s="13">
        <v>0.26660541312417968</v>
      </c>
      <c r="G92" s="13">
        <v>0.22453538596969719</v>
      </c>
      <c r="H92" s="13">
        <v>0.21665426345966521</v>
      </c>
      <c r="I92" s="13">
        <v>0.20360494100369531</v>
      </c>
      <c r="K92" s="13">
        <v>0.2152268824110827</v>
      </c>
      <c r="L92" s="13">
        <v>0.22134628221661329</v>
      </c>
      <c r="N92" s="13">
        <v>0.25643011665450338</v>
      </c>
      <c r="O92" s="13">
        <v>0.25327905384807309</v>
      </c>
      <c r="P92" s="13">
        <v>0.2383340101405339</v>
      </c>
      <c r="Q92" s="13">
        <v>0.11922041813698479</v>
      </c>
      <c r="R92" s="13">
        <v>0.21535719159288991</v>
      </c>
      <c r="S92" s="13">
        <v>0.18880999811984131</v>
      </c>
      <c r="T92" s="13">
        <v>0.24831087119083359</v>
      </c>
      <c r="U92" s="13">
        <v>0.25302425762100172</v>
      </c>
      <c r="V92" s="13">
        <v>0.17350678767520389</v>
      </c>
      <c r="W92" s="13">
        <v>0.2243057892747562</v>
      </c>
      <c r="X92" s="13">
        <v>0.22321538560841009</v>
      </c>
      <c r="Y92" s="13">
        <v>0.23002625281663189</v>
      </c>
      <c r="AA92" s="13">
        <v>0.2077719296115367</v>
      </c>
      <c r="AB92" s="13">
        <v>0.24947489567232489</v>
      </c>
      <c r="AC92" s="13">
        <v>0.24607040273302139</v>
      </c>
      <c r="AD92" s="13">
        <v>0.2078100205705761</v>
      </c>
      <c r="AE92" s="13">
        <v>0.18809219976135999</v>
      </c>
      <c r="AF92" s="13">
        <v>0.24712391049628399</v>
      </c>
      <c r="AH92" s="13">
        <v>0.17595944076309611</v>
      </c>
      <c r="AI92" s="13">
        <v>0.24456322978452491</v>
      </c>
      <c r="AJ92" s="13">
        <v>0.24710947819264539</v>
      </c>
      <c r="AK92" s="13">
        <v>0.23890244153956169</v>
      </c>
      <c r="AL92" s="13">
        <v>0.2076192783706883</v>
      </c>
      <c r="AN92" s="13">
        <v>0.22241981570727409</v>
      </c>
      <c r="AO92" s="13">
        <v>0.24838403534534659</v>
      </c>
      <c r="AP92" s="13">
        <v>0.19461427933749559</v>
      </c>
      <c r="AQ92" s="13">
        <v>0.20318670917116829</v>
      </c>
    </row>
    <row r="93" spans="2:45" x14ac:dyDescent="0.35">
      <c r="B93" s="12" t="s">
        <v>105</v>
      </c>
      <c r="C93" s="13">
        <v>0.17224561668473429</v>
      </c>
      <c r="D93" s="13">
        <v>0.15287029089865209</v>
      </c>
      <c r="E93" s="13">
        <v>0.15952779211746401</v>
      </c>
      <c r="F93" s="13">
        <v>0.17645135990691599</v>
      </c>
      <c r="G93" s="13">
        <v>0.18126556037109301</v>
      </c>
      <c r="H93" s="13">
        <v>0.2017537376677089</v>
      </c>
      <c r="I93" s="13">
        <v>0.16475502750750659</v>
      </c>
      <c r="K93" s="13">
        <v>0.1595559996526997</v>
      </c>
      <c r="L93" s="13">
        <v>0.18466925924904939</v>
      </c>
      <c r="N93" s="13">
        <v>0.1494429911345074</v>
      </c>
      <c r="O93" s="13">
        <v>0.107336097259509</v>
      </c>
      <c r="P93" s="13">
        <v>0.2217576306312716</v>
      </c>
      <c r="Q93" s="13">
        <v>0.1075951966796712</v>
      </c>
      <c r="R93" s="13">
        <v>0.15397466941121171</v>
      </c>
      <c r="S93" s="13">
        <v>0.22150675016251009</v>
      </c>
      <c r="T93" s="13">
        <v>0.20378193193728161</v>
      </c>
      <c r="U93" s="13">
        <v>0.18454012829406249</v>
      </c>
      <c r="V93" s="13">
        <v>0.18831940936907471</v>
      </c>
      <c r="W93" s="13">
        <v>0.16603122788389649</v>
      </c>
      <c r="X93" s="13">
        <v>0.19261623348880161</v>
      </c>
      <c r="Y93" s="13">
        <v>0.1244231138803281</v>
      </c>
      <c r="AA93" s="13">
        <v>0.14037899949226601</v>
      </c>
      <c r="AB93" s="13">
        <v>0.13001904848764231</v>
      </c>
      <c r="AC93" s="13">
        <v>0.20302630135723179</v>
      </c>
      <c r="AD93" s="13">
        <v>0.26299040897875298</v>
      </c>
      <c r="AE93" s="13">
        <v>0.16585775877378189</v>
      </c>
      <c r="AF93" s="13">
        <v>0.1789074197353725</v>
      </c>
      <c r="AH93" s="13">
        <v>7.0219058561156109E-2</v>
      </c>
      <c r="AI93" s="13">
        <v>0.14088076173356329</v>
      </c>
      <c r="AJ93" s="13">
        <v>0.1917911068541191</v>
      </c>
      <c r="AK93" s="13">
        <v>0.241952849568875</v>
      </c>
      <c r="AL93" s="13">
        <v>0.17711992353466471</v>
      </c>
      <c r="AN93" s="13">
        <v>0.1481995397634957</v>
      </c>
      <c r="AO93" s="13">
        <v>0.18278046531832209</v>
      </c>
      <c r="AP93" s="13">
        <v>0.16764150180627169</v>
      </c>
      <c r="AQ93" s="13">
        <v>0.1914817669930691</v>
      </c>
    </row>
    <row r="94" spans="2:45" x14ac:dyDescent="0.35">
      <c r="B94" s="12" t="s">
        <v>81</v>
      </c>
      <c r="C94" s="13">
        <v>0.13312726560657689</v>
      </c>
      <c r="D94" s="13">
        <v>9.8308420570310376E-2</v>
      </c>
      <c r="E94" s="13">
        <v>0.10355817369695559</v>
      </c>
      <c r="F94" s="13">
        <v>7.9228094634456292E-2</v>
      </c>
      <c r="G94" s="13">
        <v>0.1416958913611279</v>
      </c>
      <c r="H94" s="13">
        <v>0.1615036983707569</v>
      </c>
      <c r="I94" s="13">
        <v>0.19783756892635321</v>
      </c>
      <c r="K94" s="13">
        <v>8.6424126949953411E-2</v>
      </c>
      <c r="L94" s="13">
        <v>0.1788515061283186</v>
      </c>
      <c r="N94" s="13">
        <v>9.5680902362187001E-2</v>
      </c>
      <c r="O94" s="13">
        <v>0.15198295724341501</v>
      </c>
      <c r="P94" s="13">
        <v>0.12862351331957991</v>
      </c>
      <c r="Q94" s="13">
        <v>0.1541555761673615</v>
      </c>
      <c r="R94" s="13">
        <v>0.1412468207201254</v>
      </c>
      <c r="S94" s="13">
        <v>8.5538451948051528E-2</v>
      </c>
      <c r="T94" s="13">
        <v>0.1193669294361149</v>
      </c>
      <c r="U94" s="13">
        <v>0.12936832528154071</v>
      </c>
      <c r="V94" s="13">
        <v>0.1102010521865876</v>
      </c>
      <c r="W94" s="13">
        <v>0.2021204923949762</v>
      </c>
      <c r="X94" s="13">
        <v>9.5287014446731433E-2</v>
      </c>
      <c r="Y94" s="13">
        <v>0.17469032057193851</v>
      </c>
      <c r="AA94" s="13">
        <v>0.10409101879474771</v>
      </c>
      <c r="AB94" s="13">
        <v>0.14414075084269781</v>
      </c>
      <c r="AC94" s="13">
        <v>0.1009299306198787</v>
      </c>
      <c r="AD94" s="13">
        <v>9.2811194022714108E-2</v>
      </c>
      <c r="AE94" s="13">
        <v>0.20892697433175131</v>
      </c>
      <c r="AF94" s="13">
        <v>0.1354959455674721</v>
      </c>
      <c r="AH94" s="13">
        <v>9.0211316081296247E-2</v>
      </c>
      <c r="AI94" s="13">
        <v>0.15711283406917159</v>
      </c>
      <c r="AJ94" s="13">
        <v>0.13217200627241071</v>
      </c>
      <c r="AK94" s="13">
        <v>0.1095925969400552</v>
      </c>
      <c r="AL94" s="13">
        <v>0.16431746815822479</v>
      </c>
      <c r="AN94" s="13">
        <v>9.9743924200779849E-2</v>
      </c>
      <c r="AO94" s="13">
        <v>0.13625090338502399</v>
      </c>
      <c r="AP94" s="13">
        <v>0.1210470079139243</v>
      </c>
      <c r="AQ94" s="13">
        <v>0.17550150359102831</v>
      </c>
    </row>
    <row r="96" spans="2:45" x14ac:dyDescent="0.35">
      <c r="B96" s="30" t="s">
        <v>109</v>
      </c>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row>
    <row r="97" spans="2:45" x14ac:dyDescent="0.35">
      <c r="B97" s="29" t="s">
        <v>16</v>
      </c>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row>
    <row r="98" spans="2:45" x14ac:dyDescent="0.35">
      <c r="B98" s="12" t="s">
        <v>101</v>
      </c>
      <c r="C98" s="13">
        <v>5.3762724151051322E-2</v>
      </c>
      <c r="D98" s="13">
        <v>7.5132228071782603E-2</v>
      </c>
      <c r="E98" s="13">
        <v>7.8777848880869916E-2</v>
      </c>
      <c r="F98" s="13">
        <v>4.2114450996507263E-2</v>
      </c>
      <c r="G98" s="13">
        <v>4.5252593931796092E-2</v>
      </c>
      <c r="H98" s="13">
        <v>3.8507073295853483E-2</v>
      </c>
      <c r="I98" s="13">
        <v>4.5989481518050962E-2</v>
      </c>
      <c r="K98" s="13">
        <v>7.1361176320939732E-2</v>
      </c>
      <c r="L98" s="13">
        <v>3.653313567001621E-2</v>
      </c>
      <c r="N98" s="13">
        <v>4.7264121948215131E-2</v>
      </c>
      <c r="O98" s="13">
        <v>7.9294018172017838E-2</v>
      </c>
      <c r="P98" s="13">
        <v>4.5390764692709848E-2</v>
      </c>
      <c r="Q98" s="13">
        <v>7.9227636421462438E-2</v>
      </c>
      <c r="R98" s="13">
        <v>5.4341437362399603E-2</v>
      </c>
      <c r="S98" s="13">
        <v>7.9570267404842548E-2</v>
      </c>
      <c r="T98" s="13">
        <v>3.2234858978935028E-2</v>
      </c>
      <c r="U98" s="13">
        <v>3.2068141021820741E-2</v>
      </c>
      <c r="V98" s="13">
        <v>7.6794193366156699E-2</v>
      </c>
      <c r="W98" s="13">
        <v>3.9038583358474897E-2</v>
      </c>
      <c r="X98" s="13">
        <v>5.5533981278336683E-2</v>
      </c>
      <c r="Y98" s="13">
        <v>4.3489505505601531E-2</v>
      </c>
      <c r="AA98" s="13">
        <v>6.2080630181441852E-2</v>
      </c>
      <c r="AB98" s="13">
        <v>6.1491649345759167E-2</v>
      </c>
      <c r="AC98" s="13">
        <v>3.4024347228991308E-2</v>
      </c>
      <c r="AD98" s="13">
        <v>6.2334544081089183E-2</v>
      </c>
      <c r="AE98" s="13">
        <v>2.512247524170819E-2</v>
      </c>
      <c r="AF98" s="13">
        <v>6.4359271998555484E-2</v>
      </c>
      <c r="AH98" s="13">
        <v>6.5391759745544287E-2</v>
      </c>
      <c r="AI98" s="13">
        <v>6.695754618665109E-2</v>
      </c>
      <c r="AJ98" s="13">
        <v>2.9385609531748791E-2</v>
      </c>
      <c r="AK98" s="13">
        <v>4.8610966530198967E-2</v>
      </c>
      <c r="AL98" s="13">
        <v>5.7911124018329582E-2</v>
      </c>
      <c r="AN98" s="13">
        <v>5.0804137494238732E-2</v>
      </c>
      <c r="AO98" s="13">
        <v>5.7724033453251333E-2</v>
      </c>
      <c r="AP98" s="13">
        <v>5.4364351447014729E-2</v>
      </c>
      <c r="AQ98" s="13">
        <v>5.2706156651636943E-2</v>
      </c>
    </row>
    <row r="99" spans="2:45" x14ac:dyDescent="0.35">
      <c r="B99" s="12" t="s">
        <v>102</v>
      </c>
      <c r="C99" s="13">
        <v>0.21680351682978119</v>
      </c>
      <c r="D99" s="13">
        <v>0.24363640163962469</v>
      </c>
      <c r="E99" s="13">
        <v>0.30342513600427251</v>
      </c>
      <c r="F99" s="13">
        <v>0.22821790554371879</v>
      </c>
      <c r="G99" s="13">
        <v>0.21012998122161849</v>
      </c>
      <c r="H99" s="13">
        <v>0.17022477206503539</v>
      </c>
      <c r="I99" s="13">
        <v>0.15623346837483951</v>
      </c>
      <c r="K99" s="13">
        <v>0.25126560895150318</v>
      </c>
      <c r="L99" s="13">
        <v>0.18306375041619</v>
      </c>
      <c r="N99" s="13">
        <v>0.2075658112396547</v>
      </c>
      <c r="O99" s="13">
        <v>0.26709140959552108</v>
      </c>
      <c r="P99" s="13">
        <v>0.1686227274368147</v>
      </c>
      <c r="Q99" s="13">
        <v>0.18075139268639631</v>
      </c>
      <c r="R99" s="13">
        <v>0.2296099350800539</v>
      </c>
      <c r="S99" s="13">
        <v>0.21211801831000399</v>
      </c>
      <c r="T99" s="13">
        <v>0.22294127930887939</v>
      </c>
      <c r="U99" s="13">
        <v>0.2175620767188241</v>
      </c>
      <c r="V99" s="13">
        <v>0.25105106046907072</v>
      </c>
      <c r="W99" s="13">
        <v>0.18715722381188871</v>
      </c>
      <c r="X99" s="13">
        <v>0.22576529687314059</v>
      </c>
      <c r="Y99" s="13">
        <v>0.21655268231273581</v>
      </c>
      <c r="AA99" s="13">
        <v>0.29269335823895082</v>
      </c>
      <c r="AB99" s="13">
        <v>0.25347975119298788</v>
      </c>
      <c r="AC99" s="13">
        <v>0.18251705408045299</v>
      </c>
      <c r="AD99" s="13">
        <v>0.21215685838904561</v>
      </c>
      <c r="AE99" s="13">
        <v>0.14700320258632421</v>
      </c>
      <c r="AF99" s="13">
        <v>0.17012792754687789</v>
      </c>
      <c r="AH99" s="13">
        <v>0.38605520992063219</v>
      </c>
      <c r="AI99" s="13">
        <v>0.21288779479790579</v>
      </c>
      <c r="AJ99" s="13">
        <v>0.19233066671295679</v>
      </c>
      <c r="AK99" s="13">
        <v>0.18566771602158089</v>
      </c>
      <c r="AL99" s="13">
        <v>0.16397205447433591</v>
      </c>
      <c r="AN99" s="13">
        <v>0.26707005447590809</v>
      </c>
      <c r="AO99" s="13">
        <v>0.1849021830526015</v>
      </c>
      <c r="AP99" s="13">
        <v>0.23605499015708301</v>
      </c>
      <c r="AQ99" s="13">
        <v>0.17912184599657141</v>
      </c>
    </row>
    <row r="100" spans="2:45" ht="29" x14ac:dyDescent="0.35">
      <c r="B100" s="12" t="s">
        <v>103</v>
      </c>
      <c r="C100" s="13">
        <v>0.22448000702861659</v>
      </c>
      <c r="D100" s="13">
        <v>0.183172853361739</v>
      </c>
      <c r="E100" s="13">
        <v>0.17546377412018191</v>
      </c>
      <c r="F100" s="13">
        <v>0.24222174247051259</v>
      </c>
      <c r="G100" s="13">
        <v>0.25136073928608549</v>
      </c>
      <c r="H100" s="13">
        <v>0.25812425058469263</v>
      </c>
      <c r="I100" s="13">
        <v>0.23267620497843211</v>
      </c>
      <c r="K100" s="13">
        <v>0.23009489983865861</v>
      </c>
      <c r="L100" s="13">
        <v>0.2189828024137884</v>
      </c>
      <c r="N100" s="13">
        <v>0.25637008439578879</v>
      </c>
      <c r="O100" s="13">
        <v>0.2188345139450138</v>
      </c>
      <c r="P100" s="13">
        <v>0.1749111581777196</v>
      </c>
      <c r="Q100" s="13">
        <v>0.29742082476532028</v>
      </c>
      <c r="R100" s="13">
        <v>0.16114205793104119</v>
      </c>
      <c r="S100" s="13">
        <v>0.22980325569254359</v>
      </c>
      <c r="T100" s="13">
        <v>0.24618029214309661</v>
      </c>
      <c r="U100" s="13">
        <v>0.1888116185071142</v>
      </c>
      <c r="V100" s="13">
        <v>0.22420262582117931</v>
      </c>
      <c r="W100" s="13">
        <v>0.24374361360362701</v>
      </c>
      <c r="X100" s="13">
        <v>0.2258820945543363</v>
      </c>
      <c r="Y100" s="13">
        <v>0.25260989491617841</v>
      </c>
      <c r="AA100" s="13">
        <v>0.2205505986761879</v>
      </c>
      <c r="AB100" s="13">
        <v>0.23603999079546201</v>
      </c>
      <c r="AC100" s="13">
        <v>0.18667733172561271</v>
      </c>
      <c r="AD100" s="13">
        <v>0.17139780616917211</v>
      </c>
      <c r="AE100" s="13">
        <v>0.26028972250431093</v>
      </c>
      <c r="AF100" s="13">
        <v>0.2339297339001121</v>
      </c>
      <c r="AH100" s="13">
        <v>0.20213874184329619</v>
      </c>
      <c r="AI100" s="13">
        <v>0.24322596733567989</v>
      </c>
      <c r="AJ100" s="13">
        <v>0.2213748358591473</v>
      </c>
      <c r="AK100" s="13">
        <v>0.20522822155517551</v>
      </c>
      <c r="AL100" s="13">
        <v>0.24480398435546591</v>
      </c>
      <c r="AN100" s="13">
        <v>0.23327025197823739</v>
      </c>
      <c r="AO100" s="13">
        <v>0.19355285416092449</v>
      </c>
      <c r="AP100" s="13">
        <v>0.23305506153490749</v>
      </c>
      <c r="AQ100" s="13">
        <v>0.2402337245830766</v>
      </c>
    </row>
    <row r="101" spans="2:45" x14ac:dyDescent="0.35">
      <c r="B101" s="12" t="s">
        <v>104</v>
      </c>
      <c r="C101" s="13">
        <v>0.21691886219336021</v>
      </c>
      <c r="D101" s="13">
        <v>0.25835652057574671</v>
      </c>
      <c r="E101" s="13">
        <v>0.19191407222635951</v>
      </c>
      <c r="F101" s="13">
        <v>0.2459570037673631</v>
      </c>
      <c r="G101" s="13">
        <v>0.20216711732852449</v>
      </c>
      <c r="H101" s="13">
        <v>0.20127999828870871</v>
      </c>
      <c r="I101" s="13">
        <v>0.2088251653431728</v>
      </c>
      <c r="K101" s="13">
        <v>0.2076381938740573</v>
      </c>
      <c r="L101" s="13">
        <v>0.22600500763541029</v>
      </c>
      <c r="N101" s="13">
        <v>0.26311311115889813</v>
      </c>
      <c r="O101" s="13">
        <v>0.17697978531878711</v>
      </c>
      <c r="P101" s="13">
        <v>0.25875056544976011</v>
      </c>
      <c r="Q101" s="13">
        <v>0.17685916520248521</v>
      </c>
      <c r="R101" s="13">
        <v>0.2557535415280654</v>
      </c>
      <c r="S101" s="13">
        <v>0.2068884627768024</v>
      </c>
      <c r="T101" s="13">
        <v>0.22501294219808379</v>
      </c>
      <c r="U101" s="13">
        <v>0.1997438870578617</v>
      </c>
      <c r="V101" s="13">
        <v>0.20460841800959001</v>
      </c>
      <c r="W101" s="13">
        <v>0.19873869317092779</v>
      </c>
      <c r="X101" s="13">
        <v>0.1923797514484073</v>
      </c>
      <c r="Y101" s="13">
        <v>0.21863009032139261</v>
      </c>
      <c r="AA101" s="13">
        <v>0.18015235776294711</v>
      </c>
      <c r="AB101" s="13">
        <v>0.22370943602705529</v>
      </c>
      <c r="AC101" s="13">
        <v>0.26170382534275949</v>
      </c>
      <c r="AD101" s="13">
        <v>0.21302363175939759</v>
      </c>
      <c r="AE101" s="13">
        <v>0.219565746111618</v>
      </c>
      <c r="AF101" s="13">
        <v>0.25419702529292842</v>
      </c>
      <c r="AH101" s="13">
        <v>0.1816463310267796</v>
      </c>
      <c r="AI101" s="13">
        <v>0.1922804504899942</v>
      </c>
      <c r="AJ101" s="13">
        <v>0.25230890994282551</v>
      </c>
      <c r="AK101" s="13">
        <v>0.2324744301904427</v>
      </c>
      <c r="AL101" s="13">
        <v>0.2161084855064255</v>
      </c>
      <c r="AN101" s="13">
        <v>0.21458794510376131</v>
      </c>
      <c r="AO101" s="13">
        <v>0.24177712263743389</v>
      </c>
      <c r="AP101" s="13">
        <v>0.20410820558259171</v>
      </c>
      <c r="AQ101" s="13">
        <v>0.2033166235069496</v>
      </c>
    </row>
    <row r="102" spans="2:45" x14ac:dyDescent="0.35">
      <c r="B102" s="12" t="s">
        <v>105</v>
      </c>
      <c r="C102" s="13">
        <v>0.1432731661619496</v>
      </c>
      <c r="D102" s="13">
        <v>0.1059068300010141</v>
      </c>
      <c r="E102" s="13">
        <v>0.12749632644785361</v>
      </c>
      <c r="F102" s="13">
        <v>0.15119394816235529</v>
      </c>
      <c r="G102" s="13">
        <v>0.15300579486148991</v>
      </c>
      <c r="H102" s="13">
        <v>0.16443715078443291</v>
      </c>
      <c r="I102" s="13">
        <v>0.1521381552830823</v>
      </c>
      <c r="K102" s="13">
        <v>0.14691309950343209</v>
      </c>
      <c r="L102" s="13">
        <v>0.13970952585047661</v>
      </c>
      <c r="N102" s="13">
        <v>0.1132800151173603</v>
      </c>
      <c r="O102" s="13">
        <v>0.1074385179667625</v>
      </c>
      <c r="P102" s="13">
        <v>0.15693647980127909</v>
      </c>
      <c r="Q102" s="13">
        <v>5.7627379318011603E-2</v>
      </c>
      <c r="R102" s="13">
        <v>0.15386668424990449</v>
      </c>
      <c r="S102" s="13">
        <v>0.13943291152953541</v>
      </c>
      <c r="T102" s="13">
        <v>0.14146350032303079</v>
      </c>
      <c r="U102" s="13">
        <v>0.209571354111282</v>
      </c>
      <c r="V102" s="13">
        <v>0.14272212891794969</v>
      </c>
      <c r="W102" s="13">
        <v>0.14695319808328369</v>
      </c>
      <c r="X102" s="13">
        <v>0.17096988427601789</v>
      </c>
      <c r="Y102" s="13">
        <v>0.111640840912514</v>
      </c>
      <c r="AA102" s="13">
        <v>0.1107062818210475</v>
      </c>
      <c r="AB102" s="13">
        <v>7.9030828694098804E-2</v>
      </c>
      <c r="AC102" s="13">
        <v>0.1972428596353378</v>
      </c>
      <c r="AD102" s="13">
        <v>0.2416440049927073</v>
      </c>
      <c r="AE102" s="13">
        <v>0.13833177714593681</v>
      </c>
      <c r="AF102" s="13">
        <v>0.14677581291384009</v>
      </c>
      <c r="AH102" s="13">
        <v>5.8794623171796297E-2</v>
      </c>
      <c r="AI102" s="13">
        <v>9.7025571523172469E-2</v>
      </c>
      <c r="AJ102" s="13">
        <v>0.14976014129494269</v>
      </c>
      <c r="AK102" s="13">
        <v>0.22285582321403971</v>
      </c>
      <c r="AL102" s="13">
        <v>0.14194106690476829</v>
      </c>
      <c r="AN102" s="13">
        <v>0.1239139903961211</v>
      </c>
      <c r="AO102" s="13">
        <v>0.15800598456384229</v>
      </c>
      <c r="AP102" s="13">
        <v>0.15282157348867259</v>
      </c>
      <c r="AQ102" s="13">
        <v>0.14151012413692679</v>
      </c>
    </row>
    <row r="103" spans="2:45" x14ac:dyDescent="0.35">
      <c r="B103" s="12" t="s">
        <v>81</v>
      </c>
      <c r="C103" s="13">
        <v>0.1447617236352412</v>
      </c>
      <c r="D103" s="13">
        <v>0.13379516635009309</v>
      </c>
      <c r="E103" s="13">
        <v>0.1229228423204627</v>
      </c>
      <c r="F103" s="13">
        <v>9.029494905954305E-2</v>
      </c>
      <c r="G103" s="13">
        <v>0.13808377337048541</v>
      </c>
      <c r="H103" s="13">
        <v>0.16742675498127679</v>
      </c>
      <c r="I103" s="13">
        <v>0.2041375245024224</v>
      </c>
      <c r="K103" s="13">
        <v>9.272702151140913E-2</v>
      </c>
      <c r="L103" s="13">
        <v>0.19570577801411859</v>
      </c>
      <c r="N103" s="13">
        <v>0.1124068561400831</v>
      </c>
      <c r="O103" s="13">
        <v>0.15036175500189761</v>
      </c>
      <c r="P103" s="13">
        <v>0.19538830444171679</v>
      </c>
      <c r="Q103" s="13">
        <v>0.20811360160632431</v>
      </c>
      <c r="R103" s="13">
        <v>0.14528634384853539</v>
      </c>
      <c r="S103" s="13">
        <v>0.1321870842862721</v>
      </c>
      <c r="T103" s="13">
        <v>0.13216712704797459</v>
      </c>
      <c r="U103" s="13">
        <v>0.1522429225830971</v>
      </c>
      <c r="V103" s="13">
        <v>0.1006215734160535</v>
      </c>
      <c r="W103" s="13">
        <v>0.1843686879717977</v>
      </c>
      <c r="X103" s="13">
        <v>0.12946899156976099</v>
      </c>
      <c r="Y103" s="13">
        <v>0.15707698603157769</v>
      </c>
      <c r="AA103" s="13">
        <v>0.13381677331942479</v>
      </c>
      <c r="AB103" s="13">
        <v>0.1462483439446369</v>
      </c>
      <c r="AC103" s="13">
        <v>0.13783458198684559</v>
      </c>
      <c r="AD103" s="13">
        <v>9.9443154608588311E-2</v>
      </c>
      <c r="AE103" s="13">
        <v>0.20968707641010201</v>
      </c>
      <c r="AF103" s="13">
        <v>0.13061022834768601</v>
      </c>
      <c r="AH103" s="13">
        <v>0.1059733342919513</v>
      </c>
      <c r="AI103" s="13">
        <v>0.18762266966659649</v>
      </c>
      <c r="AJ103" s="13">
        <v>0.15483983665837889</v>
      </c>
      <c r="AK103" s="13">
        <v>0.1051628424885622</v>
      </c>
      <c r="AL103" s="13">
        <v>0.17526328474067479</v>
      </c>
      <c r="AN103" s="13">
        <v>0.11035362055173351</v>
      </c>
      <c r="AO103" s="13">
        <v>0.16403782213194651</v>
      </c>
      <c r="AP103" s="13">
        <v>0.1195958177897308</v>
      </c>
      <c r="AQ103" s="13">
        <v>0.18311152512483869</v>
      </c>
    </row>
    <row r="105" spans="2:45" x14ac:dyDescent="0.35">
      <c r="B105" s="30" t="s">
        <v>110</v>
      </c>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row>
    <row r="106" spans="2:45" x14ac:dyDescent="0.35">
      <c r="B106" s="29" t="s">
        <v>16</v>
      </c>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row>
    <row r="107" spans="2:45" x14ac:dyDescent="0.35">
      <c r="B107" s="12" t="s">
        <v>101</v>
      </c>
      <c r="C107" s="13">
        <v>4.7492156270508019E-2</v>
      </c>
      <c r="D107" s="13">
        <v>5.5349925107817943E-2</v>
      </c>
      <c r="E107" s="13">
        <v>8.4503096937566982E-2</v>
      </c>
      <c r="F107" s="13">
        <v>6.3590022474162039E-2</v>
      </c>
      <c r="G107" s="13">
        <v>3.218574138508868E-2</v>
      </c>
      <c r="H107" s="13">
        <v>3.3074652811351857E-2</v>
      </c>
      <c r="I107" s="13">
        <v>2.1269648959870199E-2</v>
      </c>
      <c r="K107" s="13">
        <v>6.1599797839947797E-2</v>
      </c>
      <c r="L107" s="13">
        <v>3.3680210973677252E-2</v>
      </c>
      <c r="N107" s="13">
        <v>5.0641682378509183E-2</v>
      </c>
      <c r="O107" s="13">
        <v>1.58059577425602E-2</v>
      </c>
      <c r="P107" s="13">
        <v>4.622770879227843E-2</v>
      </c>
      <c r="Q107" s="13">
        <v>9.7858090602874009E-2</v>
      </c>
      <c r="R107" s="13">
        <v>4.5914152578528947E-2</v>
      </c>
      <c r="S107" s="13">
        <v>5.2002854654038373E-2</v>
      </c>
      <c r="T107" s="13">
        <v>2.990651405782993E-2</v>
      </c>
      <c r="U107" s="13">
        <v>3.0779192059637351E-2</v>
      </c>
      <c r="V107" s="13">
        <v>6.7270217894311674E-2</v>
      </c>
      <c r="W107" s="13">
        <v>2.449591659524317E-2</v>
      </c>
      <c r="X107" s="13">
        <v>5.6049058014314132E-2</v>
      </c>
      <c r="Y107" s="13">
        <v>5.676636050177504E-2</v>
      </c>
      <c r="AA107" s="13">
        <v>6.3980987734814213E-2</v>
      </c>
      <c r="AB107" s="13">
        <v>3.8010606938805341E-2</v>
      </c>
      <c r="AC107" s="13">
        <v>4.2857724501717258E-2</v>
      </c>
      <c r="AD107" s="13">
        <v>4.5472259252896073E-2</v>
      </c>
      <c r="AE107" s="13">
        <v>1.9527032001966111E-2</v>
      </c>
      <c r="AF107" s="13">
        <v>5.3553992748027253E-2</v>
      </c>
      <c r="AH107" s="13">
        <v>8.3255152663411755E-2</v>
      </c>
      <c r="AI107" s="13">
        <v>5.4108864710988698E-2</v>
      </c>
      <c r="AJ107" s="13">
        <v>3.6816987940427703E-2</v>
      </c>
      <c r="AK107" s="13">
        <v>2.7928192528243051E-2</v>
      </c>
      <c r="AL107" s="13">
        <v>4.522583875843867E-2</v>
      </c>
      <c r="AN107" s="13">
        <v>6.886871344629783E-2</v>
      </c>
      <c r="AO107" s="13">
        <v>4.4086015156150148E-2</v>
      </c>
      <c r="AP107" s="13">
        <v>4.8842187089251893E-2</v>
      </c>
      <c r="AQ107" s="13">
        <v>2.711780250151585E-2</v>
      </c>
    </row>
    <row r="108" spans="2:45" x14ac:dyDescent="0.35">
      <c r="B108" s="12" t="s">
        <v>102</v>
      </c>
      <c r="C108" s="13">
        <v>0.1867347110322049</v>
      </c>
      <c r="D108" s="13">
        <v>0.22813961545130709</v>
      </c>
      <c r="E108" s="13">
        <v>0.2568383584465464</v>
      </c>
      <c r="F108" s="13">
        <v>0.2162943642256239</v>
      </c>
      <c r="G108" s="13">
        <v>0.1851418329531927</v>
      </c>
      <c r="H108" s="13">
        <v>0.1205619284045191</v>
      </c>
      <c r="I108" s="13">
        <v>0.12431696694789041</v>
      </c>
      <c r="K108" s="13">
        <v>0.22313904427363929</v>
      </c>
      <c r="L108" s="13">
        <v>0.15109341288726921</v>
      </c>
      <c r="N108" s="13">
        <v>0.12523989918113471</v>
      </c>
      <c r="O108" s="13">
        <v>0.17584585284378471</v>
      </c>
      <c r="P108" s="13">
        <v>0.15725789154628389</v>
      </c>
      <c r="Q108" s="13">
        <v>0.1924124288877328</v>
      </c>
      <c r="R108" s="13">
        <v>0.22121534658595901</v>
      </c>
      <c r="S108" s="13">
        <v>0.193734156604809</v>
      </c>
      <c r="T108" s="13">
        <v>0.1906413005062372</v>
      </c>
      <c r="U108" s="13">
        <v>0.14409080890710521</v>
      </c>
      <c r="V108" s="13">
        <v>0.22584269245997379</v>
      </c>
      <c r="W108" s="13">
        <v>0.2273972023872253</v>
      </c>
      <c r="X108" s="13">
        <v>0.16952458358412159</v>
      </c>
      <c r="Y108" s="13">
        <v>0.15204689083907719</v>
      </c>
      <c r="AA108" s="13">
        <v>0.2531832123097848</v>
      </c>
      <c r="AB108" s="13">
        <v>0.217570428974834</v>
      </c>
      <c r="AC108" s="13">
        <v>0.21415002604239461</v>
      </c>
      <c r="AD108" s="13">
        <v>0.13645822690761969</v>
      </c>
      <c r="AE108" s="13">
        <v>0.1443459965884579</v>
      </c>
      <c r="AF108" s="13">
        <v>0.1406920013575319</v>
      </c>
      <c r="AH108" s="13">
        <v>0.31523461815612108</v>
      </c>
      <c r="AI108" s="13">
        <v>0.19420847332842001</v>
      </c>
      <c r="AJ108" s="13">
        <v>0.19449675437745759</v>
      </c>
      <c r="AK108" s="13">
        <v>0.1515849111529054</v>
      </c>
      <c r="AL108" s="13">
        <v>0.14091910731049381</v>
      </c>
      <c r="AN108" s="13">
        <v>0.22572456208151589</v>
      </c>
      <c r="AO108" s="13">
        <v>0.16998385702113081</v>
      </c>
      <c r="AP108" s="13">
        <v>0.20236103437888039</v>
      </c>
      <c r="AQ108" s="13">
        <v>0.14854286979841691</v>
      </c>
    </row>
    <row r="109" spans="2:45" ht="29" x14ac:dyDescent="0.35">
      <c r="B109" s="12" t="s">
        <v>103</v>
      </c>
      <c r="C109" s="13">
        <v>0.20849942118230511</v>
      </c>
      <c r="D109" s="13">
        <v>0.2317777391755351</v>
      </c>
      <c r="E109" s="13">
        <v>0.21513505763574989</v>
      </c>
      <c r="F109" s="13">
        <v>0.19459155439935019</v>
      </c>
      <c r="G109" s="13">
        <v>0.21485542224081661</v>
      </c>
      <c r="H109" s="13">
        <v>0.2308940246992128</v>
      </c>
      <c r="I109" s="13">
        <v>0.1788537724330431</v>
      </c>
      <c r="K109" s="13">
        <v>0.2086940172811497</v>
      </c>
      <c r="L109" s="13">
        <v>0.20830890381914491</v>
      </c>
      <c r="N109" s="13">
        <v>0.22060622379926129</v>
      </c>
      <c r="O109" s="13">
        <v>0.22028436544066221</v>
      </c>
      <c r="P109" s="13">
        <v>0.22509101242759871</v>
      </c>
      <c r="Q109" s="13">
        <v>0.24527590902176821</v>
      </c>
      <c r="R109" s="13">
        <v>0.1627908130728403</v>
      </c>
      <c r="S109" s="13">
        <v>0.2527033856038049</v>
      </c>
      <c r="T109" s="13">
        <v>0.22301185874831489</v>
      </c>
      <c r="U109" s="13">
        <v>0.22511114591733469</v>
      </c>
      <c r="V109" s="13">
        <v>0.22445445410247569</v>
      </c>
      <c r="W109" s="13">
        <v>0.15249196414759461</v>
      </c>
      <c r="X109" s="13">
        <v>0.20921896079693009</v>
      </c>
      <c r="Y109" s="13">
        <v>0.2109079452957924</v>
      </c>
      <c r="AA109" s="13">
        <v>0.2096739997004155</v>
      </c>
      <c r="AB109" s="13">
        <v>0.214782223284636</v>
      </c>
      <c r="AC109" s="13">
        <v>0.16650559913629251</v>
      </c>
      <c r="AD109" s="13">
        <v>0.1592583258915756</v>
      </c>
      <c r="AE109" s="13">
        <v>0.25119365412765449</v>
      </c>
      <c r="AF109" s="13">
        <v>0.20575692266539741</v>
      </c>
      <c r="AH109" s="13">
        <v>0.2176514062918907</v>
      </c>
      <c r="AI109" s="13">
        <v>0.2120323245456722</v>
      </c>
      <c r="AJ109" s="13">
        <v>0.1850130330973021</v>
      </c>
      <c r="AK109" s="13">
        <v>0.20551774397313941</v>
      </c>
      <c r="AL109" s="13">
        <v>0.21451852775203631</v>
      </c>
      <c r="AN109" s="13">
        <v>0.17884604165682949</v>
      </c>
      <c r="AO109" s="13">
        <v>0.2015876195439564</v>
      </c>
      <c r="AP109" s="13">
        <v>0.22939888534643099</v>
      </c>
      <c r="AQ109" s="13">
        <v>0.22774254305256739</v>
      </c>
    </row>
    <row r="110" spans="2:45" x14ac:dyDescent="0.35">
      <c r="B110" s="12" t="s">
        <v>104</v>
      </c>
      <c r="C110" s="13">
        <v>0.25996899850110688</v>
      </c>
      <c r="D110" s="13">
        <v>0.23931740476042179</v>
      </c>
      <c r="E110" s="13">
        <v>0.2154823276379256</v>
      </c>
      <c r="F110" s="13">
        <v>0.25466217063122759</v>
      </c>
      <c r="G110" s="13">
        <v>0.26711717134406349</v>
      </c>
      <c r="H110" s="13">
        <v>0.2577454011502337</v>
      </c>
      <c r="I110" s="13">
        <v>0.30973401112920951</v>
      </c>
      <c r="K110" s="13">
        <v>0.25700874291590958</v>
      </c>
      <c r="L110" s="13">
        <v>0.26286720710714029</v>
      </c>
      <c r="N110" s="13">
        <v>0.33232334618566378</v>
      </c>
      <c r="O110" s="13">
        <v>0.31569088309429377</v>
      </c>
      <c r="P110" s="13">
        <v>0.24677784724487009</v>
      </c>
      <c r="Q110" s="13">
        <v>0.2193382362553716</v>
      </c>
      <c r="R110" s="13">
        <v>0.28097914056313639</v>
      </c>
      <c r="S110" s="13">
        <v>0.22324974439053011</v>
      </c>
      <c r="T110" s="13">
        <v>0.26070112300026682</v>
      </c>
      <c r="U110" s="13">
        <v>0.22100314359021869</v>
      </c>
      <c r="V110" s="13">
        <v>0.21326262731463461</v>
      </c>
      <c r="W110" s="13">
        <v>0.25759746658072152</v>
      </c>
      <c r="X110" s="13">
        <v>0.2685054217883161</v>
      </c>
      <c r="Y110" s="13">
        <v>0.30912635869745958</v>
      </c>
      <c r="AA110" s="13">
        <v>0.2282314234430016</v>
      </c>
      <c r="AB110" s="13">
        <v>0.28887142136035798</v>
      </c>
      <c r="AC110" s="13">
        <v>0.28468043295455508</v>
      </c>
      <c r="AD110" s="13">
        <v>0.28997767061659818</v>
      </c>
      <c r="AE110" s="13">
        <v>0.2328292032317619</v>
      </c>
      <c r="AF110" s="13">
        <v>0.29530950681630203</v>
      </c>
      <c r="AH110" s="13">
        <v>0.2068484477647117</v>
      </c>
      <c r="AI110" s="13">
        <v>0.30773707040029052</v>
      </c>
      <c r="AJ110" s="13">
        <v>0.27879985111106498</v>
      </c>
      <c r="AK110" s="13">
        <v>0.25341753014071139</v>
      </c>
      <c r="AL110" s="13">
        <v>0.2710921868981549</v>
      </c>
      <c r="AN110" s="13">
        <v>0.25402231335348441</v>
      </c>
      <c r="AO110" s="13">
        <v>0.27032450498722882</v>
      </c>
      <c r="AP110" s="13">
        <v>0.2625526045758676</v>
      </c>
      <c r="AQ110" s="13">
        <v>0.25418703898507239</v>
      </c>
    </row>
    <row r="111" spans="2:45" x14ac:dyDescent="0.35">
      <c r="B111" s="12" t="s">
        <v>105</v>
      </c>
      <c r="C111" s="13">
        <v>0.17600131872965649</v>
      </c>
      <c r="D111" s="13">
        <v>0.13348830170354831</v>
      </c>
      <c r="E111" s="13">
        <v>0.13693597971544241</v>
      </c>
      <c r="F111" s="13">
        <v>0.183456274702128</v>
      </c>
      <c r="G111" s="13">
        <v>0.1713884715362268</v>
      </c>
      <c r="H111" s="13">
        <v>0.21266154210178639</v>
      </c>
      <c r="I111" s="13">
        <v>0.20874747163234561</v>
      </c>
      <c r="K111" s="13">
        <v>0.17312056717900179</v>
      </c>
      <c r="L111" s="13">
        <v>0.17882168970630449</v>
      </c>
      <c r="N111" s="13">
        <v>0.17285763715996649</v>
      </c>
      <c r="O111" s="13">
        <v>0.10819947953481809</v>
      </c>
      <c r="P111" s="13">
        <v>0.24497369217036591</v>
      </c>
      <c r="Q111" s="13">
        <v>0.1323438981200534</v>
      </c>
      <c r="R111" s="13">
        <v>0.16568869765974059</v>
      </c>
      <c r="S111" s="13">
        <v>0.17161990866713209</v>
      </c>
      <c r="T111" s="13">
        <v>0.19444034508297589</v>
      </c>
      <c r="U111" s="13">
        <v>0.23365290996356561</v>
      </c>
      <c r="V111" s="13">
        <v>0.16927079097235179</v>
      </c>
      <c r="W111" s="13">
        <v>0.1502333511017751</v>
      </c>
      <c r="X111" s="13">
        <v>0.20501379375470599</v>
      </c>
      <c r="Y111" s="13">
        <v>0.14890920890323031</v>
      </c>
      <c r="AA111" s="13">
        <v>0.1265292969865206</v>
      </c>
      <c r="AB111" s="13">
        <v>0.14431324709898991</v>
      </c>
      <c r="AC111" s="13">
        <v>0.21355414280631199</v>
      </c>
      <c r="AD111" s="13">
        <v>0.29404787437392932</v>
      </c>
      <c r="AE111" s="13">
        <v>0.15356741446991221</v>
      </c>
      <c r="AF111" s="13">
        <v>0.20090566645314151</v>
      </c>
      <c r="AH111" s="13">
        <v>6.7300652883709192E-2</v>
      </c>
      <c r="AI111" s="13">
        <v>0.12520824601289629</v>
      </c>
      <c r="AJ111" s="13">
        <v>0.1996143640719848</v>
      </c>
      <c r="AK111" s="13">
        <v>0.26341027293326541</v>
      </c>
      <c r="AL111" s="13">
        <v>0.1757862094406421</v>
      </c>
      <c r="AN111" s="13">
        <v>0.1734849438595297</v>
      </c>
      <c r="AO111" s="13">
        <v>0.20437361234093909</v>
      </c>
      <c r="AP111" s="13">
        <v>0.167018682000597</v>
      </c>
      <c r="AQ111" s="13">
        <v>0.15736626069662321</v>
      </c>
    </row>
    <row r="112" spans="2:45" x14ac:dyDescent="0.35">
      <c r="B112" s="12" t="s">
        <v>81</v>
      </c>
      <c r="C112" s="13">
        <v>0.1213033942842187</v>
      </c>
      <c r="D112" s="13">
        <v>0.11192701380136991</v>
      </c>
      <c r="E112" s="13">
        <v>9.1105179626768715E-2</v>
      </c>
      <c r="F112" s="13">
        <v>8.7405613567508297E-2</v>
      </c>
      <c r="G112" s="13">
        <v>0.12931136054061171</v>
      </c>
      <c r="H112" s="13">
        <v>0.14506245083289601</v>
      </c>
      <c r="I112" s="13">
        <v>0.15707812889764131</v>
      </c>
      <c r="K112" s="13">
        <v>7.6437830510351759E-2</v>
      </c>
      <c r="L112" s="13">
        <v>0.1652285755064638</v>
      </c>
      <c r="N112" s="13">
        <v>9.8331211295464585E-2</v>
      </c>
      <c r="O112" s="13">
        <v>0.16417346134388081</v>
      </c>
      <c r="P112" s="13">
        <v>7.9671847818602967E-2</v>
      </c>
      <c r="Q112" s="13">
        <v>0.1127714371122002</v>
      </c>
      <c r="R112" s="13">
        <v>0.12341184953979489</v>
      </c>
      <c r="S112" s="13">
        <v>0.1066899500796855</v>
      </c>
      <c r="T112" s="13">
        <v>0.1012988586043754</v>
      </c>
      <c r="U112" s="13">
        <v>0.1453627995621383</v>
      </c>
      <c r="V112" s="13">
        <v>9.9899217256252351E-2</v>
      </c>
      <c r="W112" s="13">
        <v>0.18778409918744021</v>
      </c>
      <c r="X112" s="13">
        <v>9.1688182061612E-2</v>
      </c>
      <c r="Y112" s="13">
        <v>0.12224323576266551</v>
      </c>
      <c r="AA112" s="13">
        <v>0.1184010798254633</v>
      </c>
      <c r="AB112" s="13">
        <v>9.6452072342376807E-2</v>
      </c>
      <c r="AC112" s="13">
        <v>7.8252074558728596E-2</v>
      </c>
      <c r="AD112" s="13">
        <v>7.4785642957381118E-2</v>
      </c>
      <c r="AE112" s="13">
        <v>0.19853669958024739</v>
      </c>
      <c r="AF112" s="13">
        <v>0.1037819099596</v>
      </c>
      <c r="AH112" s="13">
        <v>0.10970972224015541</v>
      </c>
      <c r="AI112" s="13">
        <v>0.10670502100173219</v>
      </c>
      <c r="AJ112" s="13">
        <v>0.1052590094017628</v>
      </c>
      <c r="AK112" s="13">
        <v>9.8141349271735345E-2</v>
      </c>
      <c r="AL112" s="13">
        <v>0.1524581298402343</v>
      </c>
      <c r="AN112" s="13">
        <v>9.9053425602342857E-2</v>
      </c>
      <c r="AO112" s="13">
        <v>0.1096443909505946</v>
      </c>
      <c r="AP112" s="13">
        <v>8.9826606608972084E-2</v>
      </c>
      <c r="AQ112" s="13">
        <v>0.18504348496580439</v>
      </c>
    </row>
    <row r="114" spans="2:45" x14ac:dyDescent="0.35">
      <c r="B114" s="30" t="s">
        <v>111</v>
      </c>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row>
    <row r="115" spans="2:45" x14ac:dyDescent="0.35">
      <c r="B115" s="29" t="s">
        <v>16</v>
      </c>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row>
    <row r="116" spans="2:45" x14ac:dyDescent="0.35">
      <c r="B116" s="12" t="s">
        <v>101</v>
      </c>
      <c r="C116" s="13">
        <v>4.4391795626398917E-2</v>
      </c>
      <c r="D116" s="13">
        <v>7.9165453198322758E-2</v>
      </c>
      <c r="E116" s="13">
        <v>7.5939461851060749E-2</v>
      </c>
      <c r="F116" s="13">
        <v>5.932132402783602E-2</v>
      </c>
      <c r="G116" s="13">
        <v>3.4906658146577833E-2</v>
      </c>
      <c r="H116" s="13">
        <v>1.2169303863992439E-2</v>
      </c>
      <c r="I116" s="13">
        <v>1.3097608593446591E-2</v>
      </c>
      <c r="K116" s="13">
        <v>5.5875351573969383E-2</v>
      </c>
      <c r="L116" s="13">
        <v>3.3148935097214283E-2</v>
      </c>
      <c r="N116" s="13">
        <v>2.703983496552417E-2</v>
      </c>
      <c r="O116" s="13">
        <v>4.8047132836980221E-2</v>
      </c>
      <c r="P116" s="13">
        <v>4.6093482147333532E-2</v>
      </c>
      <c r="Q116" s="13">
        <v>7.8277485596401089E-2</v>
      </c>
      <c r="R116" s="13">
        <v>4.734550108951581E-2</v>
      </c>
      <c r="S116" s="13">
        <v>5.1196227035542462E-2</v>
      </c>
      <c r="T116" s="13">
        <v>3.6921440344228007E-2</v>
      </c>
      <c r="U116" s="13">
        <v>5.1451439738319817E-2</v>
      </c>
      <c r="V116" s="13">
        <v>6.7544741362093486E-2</v>
      </c>
      <c r="W116" s="13">
        <v>1.7864248343689521E-2</v>
      </c>
      <c r="X116" s="13">
        <v>3.6852707116629711E-2</v>
      </c>
      <c r="Y116" s="13">
        <v>4.2732748336449279E-2</v>
      </c>
      <c r="AA116" s="13">
        <v>6.8357103426600174E-2</v>
      </c>
      <c r="AB116" s="13">
        <v>4.5612405307763712E-2</v>
      </c>
      <c r="AC116" s="13">
        <v>3.238598677855456E-2</v>
      </c>
      <c r="AD116" s="13">
        <v>5.0411877557639137E-2</v>
      </c>
      <c r="AE116" s="13">
        <v>1.821629819964566E-2</v>
      </c>
      <c r="AF116" s="13">
        <v>3.2738454462949117E-2</v>
      </c>
      <c r="AH116" s="13">
        <v>6.6540244816110844E-2</v>
      </c>
      <c r="AI116" s="13">
        <v>4.2884341575226068E-2</v>
      </c>
      <c r="AJ116" s="13">
        <v>3.9608704037711592E-2</v>
      </c>
      <c r="AK116" s="13">
        <v>3.2990275322750402E-2</v>
      </c>
      <c r="AL116" s="13">
        <v>4.3186356916872469E-2</v>
      </c>
      <c r="AN116" s="13">
        <v>6.1033859789254803E-2</v>
      </c>
      <c r="AO116" s="13">
        <v>3.5320950257849038E-2</v>
      </c>
      <c r="AP116" s="13">
        <v>6.410105379677189E-2</v>
      </c>
      <c r="AQ116" s="13">
        <v>1.880393117680337E-2</v>
      </c>
    </row>
    <row r="117" spans="2:45" x14ac:dyDescent="0.35">
      <c r="B117" s="12" t="s">
        <v>102</v>
      </c>
      <c r="C117" s="13">
        <v>0.15721085674830959</v>
      </c>
      <c r="D117" s="13">
        <v>0.19861698913651921</v>
      </c>
      <c r="E117" s="13">
        <v>0.27448359406145723</v>
      </c>
      <c r="F117" s="13">
        <v>0.16388501231254621</v>
      </c>
      <c r="G117" s="13">
        <v>0.1105097235103449</v>
      </c>
      <c r="H117" s="13">
        <v>0.12834819622930979</v>
      </c>
      <c r="I117" s="13">
        <v>8.649163236172322E-2</v>
      </c>
      <c r="K117" s="13">
        <v>0.18408341270829129</v>
      </c>
      <c r="L117" s="13">
        <v>0.13090154976185281</v>
      </c>
      <c r="N117" s="13">
        <v>0.14801029630004101</v>
      </c>
      <c r="O117" s="13">
        <v>0.16833273992339351</v>
      </c>
      <c r="P117" s="13">
        <v>0.1209877122740657</v>
      </c>
      <c r="Q117" s="13">
        <v>0.15421307471428361</v>
      </c>
      <c r="R117" s="13">
        <v>0.1955404673824411</v>
      </c>
      <c r="S117" s="13">
        <v>0.1924576134177301</v>
      </c>
      <c r="T117" s="13">
        <v>0.12261425546317969</v>
      </c>
      <c r="U117" s="13">
        <v>0.12695021804967199</v>
      </c>
      <c r="V117" s="13">
        <v>0.21052350491703281</v>
      </c>
      <c r="W117" s="13">
        <v>0.1386293633441931</v>
      </c>
      <c r="X117" s="13">
        <v>0.15678334098974661</v>
      </c>
      <c r="Y117" s="13">
        <v>0.1066712750997572</v>
      </c>
      <c r="AA117" s="13">
        <v>0.21439973988011121</v>
      </c>
      <c r="AB117" s="13">
        <v>0.122827111410516</v>
      </c>
      <c r="AC117" s="13">
        <v>0.1556662617010458</v>
      </c>
      <c r="AD117" s="13">
        <v>0.1155748387047475</v>
      </c>
      <c r="AE117" s="13">
        <v>0.116942900163609</v>
      </c>
      <c r="AF117" s="13">
        <v>0.14567979140921031</v>
      </c>
      <c r="AH117" s="13">
        <v>0.2982855547402779</v>
      </c>
      <c r="AI117" s="13">
        <v>0.13072609994369849</v>
      </c>
      <c r="AJ117" s="13">
        <v>0.14524013916050979</v>
      </c>
      <c r="AK117" s="13">
        <v>0.1043668314212807</v>
      </c>
      <c r="AL117" s="13">
        <v>0.13328450997419561</v>
      </c>
      <c r="AN117" s="13">
        <v>0.18744847813080351</v>
      </c>
      <c r="AO117" s="13">
        <v>0.1106463524562832</v>
      </c>
      <c r="AP117" s="13">
        <v>0.18485255759723621</v>
      </c>
      <c r="AQ117" s="13">
        <v>0.14750892466647469</v>
      </c>
    </row>
    <row r="118" spans="2:45" ht="29" x14ac:dyDescent="0.35">
      <c r="B118" s="12" t="s">
        <v>103</v>
      </c>
      <c r="C118" s="13">
        <v>0.17527286035417561</v>
      </c>
      <c r="D118" s="13">
        <v>0.2031819258675531</v>
      </c>
      <c r="E118" s="13">
        <v>0.19203362475435889</v>
      </c>
      <c r="F118" s="13">
        <v>0.19857780609987349</v>
      </c>
      <c r="G118" s="13">
        <v>0.18076204641215909</v>
      </c>
      <c r="H118" s="13">
        <v>0.1309130902465297</v>
      </c>
      <c r="I118" s="13">
        <v>0.1497479416680455</v>
      </c>
      <c r="K118" s="13">
        <v>0.18354978303996539</v>
      </c>
      <c r="L118" s="13">
        <v>0.167169422029667</v>
      </c>
      <c r="N118" s="13">
        <v>0.16419771211016401</v>
      </c>
      <c r="O118" s="13">
        <v>0.1183467744174799</v>
      </c>
      <c r="P118" s="13">
        <v>0.17888237261745629</v>
      </c>
      <c r="Q118" s="13">
        <v>0.17511586030977819</v>
      </c>
      <c r="R118" s="13">
        <v>0.11519945242055959</v>
      </c>
      <c r="S118" s="13">
        <v>0.14852579615024269</v>
      </c>
      <c r="T118" s="13">
        <v>0.15551972631991909</v>
      </c>
      <c r="U118" s="13">
        <v>0.17820566444246119</v>
      </c>
      <c r="V118" s="13">
        <v>0.21811248420792251</v>
      </c>
      <c r="W118" s="13">
        <v>0.19953554943117971</v>
      </c>
      <c r="X118" s="13">
        <v>0.20055642264497631</v>
      </c>
      <c r="Y118" s="13">
        <v>0.18901255849792531</v>
      </c>
      <c r="AA118" s="13">
        <v>0.18360351311217091</v>
      </c>
      <c r="AB118" s="13">
        <v>0.2035555107098441</v>
      </c>
      <c r="AC118" s="13">
        <v>0.15633659698447741</v>
      </c>
      <c r="AD118" s="13">
        <v>0.12965333357468251</v>
      </c>
      <c r="AE118" s="13">
        <v>0.2195950364583395</v>
      </c>
      <c r="AF118" s="13">
        <v>0.1464795757469193</v>
      </c>
      <c r="AH118" s="13">
        <v>0.18929093403967559</v>
      </c>
      <c r="AI118" s="13">
        <v>0.15848484219516021</v>
      </c>
      <c r="AJ118" s="13">
        <v>0.17887057188443209</v>
      </c>
      <c r="AK118" s="13">
        <v>0.1672089679220834</v>
      </c>
      <c r="AL118" s="13">
        <v>0.1763642574723554</v>
      </c>
      <c r="AN118" s="13">
        <v>0.13674903429552671</v>
      </c>
      <c r="AO118" s="13">
        <v>0.15962305806233751</v>
      </c>
      <c r="AP118" s="13">
        <v>0.18962011142100299</v>
      </c>
      <c r="AQ118" s="13">
        <v>0.219717808776349</v>
      </c>
    </row>
    <row r="119" spans="2:45" x14ac:dyDescent="0.35">
      <c r="B119" s="12" t="s">
        <v>104</v>
      </c>
      <c r="C119" s="13">
        <v>0.30348977086974532</v>
      </c>
      <c r="D119" s="13">
        <v>0.2426832783684372</v>
      </c>
      <c r="E119" s="13">
        <v>0.2066114292749133</v>
      </c>
      <c r="F119" s="13">
        <v>0.28881219256054352</v>
      </c>
      <c r="G119" s="13">
        <v>0.33966883625625299</v>
      </c>
      <c r="H119" s="13">
        <v>0.33259662355559921</v>
      </c>
      <c r="I119" s="13">
        <v>0.38527896102752979</v>
      </c>
      <c r="K119" s="13">
        <v>0.30470123708178881</v>
      </c>
      <c r="L119" s="13">
        <v>0.3023036969985497</v>
      </c>
      <c r="N119" s="13">
        <v>0.39085723296927388</v>
      </c>
      <c r="O119" s="13">
        <v>0.29702607079906629</v>
      </c>
      <c r="P119" s="13">
        <v>0.32329041771493361</v>
      </c>
      <c r="Q119" s="13">
        <v>0.25225982709350547</v>
      </c>
      <c r="R119" s="13">
        <v>0.31205474102571668</v>
      </c>
      <c r="S119" s="13">
        <v>0.27520472229953091</v>
      </c>
      <c r="T119" s="13">
        <v>0.35070054636619219</v>
      </c>
      <c r="U119" s="13">
        <v>0.2386634814235325</v>
      </c>
      <c r="V119" s="13">
        <v>0.22877679305644971</v>
      </c>
      <c r="W119" s="13">
        <v>0.29800737848516601</v>
      </c>
      <c r="X119" s="13">
        <v>0.30014675034935462</v>
      </c>
      <c r="Y119" s="13">
        <v>0.40169670352807052</v>
      </c>
      <c r="AA119" s="13">
        <v>0.27625000945527028</v>
      </c>
      <c r="AB119" s="13">
        <v>0.35733051305807778</v>
      </c>
      <c r="AC119" s="13">
        <v>0.33774757018405749</v>
      </c>
      <c r="AD119" s="13">
        <v>0.27793984230044733</v>
      </c>
      <c r="AE119" s="13">
        <v>0.27337949653514648</v>
      </c>
      <c r="AF119" s="13">
        <v>0.35447209590711343</v>
      </c>
      <c r="AH119" s="13">
        <v>0.25583646390998221</v>
      </c>
      <c r="AI119" s="13">
        <v>0.38221657299274991</v>
      </c>
      <c r="AJ119" s="13">
        <v>0.30731611452702939</v>
      </c>
      <c r="AK119" s="13">
        <v>0.30083752949701742</v>
      </c>
      <c r="AL119" s="13">
        <v>0.30762281493663479</v>
      </c>
      <c r="AN119" s="13">
        <v>0.31947479782542049</v>
      </c>
      <c r="AO119" s="13">
        <v>0.3421762219767186</v>
      </c>
      <c r="AP119" s="13">
        <v>0.26610862074991137</v>
      </c>
      <c r="AQ119" s="13">
        <v>0.28126408702507061</v>
      </c>
    </row>
    <row r="120" spans="2:45" x14ac:dyDescent="0.35">
      <c r="B120" s="12" t="s">
        <v>105</v>
      </c>
      <c r="C120" s="13">
        <v>0.242093332348746</v>
      </c>
      <c r="D120" s="13">
        <v>0.1729593276203068</v>
      </c>
      <c r="E120" s="13">
        <v>0.1953476637785545</v>
      </c>
      <c r="F120" s="13">
        <v>0.23087827514457379</v>
      </c>
      <c r="G120" s="13">
        <v>0.24492737182244859</v>
      </c>
      <c r="H120" s="13">
        <v>0.30790938138032231</v>
      </c>
      <c r="I120" s="13">
        <v>0.28812627841546329</v>
      </c>
      <c r="K120" s="13">
        <v>0.22570629092729899</v>
      </c>
      <c r="L120" s="13">
        <v>0.25813690125967009</v>
      </c>
      <c r="N120" s="13">
        <v>0.22077292628277151</v>
      </c>
      <c r="O120" s="13">
        <v>0.24793977029012829</v>
      </c>
      <c r="P120" s="13">
        <v>0.28533748400623621</v>
      </c>
      <c r="Q120" s="13">
        <v>0.20277685212291779</v>
      </c>
      <c r="R120" s="13">
        <v>0.23951986984109849</v>
      </c>
      <c r="S120" s="13">
        <v>0.27910876308540938</v>
      </c>
      <c r="T120" s="13">
        <v>0.26535661347657408</v>
      </c>
      <c r="U120" s="13">
        <v>0.31041168792086282</v>
      </c>
      <c r="V120" s="13">
        <v>0.2024335302799998</v>
      </c>
      <c r="W120" s="13">
        <v>0.26128033200369433</v>
      </c>
      <c r="X120" s="13">
        <v>0.236058312582865</v>
      </c>
      <c r="Y120" s="13">
        <v>0.17665704509032401</v>
      </c>
      <c r="AA120" s="13">
        <v>0.189821551423519</v>
      </c>
      <c r="AB120" s="13">
        <v>0.2377118810166863</v>
      </c>
      <c r="AC120" s="13">
        <v>0.27640891810269658</v>
      </c>
      <c r="AD120" s="13">
        <v>0.38902952088576143</v>
      </c>
      <c r="AE120" s="13">
        <v>0.20923677020691031</v>
      </c>
      <c r="AF120" s="13">
        <v>0.25632534200875201</v>
      </c>
      <c r="AH120" s="13">
        <v>0.1115186453200661</v>
      </c>
      <c r="AI120" s="13">
        <v>0.2328819535694566</v>
      </c>
      <c r="AJ120" s="13">
        <v>0.251723244359705</v>
      </c>
      <c r="AK120" s="13">
        <v>0.35241727868522421</v>
      </c>
      <c r="AL120" s="13">
        <v>0.23290082652479829</v>
      </c>
      <c r="AN120" s="13">
        <v>0.24632464986182059</v>
      </c>
      <c r="AO120" s="13">
        <v>0.27283817345987338</v>
      </c>
      <c r="AP120" s="13">
        <v>0.22263442205247511</v>
      </c>
      <c r="AQ120" s="13">
        <v>0.22342293990159051</v>
      </c>
    </row>
    <row r="121" spans="2:45" x14ac:dyDescent="0.35">
      <c r="B121" s="12" t="s">
        <v>81</v>
      </c>
      <c r="C121" s="13">
        <v>7.7541384052624757E-2</v>
      </c>
      <c r="D121" s="13">
        <v>0.1033930258088612</v>
      </c>
      <c r="E121" s="13">
        <v>5.5584226279655452E-2</v>
      </c>
      <c r="F121" s="13">
        <v>5.8525389854627047E-2</v>
      </c>
      <c r="G121" s="13">
        <v>8.9225363852216411E-2</v>
      </c>
      <c r="H121" s="13">
        <v>8.8063404724246688E-2</v>
      </c>
      <c r="I121" s="13">
        <v>7.725757793379151E-2</v>
      </c>
      <c r="K121" s="13">
        <v>4.6083924668686112E-2</v>
      </c>
      <c r="L121" s="13">
        <v>0.1083394948530461</v>
      </c>
      <c r="N121" s="13">
        <v>4.9121997372225459E-2</v>
      </c>
      <c r="O121" s="13">
        <v>0.12030751173295171</v>
      </c>
      <c r="P121" s="13">
        <v>4.5408531239974813E-2</v>
      </c>
      <c r="Q121" s="13">
        <v>0.137356900163114</v>
      </c>
      <c r="R121" s="13">
        <v>9.0339968240668242E-2</v>
      </c>
      <c r="S121" s="13">
        <v>5.3506878011544433E-2</v>
      </c>
      <c r="T121" s="13">
        <v>6.8887418029906916E-2</v>
      </c>
      <c r="U121" s="13">
        <v>9.4317508425151492E-2</v>
      </c>
      <c r="V121" s="13">
        <v>7.260894617650171E-2</v>
      </c>
      <c r="W121" s="13">
        <v>8.4683128392077117E-2</v>
      </c>
      <c r="X121" s="13">
        <v>6.9602466316427705E-2</v>
      </c>
      <c r="Y121" s="13">
        <v>8.3229669447473634E-2</v>
      </c>
      <c r="AA121" s="13">
        <v>6.7568082702328364E-2</v>
      </c>
      <c r="AB121" s="13">
        <v>3.2962578497112101E-2</v>
      </c>
      <c r="AC121" s="13">
        <v>4.1454666249168153E-2</v>
      </c>
      <c r="AD121" s="13">
        <v>3.7390586976722241E-2</v>
      </c>
      <c r="AE121" s="13">
        <v>0.16262949843634919</v>
      </c>
      <c r="AF121" s="13">
        <v>6.430474046505584E-2</v>
      </c>
      <c r="AH121" s="13">
        <v>7.8528157173887267E-2</v>
      </c>
      <c r="AI121" s="13">
        <v>5.280618972370877E-2</v>
      </c>
      <c r="AJ121" s="13">
        <v>7.7241226030611995E-2</v>
      </c>
      <c r="AK121" s="13">
        <v>4.2179117151643852E-2</v>
      </c>
      <c r="AL121" s="13">
        <v>0.1066412341751435</v>
      </c>
      <c r="AN121" s="13">
        <v>4.8969180097174117E-2</v>
      </c>
      <c r="AO121" s="13">
        <v>7.9395243786938172E-2</v>
      </c>
      <c r="AP121" s="13">
        <v>7.2683234382602352E-2</v>
      </c>
      <c r="AQ121" s="13">
        <v>0.1092823084537119</v>
      </c>
    </row>
    <row r="123" spans="2:45" x14ac:dyDescent="0.35">
      <c r="B123" s="30" t="s">
        <v>112</v>
      </c>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row>
    <row r="124" spans="2:45" x14ac:dyDescent="0.35">
      <c r="B124" s="29" t="s">
        <v>16</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row>
    <row r="125" spans="2:45" x14ac:dyDescent="0.35">
      <c r="B125" s="12" t="s">
        <v>101</v>
      </c>
      <c r="C125" s="13">
        <v>7.9008714142952047E-2</v>
      </c>
      <c r="D125" s="13">
        <v>0.1038821832644042</v>
      </c>
      <c r="E125" s="13">
        <v>0.1270153801848842</v>
      </c>
      <c r="F125" s="13">
        <v>8.9250143551988556E-2</v>
      </c>
      <c r="G125" s="13">
        <v>6.3004838782987266E-2</v>
      </c>
      <c r="H125" s="13">
        <v>4.3564276144499543E-2</v>
      </c>
      <c r="I125" s="13">
        <v>5.2120901591868857E-2</v>
      </c>
      <c r="K125" s="13">
        <v>0.1015515498877736</v>
      </c>
      <c r="L125" s="13">
        <v>5.6938376403624258E-2</v>
      </c>
      <c r="N125" s="13">
        <v>8.5832329965049636E-2</v>
      </c>
      <c r="O125" s="13">
        <v>7.9894303479358719E-2</v>
      </c>
      <c r="P125" s="13">
        <v>8.2199476934530474E-2</v>
      </c>
      <c r="Q125" s="13">
        <v>0.11209573171819009</v>
      </c>
      <c r="R125" s="13">
        <v>8.7915764941515886E-2</v>
      </c>
      <c r="S125" s="13">
        <v>8.2776205926578625E-2</v>
      </c>
      <c r="T125" s="13">
        <v>0.11231523831308959</v>
      </c>
      <c r="U125" s="13">
        <v>6.7760297036164971E-2</v>
      </c>
      <c r="V125" s="13">
        <v>8.0861481496318305E-2</v>
      </c>
      <c r="W125" s="13">
        <v>5.5820677560150189E-2</v>
      </c>
      <c r="X125" s="13">
        <v>5.5093568124335093E-2</v>
      </c>
      <c r="Y125" s="13">
        <v>7.8520789582862432E-2</v>
      </c>
      <c r="AA125" s="13">
        <v>9.1711756987864962E-2</v>
      </c>
      <c r="AB125" s="13">
        <v>8.7939656618788054E-2</v>
      </c>
      <c r="AC125" s="13">
        <v>7.4732602712224927E-2</v>
      </c>
      <c r="AD125" s="13">
        <v>9.8347857825196783E-2</v>
      </c>
      <c r="AE125" s="13">
        <v>4.5469583263946609E-2</v>
      </c>
      <c r="AF125" s="13">
        <v>7.7627647151384135E-2</v>
      </c>
      <c r="AH125" s="13">
        <v>9.6765445230377251E-2</v>
      </c>
      <c r="AI125" s="13">
        <v>7.4781980334912512E-2</v>
      </c>
      <c r="AJ125" s="13">
        <v>5.2804012069833407E-2</v>
      </c>
      <c r="AK125" s="13">
        <v>9.2697773675899486E-2</v>
      </c>
      <c r="AL125" s="13">
        <v>7.283061562810951E-2</v>
      </c>
      <c r="AN125" s="13">
        <v>0.1065690845393539</v>
      </c>
      <c r="AO125" s="13">
        <v>5.3425922411242388E-2</v>
      </c>
      <c r="AP125" s="13">
        <v>9.8525969178721584E-2</v>
      </c>
      <c r="AQ125" s="13">
        <v>5.9171955467688143E-2</v>
      </c>
    </row>
    <row r="126" spans="2:45" x14ac:dyDescent="0.35">
      <c r="B126" s="12" t="s">
        <v>102</v>
      </c>
      <c r="C126" s="13">
        <v>0.20430712820109301</v>
      </c>
      <c r="D126" s="13">
        <v>0.26615280232755067</v>
      </c>
      <c r="E126" s="13">
        <v>0.22277110976950909</v>
      </c>
      <c r="F126" s="13">
        <v>0.22403366085078841</v>
      </c>
      <c r="G126" s="13">
        <v>0.2171690882099146</v>
      </c>
      <c r="H126" s="13">
        <v>0.17002131404914889</v>
      </c>
      <c r="I126" s="13">
        <v>0.14520039368164819</v>
      </c>
      <c r="K126" s="13">
        <v>0.22271804454661029</v>
      </c>
      <c r="L126" s="13">
        <v>0.18628210479961521</v>
      </c>
      <c r="N126" s="13">
        <v>0.20022761292199009</v>
      </c>
      <c r="O126" s="13">
        <v>0.13846795817182739</v>
      </c>
      <c r="P126" s="13">
        <v>0.2041958164831674</v>
      </c>
      <c r="Q126" s="13">
        <v>0.2137552816020083</v>
      </c>
      <c r="R126" s="13">
        <v>0.20641698450592849</v>
      </c>
      <c r="S126" s="13">
        <v>0.25387790927706722</v>
      </c>
      <c r="T126" s="13">
        <v>0.19518691183841699</v>
      </c>
      <c r="U126" s="13">
        <v>0.21087817544184029</v>
      </c>
      <c r="V126" s="13">
        <v>0.26370278485555337</v>
      </c>
      <c r="W126" s="13">
        <v>0.14912955108161319</v>
      </c>
      <c r="X126" s="13">
        <v>0.16877802070751979</v>
      </c>
      <c r="Y126" s="13">
        <v>0.19930946780356279</v>
      </c>
      <c r="AA126" s="13">
        <v>0.2594928029768358</v>
      </c>
      <c r="AB126" s="13">
        <v>0.1655967927766745</v>
      </c>
      <c r="AC126" s="13">
        <v>0.214024182154058</v>
      </c>
      <c r="AD126" s="13">
        <v>0.14971132734143361</v>
      </c>
      <c r="AE126" s="13">
        <v>0.17885811101838159</v>
      </c>
      <c r="AF126" s="13">
        <v>0.18850900486732969</v>
      </c>
      <c r="AH126" s="13">
        <v>0.35341399424621289</v>
      </c>
      <c r="AI126" s="13">
        <v>0.1982634602032452</v>
      </c>
      <c r="AJ126" s="13">
        <v>0.1731591378648854</v>
      </c>
      <c r="AK126" s="13">
        <v>0.1512351362832747</v>
      </c>
      <c r="AL126" s="13">
        <v>0.17915764356542119</v>
      </c>
      <c r="AN126" s="13">
        <v>0.21930543288262799</v>
      </c>
      <c r="AO126" s="13">
        <v>0.19003277750739561</v>
      </c>
      <c r="AP126" s="13">
        <v>0.2115384082672721</v>
      </c>
      <c r="AQ126" s="13">
        <v>0.1980227179862265</v>
      </c>
    </row>
    <row r="127" spans="2:45" ht="29" x14ac:dyDescent="0.35">
      <c r="B127" s="12" t="s">
        <v>103</v>
      </c>
      <c r="C127" s="13">
        <v>0.18142112057125731</v>
      </c>
      <c r="D127" s="13">
        <v>0.20863665274270141</v>
      </c>
      <c r="E127" s="13">
        <v>0.188204760351246</v>
      </c>
      <c r="F127" s="13">
        <v>0.15733536690392941</v>
      </c>
      <c r="G127" s="13">
        <v>0.19216342133406281</v>
      </c>
      <c r="H127" s="13">
        <v>0.1672893213586962</v>
      </c>
      <c r="I127" s="13">
        <v>0.1783631125028329</v>
      </c>
      <c r="K127" s="13">
        <v>0.1833553999609685</v>
      </c>
      <c r="L127" s="13">
        <v>0.17952738369199381</v>
      </c>
      <c r="N127" s="13">
        <v>0.20332439565739679</v>
      </c>
      <c r="O127" s="13">
        <v>0.2233873365499229</v>
      </c>
      <c r="P127" s="13">
        <v>0.18022766300320431</v>
      </c>
      <c r="Q127" s="13">
        <v>0.20954553846371801</v>
      </c>
      <c r="R127" s="13">
        <v>0.17440868515067159</v>
      </c>
      <c r="S127" s="13">
        <v>0.19516930914713621</v>
      </c>
      <c r="T127" s="13">
        <v>0.14962216397713871</v>
      </c>
      <c r="U127" s="13">
        <v>0.21946699367249001</v>
      </c>
      <c r="V127" s="13">
        <v>0.17556823357974721</v>
      </c>
      <c r="W127" s="13">
        <v>0.1598500457085133</v>
      </c>
      <c r="X127" s="13">
        <v>0.1753483210698833</v>
      </c>
      <c r="Y127" s="13">
        <v>0.1620873638069987</v>
      </c>
      <c r="AA127" s="13">
        <v>0.1848109646965348</v>
      </c>
      <c r="AB127" s="13">
        <v>0.20593412459015001</v>
      </c>
      <c r="AC127" s="13">
        <v>9.925665634327413E-2</v>
      </c>
      <c r="AD127" s="13">
        <v>0.20240044776536681</v>
      </c>
      <c r="AE127" s="13">
        <v>0.18419690866994329</v>
      </c>
      <c r="AF127" s="13">
        <v>0.17606980989191931</v>
      </c>
      <c r="AH127" s="13">
        <v>0.16488550540856189</v>
      </c>
      <c r="AI127" s="13">
        <v>0.20616201853464439</v>
      </c>
      <c r="AJ127" s="13">
        <v>0.15698527684361699</v>
      </c>
      <c r="AK127" s="13">
        <v>0.19417997468554579</v>
      </c>
      <c r="AL127" s="13">
        <v>0.18492370668553179</v>
      </c>
      <c r="AN127" s="13">
        <v>0.15021007465583469</v>
      </c>
      <c r="AO127" s="13">
        <v>0.15299215623527471</v>
      </c>
      <c r="AP127" s="13">
        <v>0.20349966088513899</v>
      </c>
      <c r="AQ127" s="13">
        <v>0.2223460226941657</v>
      </c>
    </row>
    <row r="128" spans="2:45" x14ac:dyDescent="0.35">
      <c r="B128" s="12" t="s">
        <v>104</v>
      </c>
      <c r="C128" s="13">
        <v>0.24621533808677751</v>
      </c>
      <c r="D128" s="13">
        <v>0.1711830200169393</v>
      </c>
      <c r="E128" s="13">
        <v>0.21348382966211241</v>
      </c>
      <c r="F128" s="13">
        <v>0.24777751272236939</v>
      </c>
      <c r="G128" s="13">
        <v>0.24588868751894391</v>
      </c>
      <c r="H128" s="13">
        <v>0.28041670644347477</v>
      </c>
      <c r="I128" s="13">
        <v>0.29820472225753702</v>
      </c>
      <c r="K128" s="13">
        <v>0.23050001221093319</v>
      </c>
      <c r="L128" s="13">
        <v>0.26160127061494898</v>
      </c>
      <c r="N128" s="13">
        <v>0.28400004133767048</v>
      </c>
      <c r="O128" s="13">
        <v>0.23888859696409279</v>
      </c>
      <c r="P128" s="13">
        <v>0.1846860188942242</v>
      </c>
      <c r="Q128" s="13">
        <v>0.1907636700991068</v>
      </c>
      <c r="R128" s="13">
        <v>0.226337127167727</v>
      </c>
      <c r="S128" s="13">
        <v>0.19955391926960711</v>
      </c>
      <c r="T128" s="13">
        <v>0.26782926516026723</v>
      </c>
      <c r="U128" s="13">
        <v>0.2297981722066707</v>
      </c>
      <c r="V128" s="13">
        <v>0.21141281416329569</v>
      </c>
      <c r="W128" s="13">
        <v>0.31029233387800598</v>
      </c>
      <c r="X128" s="13">
        <v>0.28457457734948582</v>
      </c>
      <c r="Y128" s="13">
        <v>0.26250086662500022</v>
      </c>
      <c r="AA128" s="13">
        <v>0.22797121215301339</v>
      </c>
      <c r="AB128" s="13">
        <v>0.26885491933046352</v>
      </c>
      <c r="AC128" s="13">
        <v>0.29398476434015741</v>
      </c>
      <c r="AD128" s="13">
        <v>0.21655917361836999</v>
      </c>
      <c r="AE128" s="13">
        <v>0.22412954358581691</v>
      </c>
      <c r="AF128" s="13">
        <v>0.28671064448623818</v>
      </c>
      <c r="AH128" s="13">
        <v>0.19434545473011791</v>
      </c>
      <c r="AI128" s="13">
        <v>0.2712437567095935</v>
      </c>
      <c r="AJ128" s="13">
        <v>0.29529040717811211</v>
      </c>
      <c r="AK128" s="13">
        <v>0.24248898025552429</v>
      </c>
      <c r="AL128" s="13">
        <v>0.2483378481766147</v>
      </c>
      <c r="AN128" s="13">
        <v>0.27668810557163509</v>
      </c>
      <c r="AO128" s="13">
        <v>0.26609851159730602</v>
      </c>
      <c r="AP128" s="13">
        <v>0.22798635061985531</v>
      </c>
      <c r="AQ128" s="13">
        <v>0.20836513096283821</v>
      </c>
    </row>
    <row r="129" spans="2:45" x14ac:dyDescent="0.35">
      <c r="B129" s="12" t="s">
        <v>105</v>
      </c>
      <c r="C129" s="13">
        <v>0.20219128041798559</v>
      </c>
      <c r="D129" s="13">
        <v>0.14627763245235481</v>
      </c>
      <c r="E129" s="13">
        <v>0.18291138229146961</v>
      </c>
      <c r="F129" s="13">
        <v>0.20051413150851161</v>
      </c>
      <c r="G129" s="13">
        <v>0.19982187241855329</v>
      </c>
      <c r="H129" s="13">
        <v>0.24175045453790331</v>
      </c>
      <c r="I129" s="13">
        <v>0.23133942119668069</v>
      </c>
      <c r="K129" s="13">
        <v>0.20506755345728811</v>
      </c>
      <c r="L129" s="13">
        <v>0.19937529408305829</v>
      </c>
      <c r="N129" s="13">
        <v>0.15264998083889661</v>
      </c>
      <c r="O129" s="13">
        <v>0.21912215507434191</v>
      </c>
      <c r="P129" s="13">
        <v>0.27208086719172692</v>
      </c>
      <c r="Q129" s="13">
        <v>0.1483304159897485</v>
      </c>
      <c r="R129" s="13">
        <v>0.19779541052885991</v>
      </c>
      <c r="S129" s="13">
        <v>0.20387712158075141</v>
      </c>
      <c r="T129" s="13">
        <v>0.1984563831447132</v>
      </c>
      <c r="U129" s="13">
        <v>0.1984381823804845</v>
      </c>
      <c r="V129" s="13">
        <v>0.20100714065623851</v>
      </c>
      <c r="W129" s="13">
        <v>0.2133380678926429</v>
      </c>
      <c r="X129" s="13">
        <v>0.23304591214846859</v>
      </c>
      <c r="Y129" s="13">
        <v>0.19966616328297621</v>
      </c>
      <c r="AA129" s="13">
        <v>0.17012727127070401</v>
      </c>
      <c r="AB129" s="13">
        <v>0.18613054760395339</v>
      </c>
      <c r="AC129" s="13">
        <v>0.24325935291495579</v>
      </c>
      <c r="AD129" s="13">
        <v>0.27080778981527531</v>
      </c>
      <c r="AE129" s="13">
        <v>0.20872969778773859</v>
      </c>
      <c r="AF129" s="13">
        <v>0.1991093065509276</v>
      </c>
      <c r="AH129" s="13">
        <v>0.12497981721601539</v>
      </c>
      <c r="AI129" s="13">
        <v>0.15762715306915329</v>
      </c>
      <c r="AJ129" s="13">
        <v>0.2403929685474922</v>
      </c>
      <c r="AK129" s="13">
        <v>0.27002936121307652</v>
      </c>
      <c r="AL129" s="13">
        <v>0.1917213814215587</v>
      </c>
      <c r="AN129" s="13">
        <v>0.18936241436707771</v>
      </c>
      <c r="AO129" s="13">
        <v>0.22020144684508741</v>
      </c>
      <c r="AP129" s="13">
        <v>0.20426351074389229</v>
      </c>
      <c r="AQ129" s="13">
        <v>0.19699629027941901</v>
      </c>
    </row>
    <row r="130" spans="2:45" x14ac:dyDescent="0.35">
      <c r="B130" s="12" t="s">
        <v>81</v>
      </c>
      <c r="C130" s="13">
        <v>8.6856418579934688E-2</v>
      </c>
      <c r="D130" s="13">
        <v>0.10386770919604971</v>
      </c>
      <c r="E130" s="13">
        <v>6.5613537740778702E-2</v>
      </c>
      <c r="F130" s="13">
        <v>8.1089184462412769E-2</v>
      </c>
      <c r="G130" s="13">
        <v>8.1952091735538149E-2</v>
      </c>
      <c r="H130" s="13">
        <v>9.695792746627728E-2</v>
      </c>
      <c r="I130" s="13">
        <v>9.4771448769432429E-2</v>
      </c>
      <c r="K130" s="13">
        <v>5.6807439936426361E-2</v>
      </c>
      <c r="L130" s="13">
        <v>0.1162755704067594</v>
      </c>
      <c r="N130" s="13">
        <v>7.3965639278996437E-2</v>
      </c>
      <c r="O130" s="13">
        <v>0.1002396497604561</v>
      </c>
      <c r="P130" s="13">
        <v>7.6610157493146744E-2</v>
      </c>
      <c r="Q130" s="13">
        <v>0.1255093621272283</v>
      </c>
      <c r="R130" s="13">
        <v>0.10712602770529719</v>
      </c>
      <c r="S130" s="13">
        <v>6.4745534798859444E-2</v>
      </c>
      <c r="T130" s="13">
        <v>7.6590037566374308E-2</v>
      </c>
      <c r="U130" s="13">
        <v>7.3658179262349299E-2</v>
      </c>
      <c r="V130" s="13">
        <v>6.7447545248846788E-2</v>
      </c>
      <c r="W130" s="13">
        <v>0.11156932387907439</v>
      </c>
      <c r="X130" s="13">
        <v>8.3159600600307387E-2</v>
      </c>
      <c r="Y130" s="13">
        <v>9.7915348898599569E-2</v>
      </c>
      <c r="AA130" s="13">
        <v>6.5885991915047043E-2</v>
      </c>
      <c r="AB130" s="13">
        <v>8.5543959079970588E-2</v>
      </c>
      <c r="AC130" s="13">
        <v>7.4742441535329676E-2</v>
      </c>
      <c r="AD130" s="13">
        <v>6.2173403634357673E-2</v>
      </c>
      <c r="AE130" s="13">
        <v>0.15861615567417309</v>
      </c>
      <c r="AF130" s="13">
        <v>7.1973587052201166E-2</v>
      </c>
      <c r="AH130" s="13">
        <v>6.5609783168714561E-2</v>
      </c>
      <c r="AI130" s="13">
        <v>9.1921631148451047E-2</v>
      </c>
      <c r="AJ130" s="13">
        <v>8.1368197496059724E-2</v>
      </c>
      <c r="AK130" s="13">
        <v>4.9368773886679283E-2</v>
      </c>
      <c r="AL130" s="13">
        <v>0.1230288045227641</v>
      </c>
      <c r="AN130" s="13">
        <v>5.7864887983470628E-2</v>
      </c>
      <c r="AO130" s="13">
        <v>0.1172491854036939</v>
      </c>
      <c r="AP130" s="13">
        <v>5.4186100305119722E-2</v>
      </c>
      <c r="AQ130" s="13">
        <v>0.1150978826096626</v>
      </c>
    </row>
    <row r="132" spans="2:45" x14ac:dyDescent="0.35">
      <c r="B132" s="30" t="s">
        <v>113</v>
      </c>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row>
    <row r="133" spans="2:45" x14ac:dyDescent="0.35">
      <c r="B133" s="29" t="s">
        <v>16</v>
      </c>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row>
    <row r="134" spans="2:45" x14ac:dyDescent="0.35">
      <c r="B134" s="12" t="s">
        <v>101</v>
      </c>
      <c r="C134" s="13">
        <v>7.0786181628490541E-2</v>
      </c>
      <c r="D134" s="13">
        <v>0.13141730921170811</v>
      </c>
      <c r="E134" s="13">
        <v>0.11704881920294791</v>
      </c>
      <c r="F134" s="13">
        <v>7.2118008920794702E-2</v>
      </c>
      <c r="G134" s="13">
        <v>5.1381231553528139E-2</v>
      </c>
      <c r="H134" s="13">
        <v>3.7973852542140557E-2</v>
      </c>
      <c r="I134" s="13">
        <v>2.9986293968819539E-2</v>
      </c>
      <c r="K134" s="13">
        <v>8.3913569226980247E-2</v>
      </c>
      <c r="L134" s="13">
        <v>5.793394417206113E-2</v>
      </c>
      <c r="N134" s="13">
        <v>7.6765492604922034E-2</v>
      </c>
      <c r="O134" s="13">
        <v>6.1011462131590873E-2</v>
      </c>
      <c r="P134" s="13">
        <v>4.6903072054697112E-2</v>
      </c>
      <c r="Q134" s="13">
        <v>0.11048484906337171</v>
      </c>
      <c r="R134" s="13">
        <v>6.9008846908421281E-2</v>
      </c>
      <c r="S134" s="13">
        <v>5.92692147527564E-2</v>
      </c>
      <c r="T134" s="13">
        <v>5.6939096575910272E-2</v>
      </c>
      <c r="U134" s="13">
        <v>5.1261571079249252E-2</v>
      </c>
      <c r="V134" s="13">
        <v>0.1199499022739836</v>
      </c>
      <c r="W134" s="13">
        <v>5.4692254190488447E-2</v>
      </c>
      <c r="X134" s="13">
        <v>6.1962191710526547E-2</v>
      </c>
      <c r="Y134" s="13">
        <v>6.1067192436901847E-2</v>
      </c>
      <c r="AA134" s="13">
        <v>8.4300200422761401E-2</v>
      </c>
      <c r="AB134" s="13">
        <v>6.3531968860593743E-2</v>
      </c>
      <c r="AC134" s="13">
        <v>6.1905408990301128E-2</v>
      </c>
      <c r="AD134" s="13">
        <v>7.4134858000409046E-2</v>
      </c>
      <c r="AE134" s="13">
        <v>4.4435523711323158E-2</v>
      </c>
      <c r="AF134" s="13">
        <v>7.7091350096628153E-2</v>
      </c>
      <c r="AH134" s="13">
        <v>0.10650569553570199</v>
      </c>
      <c r="AI134" s="13">
        <v>5.8677666506734463E-2</v>
      </c>
      <c r="AJ134" s="13">
        <v>5.8204293369283913E-2</v>
      </c>
      <c r="AK134" s="13">
        <v>6.9313732347545606E-2</v>
      </c>
      <c r="AL134" s="13">
        <v>6.2115227015636487E-2</v>
      </c>
      <c r="AN134" s="13">
        <v>0.1010075267172777</v>
      </c>
      <c r="AO134" s="13">
        <v>4.3172346405272261E-2</v>
      </c>
      <c r="AP134" s="13">
        <v>9.3021966475622275E-2</v>
      </c>
      <c r="AQ134" s="13">
        <v>4.7730716967691232E-2</v>
      </c>
    </row>
    <row r="135" spans="2:45" x14ac:dyDescent="0.35">
      <c r="B135" s="12" t="s">
        <v>102</v>
      </c>
      <c r="C135" s="13">
        <v>0.19794553244533869</v>
      </c>
      <c r="D135" s="13">
        <v>0.25046242044359568</v>
      </c>
      <c r="E135" s="13">
        <v>0.2502013807962592</v>
      </c>
      <c r="F135" s="13">
        <v>0.18593422074890059</v>
      </c>
      <c r="G135" s="13">
        <v>0.21579148324793329</v>
      </c>
      <c r="H135" s="13">
        <v>0.16185147860611629</v>
      </c>
      <c r="I135" s="13">
        <v>0.14049406362392369</v>
      </c>
      <c r="K135" s="13">
        <v>0.21401316295137529</v>
      </c>
      <c r="L135" s="13">
        <v>0.18221467959465329</v>
      </c>
      <c r="N135" s="13">
        <v>0.19530432648869789</v>
      </c>
      <c r="O135" s="13">
        <v>0.2215666262198582</v>
      </c>
      <c r="P135" s="13">
        <v>0.20219065047415749</v>
      </c>
      <c r="Q135" s="13">
        <v>0.1644031440921124</v>
      </c>
      <c r="R135" s="13">
        <v>0.2360611783347199</v>
      </c>
      <c r="S135" s="13">
        <v>0.26103183911590888</v>
      </c>
      <c r="T135" s="13">
        <v>0.22263932714450491</v>
      </c>
      <c r="U135" s="13">
        <v>0.19634093443615441</v>
      </c>
      <c r="V135" s="13">
        <v>0.22069048744662409</v>
      </c>
      <c r="W135" s="13">
        <v>0.13060207458991999</v>
      </c>
      <c r="X135" s="13">
        <v>0.17089347059850879</v>
      </c>
      <c r="Y135" s="13">
        <v>0.17055394956492981</v>
      </c>
      <c r="AA135" s="13">
        <v>0.24865284037674551</v>
      </c>
      <c r="AB135" s="13">
        <v>0.18306413878366251</v>
      </c>
      <c r="AC135" s="13">
        <v>0.2034478786069347</v>
      </c>
      <c r="AD135" s="13">
        <v>0.17250555317993899</v>
      </c>
      <c r="AE135" s="13">
        <v>0.15366702641851021</v>
      </c>
      <c r="AF135" s="13">
        <v>0.1821101764740001</v>
      </c>
      <c r="AH135" s="13">
        <v>0.29725164873905452</v>
      </c>
      <c r="AI135" s="13">
        <v>0.20539100084935971</v>
      </c>
      <c r="AJ135" s="13">
        <v>0.16757271894725101</v>
      </c>
      <c r="AK135" s="13">
        <v>0.16549094043483289</v>
      </c>
      <c r="AL135" s="13">
        <v>0.18030711231375521</v>
      </c>
      <c r="AN135" s="13">
        <v>0.1920851623405504</v>
      </c>
      <c r="AO135" s="13">
        <v>0.16337254626008171</v>
      </c>
      <c r="AP135" s="13">
        <v>0.2332276194946358</v>
      </c>
      <c r="AQ135" s="13">
        <v>0.20931758157064051</v>
      </c>
    </row>
    <row r="136" spans="2:45" ht="29" x14ac:dyDescent="0.35">
      <c r="B136" s="12" t="s">
        <v>103</v>
      </c>
      <c r="C136" s="13">
        <v>0.1788355694723148</v>
      </c>
      <c r="D136" s="13">
        <v>0.17160806131283071</v>
      </c>
      <c r="E136" s="13">
        <v>0.1619841259295032</v>
      </c>
      <c r="F136" s="13">
        <v>0.21810958504361649</v>
      </c>
      <c r="G136" s="13">
        <v>0.17502782401139799</v>
      </c>
      <c r="H136" s="13">
        <v>0.15890513471513479</v>
      </c>
      <c r="I136" s="13">
        <v>0.18187679910303989</v>
      </c>
      <c r="K136" s="13">
        <v>0.19032167548574669</v>
      </c>
      <c r="L136" s="13">
        <v>0.1675902123266681</v>
      </c>
      <c r="N136" s="13">
        <v>0.1988509172521917</v>
      </c>
      <c r="O136" s="13">
        <v>0.16154314856910151</v>
      </c>
      <c r="P136" s="13">
        <v>0.1634006418332746</v>
      </c>
      <c r="Q136" s="13">
        <v>0.18856961646326939</v>
      </c>
      <c r="R136" s="13">
        <v>0.13930165016523449</v>
      </c>
      <c r="S136" s="13">
        <v>0.2130517649166597</v>
      </c>
      <c r="T136" s="13">
        <v>0.19390095564683271</v>
      </c>
      <c r="U136" s="13">
        <v>0.18137583449022579</v>
      </c>
      <c r="V136" s="13">
        <v>0.17176349356946019</v>
      </c>
      <c r="W136" s="13">
        <v>0.1838840666000566</v>
      </c>
      <c r="X136" s="13">
        <v>0.18456766941468269</v>
      </c>
      <c r="Y136" s="13">
        <v>0.1706815985934092</v>
      </c>
      <c r="AA136" s="13">
        <v>0.16277691984829429</v>
      </c>
      <c r="AB136" s="13">
        <v>0.18003587091346451</v>
      </c>
      <c r="AC136" s="13">
        <v>0.1540801122624805</v>
      </c>
      <c r="AD136" s="13">
        <v>0.19907706727790611</v>
      </c>
      <c r="AE136" s="13">
        <v>0.19427830300922849</v>
      </c>
      <c r="AF136" s="13">
        <v>0.18305852110145801</v>
      </c>
      <c r="AH136" s="13">
        <v>0.17951031012016899</v>
      </c>
      <c r="AI136" s="13">
        <v>0.1954112834913046</v>
      </c>
      <c r="AJ136" s="13">
        <v>0.14213780211384189</v>
      </c>
      <c r="AK136" s="13">
        <v>0.19144682539766689</v>
      </c>
      <c r="AL136" s="13">
        <v>0.1808831634003859</v>
      </c>
      <c r="AN136" s="13">
        <v>0.17488333728239799</v>
      </c>
      <c r="AO136" s="13">
        <v>0.16425844562578029</v>
      </c>
      <c r="AP136" s="13">
        <v>0.18052464209722949</v>
      </c>
      <c r="AQ136" s="13">
        <v>0.1950039510398196</v>
      </c>
    </row>
    <row r="137" spans="2:45" x14ac:dyDescent="0.35">
      <c r="B137" s="12" t="s">
        <v>104</v>
      </c>
      <c r="C137" s="13">
        <v>0.23422276022427291</v>
      </c>
      <c r="D137" s="13">
        <v>0.1454909068934287</v>
      </c>
      <c r="E137" s="13">
        <v>0.18805417711999611</v>
      </c>
      <c r="F137" s="13">
        <v>0.2323216532005363</v>
      </c>
      <c r="G137" s="13">
        <v>0.25042899818573339</v>
      </c>
      <c r="H137" s="13">
        <v>0.26617478703460612</v>
      </c>
      <c r="I137" s="13">
        <v>0.29708755977197582</v>
      </c>
      <c r="K137" s="13">
        <v>0.2243433939118282</v>
      </c>
      <c r="L137" s="13">
        <v>0.24389505494505939</v>
      </c>
      <c r="N137" s="13">
        <v>0.23973635229897591</v>
      </c>
      <c r="O137" s="13">
        <v>0.2372947448546662</v>
      </c>
      <c r="P137" s="13">
        <v>0.20744413987455951</v>
      </c>
      <c r="Q137" s="13">
        <v>0.19529198221076241</v>
      </c>
      <c r="R137" s="13">
        <v>0.25835388442204882</v>
      </c>
      <c r="S137" s="13">
        <v>0.1780295171515556</v>
      </c>
      <c r="T137" s="13">
        <v>0.19125724251535939</v>
      </c>
      <c r="U137" s="13">
        <v>0.25474459477261102</v>
      </c>
      <c r="V137" s="13">
        <v>0.19400027251931601</v>
      </c>
      <c r="W137" s="13">
        <v>0.27571238746252152</v>
      </c>
      <c r="X137" s="13">
        <v>0.28307300830696169</v>
      </c>
      <c r="Y137" s="13">
        <v>0.25280582587582268</v>
      </c>
      <c r="AA137" s="13">
        <v>0.22868881656484141</v>
      </c>
      <c r="AB137" s="13">
        <v>0.29512883967096198</v>
      </c>
      <c r="AC137" s="13">
        <v>0.21460101068739121</v>
      </c>
      <c r="AD137" s="13">
        <v>0.25891712307128578</v>
      </c>
      <c r="AE137" s="13">
        <v>0.18333223361411549</v>
      </c>
      <c r="AF137" s="13">
        <v>0.25716414904566481</v>
      </c>
      <c r="AH137" s="13">
        <v>0.2157387531047627</v>
      </c>
      <c r="AI137" s="13">
        <v>0.24476557350635861</v>
      </c>
      <c r="AJ137" s="13">
        <v>0.25126499175347738</v>
      </c>
      <c r="AK137" s="13">
        <v>0.24658275038594521</v>
      </c>
      <c r="AL137" s="13">
        <v>0.22574888865296591</v>
      </c>
      <c r="AN137" s="13">
        <v>0.24974952007398871</v>
      </c>
      <c r="AO137" s="13">
        <v>0.27323454544155601</v>
      </c>
      <c r="AP137" s="13">
        <v>0.20873809599997689</v>
      </c>
      <c r="AQ137" s="13">
        <v>0.2001188479705609</v>
      </c>
    </row>
    <row r="138" spans="2:45" x14ac:dyDescent="0.35">
      <c r="B138" s="12" t="s">
        <v>105</v>
      </c>
      <c r="C138" s="13">
        <v>0.22873190366918131</v>
      </c>
      <c r="D138" s="13">
        <v>0.22266316596204791</v>
      </c>
      <c r="E138" s="13">
        <v>0.2171605555060101</v>
      </c>
      <c r="F138" s="13">
        <v>0.2123388282031175</v>
      </c>
      <c r="G138" s="13">
        <v>0.20878329318769201</v>
      </c>
      <c r="H138" s="13">
        <v>0.26164908936242393</v>
      </c>
      <c r="I138" s="13">
        <v>0.24945464320865601</v>
      </c>
      <c r="K138" s="13">
        <v>0.22923726814703821</v>
      </c>
      <c r="L138" s="13">
        <v>0.22823713163455281</v>
      </c>
      <c r="N138" s="13">
        <v>0.21966868182074059</v>
      </c>
      <c r="O138" s="13">
        <v>0.23240167839780521</v>
      </c>
      <c r="P138" s="13">
        <v>0.26895713287578032</v>
      </c>
      <c r="Q138" s="13">
        <v>0.23898693683807939</v>
      </c>
      <c r="R138" s="13">
        <v>0.19274497529110041</v>
      </c>
      <c r="S138" s="13">
        <v>0.2021916128080794</v>
      </c>
      <c r="T138" s="13">
        <v>0.25675824783232831</v>
      </c>
      <c r="U138" s="13">
        <v>0.20016897379846821</v>
      </c>
      <c r="V138" s="13">
        <v>0.2173616771055257</v>
      </c>
      <c r="W138" s="13">
        <v>0.24625428488331899</v>
      </c>
      <c r="X138" s="13">
        <v>0.22946024368964199</v>
      </c>
      <c r="Y138" s="13">
        <v>0.27634536794896519</v>
      </c>
      <c r="AA138" s="13">
        <v>0.19813102848717559</v>
      </c>
      <c r="AB138" s="13">
        <v>0.20040526751940779</v>
      </c>
      <c r="AC138" s="13">
        <v>0.3089492342387124</v>
      </c>
      <c r="AD138" s="13">
        <v>0.23842162488525839</v>
      </c>
      <c r="AE138" s="13">
        <v>0.26222301068939158</v>
      </c>
      <c r="AF138" s="13">
        <v>0.22642810253798409</v>
      </c>
      <c r="AH138" s="13">
        <v>0.13107541943872281</v>
      </c>
      <c r="AI138" s="13">
        <v>0.20838234289752289</v>
      </c>
      <c r="AJ138" s="13">
        <v>0.30672754100598582</v>
      </c>
      <c r="AK138" s="13">
        <v>0.25734258325738801</v>
      </c>
      <c r="AL138" s="13">
        <v>0.23206024913456749</v>
      </c>
      <c r="AN138" s="13">
        <v>0.22572775062688419</v>
      </c>
      <c r="AO138" s="13">
        <v>0.26059799295285457</v>
      </c>
      <c r="AP138" s="13">
        <v>0.21402013690355939</v>
      </c>
      <c r="AQ138" s="13">
        <v>0.21247676050293229</v>
      </c>
    </row>
    <row r="139" spans="2:45" x14ac:dyDescent="0.35">
      <c r="B139" s="12" t="s">
        <v>81</v>
      </c>
      <c r="C139" s="13">
        <v>8.9478052560401894E-2</v>
      </c>
      <c r="D139" s="13">
        <v>7.8358136176389037E-2</v>
      </c>
      <c r="E139" s="13">
        <v>6.5550941445283506E-2</v>
      </c>
      <c r="F139" s="13">
        <v>7.917770388303437E-2</v>
      </c>
      <c r="G139" s="13">
        <v>9.8587169813714987E-2</v>
      </c>
      <c r="H139" s="13">
        <v>0.11344565773957831</v>
      </c>
      <c r="I139" s="13">
        <v>0.10110064032358509</v>
      </c>
      <c r="K139" s="13">
        <v>5.8170930277031338E-2</v>
      </c>
      <c r="L139" s="13">
        <v>0.1201289773270053</v>
      </c>
      <c r="N139" s="13">
        <v>6.9674229534472193E-2</v>
      </c>
      <c r="O139" s="13">
        <v>8.6182339826977941E-2</v>
      </c>
      <c r="P139" s="13">
        <v>0.11110436288753101</v>
      </c>
      <c r="Q139" s="13">
        <v>0.1022634713324047</v>
      </c>
      <c r="R139" s="13">
        <v>0.1045294648784752</v>
      </c>
      <c r="S139" s="13">
        <v>8.6426051255039993E-2</v>
      </c>
      <c r="T139" s="13">
        <v>7.850513028506452E-2</v>
      </c>
      <c r="U139" s="13">
        <v>0.1161080914232912</v>
      </c>
      <c r="V139" s="13">
        <v>7.623416708509051E-2</v>
      </c>
      <c r="W139" s="13">
        <v>0.1088549322736943</v>
      </c>
      <c r="X139" s="13">
        <v>7.0043416279678111E-2</v>
      </c>
      <c r="Y139" s="13">
        <v>6.8546065579971116E-2</v>
      </c>
      <c r="AA139" s="13">
        <v>7.745019430018181E-2</v>
      </c>
      <c r="AB139" s="13">
        <v>7.7833914251909497E-2</v>
      </c>
      <c r="AC139" s="13">
        <v>5.7016355214179963E-2</v>
      </c>
      <c r="AD139" s="13">
        <v>5.6943773585201703E-2</v>
      </c>
      <c r="AE139" s="13">
        <v>0.16206390255743111</v>
      </c>
      <c r="AF139" s="13">
        <v>7.4147700744264883E-2</v>
      </c>
      <c r="AH139" s="13">
        <v>6.9918173061588901E-2</v>
      </c>
      <c r="AI139" s="13">
        <v>8.737213274871973E-2</v>
      </c>
      <c r="AJ139" s="13">
        <v>7.4092652810159892E-2</v>
      </c>
      <c r="AK139" s="13">
        <v>6.9823168176621347E-2</v>
      </c>
      <c r="AL139" s="13">
        <v>0.11888535948268911</v>
      </c>
      <c r="AN139" s="13">
        <v>5.6546702958901213E-2</v>
      </c>
      <c r="AO139" s="13">
        <v>9.5364123314455124E-2</v>
      </c>
      <c r="AP139" s="13">
        <v>7.0467539028976109E-2</v>
      </c>
      <c r="AQ139" s="13">
        <v>0.13535214194835549</v>
      </c>
    </row>
    <row r="141" spans="2:45" x14ac:dyDescent="0.35">
      <c r="B141" s="30" t="s">
        <v>114</v>
      </c>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row>
    <row r="142" spans="2:45" x14ac:dyDescent="0.35">
      <c r="B142" s="29" t="s">
        <v>16</v>
      </c>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row>
    <row r="143" spans="2:45" x14ac:dyDescent="0.35">
      <c r="B143" s="12" t="s">
        <v>101</v>
      </c>
      <c r="C143" s="13">
        <v>6.5087735029739802E-2</v>
      </c>
      <c r="D143" s="13">
        <v>0.1133223842909416</v>
      </c>
      <c r="E143" s="13">
        <v>0.1045593295704083</v>
      </c>
      <c r="F143" s="13">
        <v>7.3240653877985173E-2</v>
      </c>
      <c r="G143" s="13">
        <v>4.1575694169924987E-2</v>
      </c>
      <c r="H143" s="13">
        <v>3.9901907053909377E-2</v>
      </c>
      <c r="I143" s="13">
        <v>3.062224955438304E-2</v>
      </c>
      <c r="K143" s="13">
        <v>7.6577286532764535E-2</v>
      </c>
      <c r="L143" s="13">
        <v>5.3839004611987963E-2</v>
      </c>
      <c r="N143" s="13">
        <v>3.9419751975410561E-2</v>
      </c>
      <c r="O143" s="13">
        <v>8.2520543607786559E-2</v>
      </c>
      <c r="P143" s="13">
        <v>8.424466826577387E-2</v>
      </c>
      <c r="Q143" s="13">
        <v>9.781631691954383E-2</v>
      </c>
      <c r="R143" s="13">
        <v>5.3001157758930682E-2</v>
      </c>
      <c r="S143" s="13">
        <v>6.5161074932745131E-2</v>
      </c>
      <c r="T143" s="13">
        <v>6.5359386865952537E-2</v>
      </c>
      <c r="U143" s="13">
        <v>5.3642286960473122E-2</v>
      </c>
      <c r="V143" s="13">
        <v>8.7475567023283157E-2</v>
      </c>
      <c r="W143" s="13">
        <v>5.8214904335606513E-2</v>
      </c>
      <c r="X143" s="13">
        <v>6.5679197652478483E-2</v>
      </c>
      <c r="Y143" s="13">
        <v>6.0100252404124768E-2</v>
      </c>
      <c r="AA143" s="13">
        <v>8.1860519819719799E-2</v>
      </c>
      <c r="AB143" s="13">
        <v>8.074873473512241E-2</v>
      </c>
      <c r="AC143" s="13">
        <v>6.8745351091443085E-2</v>
      </c>
      <c r="AD143" s="13">
        <v>5.9491751285475403E-2</v>
      </c>
      <c r="AE143" s="13">
        <v>3.8714754405210362E-2</v>
      </c>
      <c r="AF143" s="13">
        <v>6.1214226599580951E-2</v>
      </c>
      <c r="AH143" s="13">
        <v>9.2879646254331649E-2</v>
      </c>
      <c r="AI143" s="13">
        <v>6.9730778498718463E-2</v>
      </c>
      <c r="AJ143" s="13">
        <v>5.7831409300459068E-2</v>
      </c>
      <c r="AK143" s="13">
        <v>6.2628603362657589E-2</v>
      </c>
      <c r="AL143" s="13">
        <v>5.4649305852490823E-2</v>
      </c>
      <c r="AN143" s="13">
        <v>7.8924485310942011E-2</v>
      </c>
      <c r="AO143" s="13">
        <v>5.7696258747077477E-2</v>
      </c>
      <c r="AP143" s="13">
        <v>8.5897770326624906E-2</v>
      </c>
      <c r="AQ143" s="13">
        <v>3.9965046143007797E-2</v>
      </c>
    </row>
    <row r="144" spans="2:45" x14ac:dyDescent="0.35">
      <c r="B144" s="12" t="s">
        <v>102</v>
      </c>
      <c r="C144" s="13">
        <v>0.1932363495949391</v>
      </c>
      <c r="D144" s="13">
        <v>0.24430359143502539</v>
      </c>
      <c r="E144" s="13">
        <v>0.23352045927476139</v>
      </c>
      <c r="F144" s="13">
        <v>0.19071109468151201</v>
      </c>
      <c r="G144" s="13">
        <v>0.20814494506270409</v>
      </c>
      <c r="H144" s="13">
        <v>0.16184696832832621</v>
      </c>
      <c r="I144" s="13">
        <v>0.13797217979167201</v>
      </c>
      <c r="K144" s="13">
        <v>0.2074388970074004</v>
      </c>
      <c r="L144" s="13">
        <v>0.17933148768226501</v>
      </c>
      <c r="N144" s="13">
        <v>0.1963596194951498</v>
      </c>
      <c r="O144" s="13">
        <v>0.20883797965901379</v>
      </c>
      <c r="P144" s="13">
        <v>0.1516342426506565</v>
      </c>
      <c r="Q144" s="13">
        <v>0.15065399804119059</v>
      </c>
      <c r="R144" s="13">
        <v>0.21384176057171589</v>
      </c>
      <c r="S144" s="13">
        <v>0.24928226063175921</v>
      </c>
      <c r="T144" s="13">
        <v>0.2263015307721557</v>
      </c>
      <c r="U144" s="13">
        <v>0.17948567055564449</v>
      </c>
      <c r="V144" s="13">
        <v>0.26185382005889452</v>
      </c>
      <c r="W144" s="13">
        <v>0.14521995210479521</v>
      </c>
      <c r="X144" s="13">
        <v>0.1237916722436114</v>
      </c>
      <c r="Y144" s="13">
        <v>0.163950143492027</v>
      </c>
      <c r="AA144" s="13">
        <v>0.2490532521682893</v>
      </c>
      <c r="AB144" s="13">
        <v>0.19584269588180939</v>
      </c>
      <c r="AC144" s="13">
        <v>0.1541613623726695</v>
      </c>
      <c r="AD144" s="13">
        <v>0.16411288634352911</v>
      </c>
      <c r="AE144" s="13">
        <v>0.1572346028992396</v>
      </c>
      <c r="AF144" s="13">
        <v>0.1709775108995181</v>
      </c>
      <c r="AH144" s="13">
        <v>0.31950630552089071</v>
      </c>
      <c r="AI144" s="13">
        <v>0.174321690070663</v>
      </c>
      <c r="AJ144" s="13">
        <v>0.15938738592098059</v>
      </c>
      <c r="AK144" s="13">
        <v>0.16370320682063769</v>
      </c>
      <c r="AL144" s="13">
        <v>0.1682886032631119</v>
      </c>
      <c r="AN144" s="13">
        <v>0.21729755910332721</v>
      </c>
      <c r="AO144" s="13">
        <v>0.14843738493530931</v>
      </c>
      <c r="AP144" s="13">
        <v>0.2228993059037927</v>
      </c>
      <c r="AQ144" s="13">
        <v>0.18784568187958459</v>
      </c>
    </row>
    <row r="145" spans="2:45" ht="29" x14ac:dyDescent="0.35">
      <c r="B145" s="12" t="s">
        <v>103</v>
      </c>
      <c r="C145" s="13">
        <v>0.18669947953982971</v>
      </c>
      <c r="D145" s="13">
        <v>0.2181063694793694</v>
      </c>
      <c r="E145" s="13">
        <v>0.1730762703691881</v>
      </c>
      <c r="F145" s="13">
        <v>0.20826910501737739</v>
      </c>
      <c r="G145" s="13">
        <v>0.17559402433107521</v>
      </c>
      <c r="H145" s="13">
        <v>0.14695410662981151</v>
      </c>
      <c r="I145" s="13">
        <v>0.19530482791806111</v>
      </c>
      <c r="K145" s="13">
        <v>0.18799825800494169</v>
      </c>
      <c r="L145" s="13">
        <v>0.1854279234810419</v>
      </c>
      <c r="N145" s="13">
        <v>0.13117356350753601</v>
      </c>
      <c r="O145" s="13">
        <v>0.18758347318094701</v>
      </c>
      <c r="P145" s="13">
        <v>0.16641351151133371</v>
      </c>
      <c r="Q145" s="13">
        <v>0.2418477794923955</v>
      </c>
      <c r="R145" s="13">
        <v>0.18669841581216379</v>
      </c>
      <c r="S145" s="13">
        <v>0.1706331460931933</v>
      </c>
      <c r="T145" s="13">
        <v>0.1714721116471567</v>
      </c>
      <c r="U145" s="13">
        <v>0.214945625167829</v>
      </c>
      <c r="V145" s="13">
        <v>0.19146076430216499</v>
      </c>
      <c r="W145" s="13">
        <v>0.17989305102565911</v>
      </c>
      <c r="X145" s="13">
        <v>0.21342244581623829</v>
      </c>
      <c r="Y145" s="13">
        <v>0.2056309874322893</v>
      </c>
      <c r="AA145" s="13">
        <v>0.17889241121587909</v>
      </c>
      <c r="AB145" s="13">
        <v>0.18130890204751529</v>
      </c>
      <c r="AC145" s="13">
        <v>0.12046071025355649</v>
      </c>
      <c r="AD145" s="13">
        <v>0.19786895357197309</v>
      </c>
      <c r="AE145" s="13">
        <v>0.21527149535512871</v>
      </c>
      <c r="AF145" s="13">
        <v>0.1858348723648173</v>
      </c>
      <c r="AH145" s="13">
        <v>0.18615066404527261</v>
      </c>
      <c r="AI145" s="13">
        <v>0.23098148832512799</v>
      </c>
      <c r="AJ145" s="13">
        <v>0.1837864896126708</v>
      </c>
      <c r="AK145" s="13">
        <v>0.1894948767152804</v>
      </c>
      <c r="AL145" s="13">
        <v>0.17519284937347329</v>
      </c>
      <c r="AN145" s="13">
        <v>0.15464153076620579</v>
      </c>
      <c r="AO145" s="13">
        <v>0.17295759661637461</v>
      </c>
      <c r="AP145" s="13">
        <v>0.1914914219203033</v>
      </c>
      <c r="AQ145" s="13">
        <v>0.22964106507957549</v>
      </c>
    </row>
    <row r="146" spans="2:45" x14ac:dyDescent="0.35">
      <c r="B146" s="12" t="s">
        <v>104</v>
      </c>
      <c r="C146" s="13">
        <v>0.24719979437722339</v>
      </c>
      <c r="D146" s="13">
        <v>0.19257360920898961</v>
      </c>
      <c r="E146" s="13">
        <v>0.23114548411210309</v>
      </c>
      <c r="F146" s="13">
        <v>0.23236583736173599</v>
      </c>
      <c r="G146" s="13">
        <v>0.26812377447663982</v>
      </c>
      <c r="H146" s="13">
        <v>0.28396874813992629</v>
      </c>
      <c r="I146" s="13">
        <v>0.26657728621378041</v>
      </c>
      <c r="K146" s="13">
        <v>0.25505347350246799</v>
      </c>
      <c r="L146" s="13">
        <v>0.23951072842507151</v>
      </c>
      <c r="N146" s="13">
        <v>0.33058874349883582</v>
      </c>
      <c r="O146" s="13">
        <v>0.22509749601847581</v>
      </c>
      <c r="P146" s="13">
        <v>0.23241669630269529</v>
      </c>
      <c r="Q146" s="13">
        <v>0.21569221374976649</v>
      </c>
      <c r="R146" s="13">
        <v>0.2425813410784792</v>
      </c>
      <c r="S146" s="13">
        <v>0.22048571308822201</v>
      </c>
      <c r="T146" s="13">
        <v>0.2523318130333016</v>
      </c>
      <c r="U146" s="13">
        <v>0.2308738437138658</v>
      </c>
      <c r="V146" s="13">
        <v>0.2139948775579</v>
      </c>
      <c r="W146" s="13">
        <v>0.25615752449738888</v>
      </c>
      <c r="X146" s="13">
        <v>0.25946844249780782</v>
      </c>
      <c r="Y146" s="13">
        <v>0.26329877541569852</v>
      </c>
      <c r="AA146" s="13">
        <v>0.22823491142276431</v>
      </c>
      <c r="AB146" s="13">
        <v>0.24699654502197069</v>
      </c>
      <c r="AC146" s="13">
        <v>0.2451276027389187</v>
      </c>
      <c r="AD146" s="13">
        <v>0.26767709433190412</v>
      </c>
      <c r="AE146" s="13">
        <v>0.24121880263971821</v>
      </c>
      <c r="AF146" s="13">
        <v>0.26813389767538459</v>
      </c>
      <c r="AH146" s="13">
        <v>0.1928300739330272</v>
      </c>
      <c r="AI146" s="13">
        <v>0.23022371204089559</v>
      </c>
      <c r="AJ146" s="13">
        <v>0.24585786014672839</v>
      </c>
      <c r="AK146" s="13">
        <v>0.28320016552214589</v>
      </c>
      <c r="AL146" s="13">
        <v>0.25537169956154321</v>
      </c>
      <c r="AN146" s="13">
        <v>0.26798105400580913</v>
      </c>
      <c r="AO146" s="13">
        <v>0.29021074727252533</v>
      </c>
      <c r="AP146" s="13">
        <v>0.22666085270836439</v>
      </c>
      <c r="AQ146" s="13">
        <v>0.19794536724298459</v>
      </c>
    </row>
    <row r="147" spans="2:45" x14ac:dyDescent="0.35">
      <c r="B147" s="12" t="s">
        <v>105</v>
      </c>
      <c r="C147" s="13">
        <v>0.21635434535435311</v>
      </c>
      <c r="D147" s="13">
        <v>0.16903648658842371</v>
      </c>
      <c r="E147" s="13">
        <v>0.18637416004206911</v>
      </c>
      <c r="F147" s="13">
        <v>0.20958082932717079</v>
      </c>
      <c r="G147" s="13">
        <v>0.21153419201503121</v>
      </c>
      <c r="H147" s="13">
        <v>0.25695060198785341</v>
      </c>
      <c r="I147" s="13">
        <v>0.25396289141388118</v>
      </c>
      <c r="K147" s="13">
        <v>0.2162318632683449</v>
      </c>
      <c r="L147" s="13">
        <v>0.2164742602149243</v>
      </c>
      <c r="N147" s="13">
        <v>0.20851648966620659</v>
      </c>
      <c r="O147" s="13">
        <v>0.20957877819873649</v>
      </c>
      <c r="P147" s="13">
        <v>0.26106140618616319</v>
      </c>
      <c r="Q147" s="13">
        <v>0.16899505939225029</v>
      </c>
      <c r="R147" s="13">
        <v>0.1912301577176837</v>
      </c>
      <c r="S147" s="13">
        <v>0.2202740376438182</v>
      </c>
      <c r="T147" s="13">
        <v>0.19932951007763411</v>
      </c>
      <c r="U147" s="13">
        <v>0.21499774200079169</v>
      </c>
      <c r="V147" s="13">
        <v>0.1919844993320918</v>
      </c>
      <c r="W147" s="13">
        <v>0.26115661502177318</v>
      </c>
      <c r="X147" s="13">
        <v>0.26548795421747662</v>
      </c>
      <c r="Y147" s="13">
        <v>0.19313587494374451</v>
      </c>
      <c r="AA147" s="13">
        <v>0.1857719153950376</v>
      </c>
      <c r="AB147" s="13">
        <v>0.2213702227043518</v>
      </c>
      <c r="AC147" s="13">
        <v>0.32106696115224209</v>
      </c>
      <c r="AD147" s="13">
        <v>0.26332619190730672</v>
      </c>
      <c r="AE147" s="13">
        <v>0.1926576726378422</v>
      </c>
      <c r="AF147" s="13">
        <v>0.2255520613055941</v>
      </c>
      <c r="AH147" s="13">
        <v>0.13048665563154269</v>
      </c>
      <c r="AI147" s="13">
        <v>0.2166830618952309</v>
      </c>
      <c r="AJ147" s="13">
        <v>0.27959725270914187</v>
      </c>
      <c r="AK147" s="13">
        <v>0.24633993287574349</v>
      </c>
      <c r="AL147" s="13">
        <v>0.21368791122685141</v>
      </c>
      <c r="AN147" s="13">
        <v>0.22285101338578561</v>
      </c>
      <c r="AO147" s="13">
        <v>0.22477508880316649</v>
      </c>
      <c r="AP147" s="13">
        <v>0.20309297782465899</v>
      </c>
      <c r="AQ147" s="13">
        <v>0.2138563216642447</v>
      </c>
    </row>
    <row r="148" spans="2:45" x14ac:dyDescent="0.35">
      <c r="B148" s="12" t="s">
        <v>81</v>
      </c>
      <c r="C148" s="13">
        <v>9.1422296103914905E-2</v>
      </c>
      <c r="D148" s="13">
        <v>6.2657558997250451E-2</v>
      </c>
      <c r="E148" s="13">
        <v>7.1324296631470052E-2</v>
      </c>
      <c r="F148" s="13">
        <v>8.5832479734218634E-2</v>
      </c>
      <c r="G148" s="13">
        <v>9.5027369944624643E-2</v>
      </c>
      <c r="H148" s="13">
        <v>0.11037766786017331</v>
      </c>
      <c r="I148" s="13">
        <v>0.1155605651082223</v>
      </c>
      <c r="K148" s="13">
        <v>5.6700221684080343E-2</v>
      </c>
      <c r="L148" s="13">
        <v>0.12541659558470941</v>
      </c>
      <c r="N148" s="13">
        <v>9.394183185686146E-2</v>
      </c>
      <c r="O148" s="13">
        <v>8.6381729335040291E-2</v>
      </c>
      <c r="P148" s="13">
        <v>0.1042294750833776</v>
      </c>
      <c r="Q148" s="13">
        <v>0.1249946324048534</v>
      </c>
      <c r="R148" s="13">
        <v>0.1126471670610267</v>
      </c>
      <c r="S148" s="13">
        <v>7.4163767610262096E-2</v>
      </c>
      <c r="T148" s="13">
        <v>8.5205647603799325E-2</v>
      </c>
      <c r="U148" s="13">
        <v>0.1060548316013958</v>
      </c>
      <c r="V148" s="13">
        <v>5.3230471725665543E-2</v>
      </c>
      <c r="W148" s="13">
        <v>9.9357953014776942E-2</v>
      </c>
      <c r="X148" s="13">
        <v>7.2150287572387353E-2</v>
      </c>
      <c r="Y148" s="13">
        <v>0.113883966312116</v>
      </c>
      <c r="AA148" s="13">
        <v>7.6186989978310013E-2</v>
      </c>
      <c r="AB148" s="13">
        <v>7.3732899609230337E-2</v>
      </c>
      <c r="AC148" s="13">
        <v>9.0438012391170053E-2</v>
      </c>
      <c r="AD148" s="13">
        <v>4.7523122559811559E-2</v>
      </c>
      <c r="AE148" s="13">
        <v>0.1549026720628611</v>
      </c>
      <c r="AF148" s="13">
        <v>8.8287431155105039E-2</v>
      </c>
      <c r="AH148" s="13">
        <v>7.8146654614935043E-2</v>
      </c>
      <c r="AI148" s="13">
        <v>7.8059269169363885E-2</v>
      </c>
      <c r="AJ148" s="13">
        <v>7.3539602310019186E-2</v>
      </c>
      <c r="AK148" s="13">
        <v>5.4633214703534827E-2</v>
      </c>
      <c r="AL148" s="13">
        <v>0.13280963072252949</v>
      </c>
      <c r="AN148" s="13">
        <v>5.830435742793056E-2</v>
      </c>
      <c r="AO148" s="13">
        <v>0.1059229236255467</v>
      </c>
      <c r="AP148" s="13">
        <v>6.9957671316255868E-2</v>
      </c>
      <c r="AQ148" s="13">
        <v>0.130746517990603</v>
      </c>
    </row>
    <row r="150" spans="2:45" x14ac:dyDescent="0.35">
      <c r="B150" s="30" t="s">
        <v>115</v>
      </c>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row>
    <row r="151" spans="2:45" x14ac:dyDescent="0.35">
      <c r="B151" s="29" t="s">
        <v>16</v>
      </c>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row>
    <row r="152" spans="2:45" x14ac:dyDescent="0.35">
      <c r="B152" s="12" t="s">
        <v>101</v>
      </c>
      <c r="C152" s="13">
        <v>7.0160064790158058E-2</v>
      </c>
      <c r="D152" s="13">
        <v>0.11845190795584851</v>
      </c>
      <c r="E152" s="13">
        <v>0.11282728138772249</v>
      </c>
      <c r="F152" s="13">
        <v>8.8016602841648903E-2</v>
      </c>
      <c r="G152" s="13">
        <v>4.6239729633472518E-2</v>
      </c>
      <c r="H152" s="13">
        <v>3.4268164413105089E-2</v>
      </c>
      <c r="I152" s="13">
        <v>3.2713025431942003E-2</v>
      </c>
      <c r="K152" s="13">
        <v>8.5016992297466273E-2</v>
      </c>
      <c r="L152" s="13">
        <v>5.561453859430996E-2</v>
      </c>
      <c r="N152" s="13">
        <v>5.3110178222573648E-2</v>
      </c>
      <c r="O152" s="13">
        <v>6.7939793720062369E-2</v>
      </c>
      <c r="P152" s="13">
        <v>6.3373682190098757E-2</v>
      </c>
      <c r="Q152" s="13">
        <v>0.12405745880292431</v>
      </c>
      <c r="R152" s="13">
        <v>8.0500913959513545E-2</v>
      </c>
      <c r="S152" s="13">
        <v>5.02726791489638E-2</v>
      </c>
      <c r="T152" s="13">
        <v>8.3154131967011602E-2</v>
      </c>
      <c r="U152" s="13">
        <v>7.6416949453574842E-2</v>
      </c>
      <c r="V152" s="13">
        <v>0.109411652328313</v>
      </c>
      <c r="W152" s="13">
        <v>4.802892616333039E-2</v>
      </c>
      <c r="X152" s="13">
        <v>5.8687436884371662E-2</v>
      </c>
      <c r="Y152" s="13">
        <v>3.723268550203461E-2</v>
      </c>
      <c r="AA152" s="13">
        <v>7.9304532183863644E-2</v>
      </c>
      <c r="AB152" s="13">
        <v>7.7403094288446009E-2</v>
      </c>
      <c r="AC152" s="13">
        <v>4.2545896993100803E-2</v>
      </c>
      <c r="AD152" s="13">
        <v>9.1979520965757483E-2</v>
      </c>
      <c r="AE152" s="13">
        <v>4.5561104777286289E-2</v>
      </c>
      <c r="AF152" s="13">
        <v>7.1254935515293494E-2</v>
      </c>
      <c r="AH152" s="13">
        <v>9.7810918236693994E-2</v>
      </c>
      <c r="AI152" s="13">
        <v>8.4023413392306484E-2</v>
      </c>
      <c r="AJ152" s="13">
        <v>4.7746607997238552E-2</v>
      </c>
      <c r="AK152" s="13">
        <v>7.6221175747125419E-2</v>
      </c>
      <c r="AL152" s="13">
        <v>5.8001995163306383E-2</v>
      </c>
      <c r="AN152" s="13">
        <v>8.5340710742246806E-2</v>
      </c>
      <c r="AO152" s="13">
        <v>5.8212207562757079E-2</v>
      </c>
      <c r="AP152" s="13">
        <v>8.566982605169475E-2</v>
      </c>
      <c r="AQ152" s="13">
        <v>5.3013097661476091E-2</v>
      </c>
    </row>
    <row r="153" spans="2:45" x14ac:dyDescent="0.35">
      <c r="B153" s="12" t="s">
        <v>102</v>
      </c>
      <c r="C153" s="13">
        <v>0.19026536655356471</v>
      </c>
      <c r="D153" s="13">
        <v>0.20149840788767229</v>
      </c>
      <c r="E153" s="13">
        <v>0.20938411018046441</v>
      </c>
      <c r="F153" s="13">
        <v>0.20669216537815091</v>
      </c>
      <c r="G153" s="13">
        <v>0.2052893612072931</v>
      </c>
      <c r="H153" s="13">
        <v>0.18181386063414079</v>
      </c>
      <c r="I153" s="13">
        <v>0.14750377770049011</v>
      </c>
      <c r="K153" s="13">
        <v>0.21109890623873509</v>
      </c>
      <c r="L153" s="13">
        <v>0.16986849801571791</v>
      </c>
      <c r="N153" s="13">
        <v>0.1789537031509798</v>
      </c>
      <c r="O153" s="13">
        <v>0.18722478678433499</v>
      </c>
      <c r="P153" s="13">
        <v>0.2094581057665745</v>
      </c>
      <c r="Q153" s="13">
        <v>0.1817747950955611</v>
      </c>
      <c r="R153" s="13">
        <v>0.17835340375261069</v>
      </c>
      <c r="S153" s="13">
        <v>0.22164283625279499</v>
      </c>
      <c r="T153" s="13">
        <v>0.208248957661717</v>
      </c>
      <c r="U153" s="13">
        <v>0.16848863037564979</v>
      </c>
      <c r="V153" s="13">
        <v>0.24159270591299581</v>
      </c>
      <c r="W153" s="13">
        <v>0.1579060072574226</v>
      </c>
      <c r="X153" s="13">
        <v>0.14859319330633319</v>
      </c>
      <c r="Y153" s="13">
        <v>0.19421109896868621</v>
      </c>
      <c r="AA153" s="13">
        <v>0.23545600572654021</v>
      </c>
      <c r="AB153" s="13">
        <v>0.17837074476828541</v>
      </c>
      <c r="AC153" s="13">
        <v>0.1666340409430303</v>
      </c>
      <c r="AD153" s="13">
        <v>0.14895909758669951</v>
      </c>
      <c r="AE153" s="13">
        <v>0.16717584615216791</v>
      </c>
      <c r="AF153" s="13">
        <v>0.17906002684490671</v>
      </c>
      <c r="AH153" s="13">
        <v>0.31207990579532557</v>
      </c>
      <c r="AI153" s="13">
        <v>0.1945198538523612</v>
      </c>
      <c r="AJ153" s="13">
        <v>0.1733019277310382</v>
      </c>
      <c r="AK153" s="13">
        <v>0.14846611272224991</v>
      </c>
      <c r="AL153" s="13">
        <v>0.16295560850235311</v>
      </c>
      <c r="AN153" s="13">
        <v>0.20608473316520121</v>
      </c>
      <c r="AO153" s="13">
        <v>0.16645865765498519</v>
      </c>
      <c r="AP153" s="13">
        <v>0.2060868832854057</v>
      </c>
      <c r="AQ153" s="13">
        <v>0.18318046453051401</v>
      </c>
    </row>
    <row r="154" spans="2:45" ht="29" x14ac:dyDescent="0.35">
      <c r="B154" s="12" t="s">
        <v>103</v>
      </c>
      <c r="C154" s="13">
        <v>0.18740336556799181</v>
      </c>
      <c r="D154" s="13">
        <v>0.1884320462575598</v>
      </c>
      <c r="E154" s="13">
        <v>0.18190999205395861</v>
      </c>
      <c r="F154" s="13">
        <v>0.1915055569520436</v>
      </c>
      <c r="G154" s="13">
        <v>0.18553398665118939</v>
      </c>
      <c r="H154" s="13">
        <v>0.16491692577311701</v>
      </c>
      <c r="I154" s="13">
        <v>0.20450550625290259</v>
      </c>
      <c r="K154" s="13">
        <v>0.18828961743319769</v>
      </c>
      <c r="L154" s="13">
        <v>0.18653568954849631</v>
      </c>
      <c r="N154" s="13">
        <v>0.18653946882500211</v>
      </c>
      <c r="O154" s="13">
        <v>0.19364666853848889</v>
      </c>
      <c r="P154" s="13">
        <v>0.15655663182254789</v>
      </c>
      <c r="Q154" s="13">
        <v>0.19593217617583381</v>
      </c>
      <c r="R154" s="13">
        <v>0.18754103477968159</v>
      </c>
      <c r="S154" s="13">
        <v>0.20621794847516281</v>
      </c>
      <c r="T154" s="13">
        <v>0.23169815451084649</v>
      </c>
      <c r="U154" s="13">
        <v>0.20569505407914571</v>
      </c>
      <c r="V154" s="13">
        <v>0.1630369999027749</v>
      </c>
      <c r="W154" s="13">
        <v>0.1854725184807513</v>
      </c>
      <c r="X154" s="13">
        <v>0.17593669523797839</v>
      </c>
      <c r="Y154" s="13">
        <v>0.18053780013371659</v>
      </c>
      <c r="AA154" s="13">
        <v>0.18516144351911759</v>
      </c>
      <c r="AB154" s="13">
        <v>0.16972921706325639</v>
      </c>
      <c r="AC154" s="13">
        <v>0.18145384938454681</v>
      </c>
      <c r="AD154" s="13">
        <v>0.20755538684405411</v>
      </c>
      <c r="AE154" s="13">
        <v>0.2092665758577735</v>
      </c>
      <c r="AF154" s="13">
        <v>0.16840421017125479</v>
      </c>
      <c r="AH154" s="13">
        <v>0.18955532783950749</v>
      </c>
      <c r="AI154" s="13">
        <v>0.2085529868685341</v>
      </c>
      <c r="AJ154" s="13">
        <v>0.16015642532457261</v>
      </c>
      <c r="AK154" s="13">
        <v>0.19440013497977321</v>
      </c>
      <c r="AL154" s="13">
        <v>0.18743866405774059</v>
      </c>
      <c r="AN154" s="13">
        <v>0.16137852629893121</v>
      </c>
      <c r="AO154" s="13">
        <v>0.17048023685969829</v>
      </c>
      <c r="AP154" s="13">
        <v>0.2131731975179946</v>
      </c>
      <c r="AQ154" s="13">
        <v>0.20971478786304459</v>
      </c>
    </row>
    <row r="155" spans="2:45" x14ac:dyDescent="0.35">
      <c r="B155" s="12" t="s">
        <v>104</v>
      </c>
      <c r="C155" s="13">
        <v>0.2488886691397417</v>
      </c>
      <c r="D155" s="13">
        <v>0.22980272723385839</v>
      </c>
      <c r="E155" s="13">
        <v>0.22186141929357309</v>
      </c>
      <c r="F155" s="13">
        <v>0.22389985808191551</v>
      </c>
      <c r="G155" s="13">
        <v>0.2360968978795242</v>
      </c>
      <c r="H155" s="13">
        <v>0.2718001824265131</v>
      </c>
      <c r="I155" s="13">
        <v>0.29866385002707529</v>
      </c>
      <c r="K155" s="13">
        <v>0.24064496377307781</v>
      </c>
      <c r="L155" s="13">
        <v>0.25695958638038102</v>
      </c>
      <c r="N155" s="13">
        <v>0.31089620451398509</v>
      </c>
      <c r="O155" s="13">
        <v>0.25554568719074527</v>
      </c>
      <c r="P155" s="13">
        <v>0.20845581012358441</v>
      </c>
      <c r="Q155" s="13">
        <v>0.2235373108228223</v>
      </c>
      <c r="R155" s="13">
        <v>0.27745986803086831</v>
      </c>
      <c r="S155" s="13">
        <v>0.20900689165302749</v>
      </c>
      <c r="T155" s="13">
        <v>0.20230434802082181</v>
      </c>
      <c r="U155" s="13">
        <v>0.23904859190986399</v>
      </c>
      <c r="V155" s="13">
        <v>0.2203005579744727</v>
      </c>
      <c r="W155" s="13">
        <v>0.27861762826426528</v>
      </c>
      <c r="X155" s="13">
        <v>0.25041258091440499</v>
      </c>
      <c r="Y155" s="13">
        <v>0.26572004377138131</v>
      </c>
      <c r="AA155" s="13">
        <v>0.24721083318198461</v>
      </c>
      <c r="AB155" s="13">
        <v>0.28277281765185092</v>
      </c>
      <c r="AC155" s="13">
        <v>0.21136427535242941</v>
      </c>
      <c r="AD155" s="13">
        <v>0.2275108825837556</v>
      </c>
      <c r="AE155" s="13">
        <v>0.21234417480318291</v>
      </c>
      <c r="AF155" s="13">
        <v>0.29216146683418759</v>
      </c>
      <c r="AH155" s="13">
        <v>0.21334132450213081</v>
      </c>
      <c r="AI155" s="13">
        <v>0.27334822309662121</v>
      </c>
      <c r="AJ155" s="13">
        <v>0.26633412332973111</v>
      </c>
      <c r="AK155" s="13">
        <v>0.2501409586388802</v>
      </c>
      <c r="AL155" s="13">
        <v>0.25255075310711972</v>
      </c>
      <c r="AN155" s="13">
        <v>0.27464049760862808</v>
      </c>
      <c r="AO155" s="13">
        <v>0.26709081474297819</v>
      </c>
      <c r="AP155" s="13">
        <v>0.2187289168220255</v>
      </c>
      <c r="AQ155" s="13">
        <v>0.22947520390085671</v>
      </c>
    </row>
    <row r="156" spans="2:45" x14ac:dyDescent="0.35">
      <c r="B156" s="12" t="s">
        <v>105</v>
      </c>
      <c r="C156" s="13">
        <v>0.21808310972881589</v>
      </c>
      <c r="D156" s="13">
        <v>0.164683854108748</v>
      </c>
      <c r="E156" s="13">
        <v>0.2113374096474871</v>
      </c>
      <c r="F156" s="13">
        <v>0.2184240851013764</v>
      </c>
      <c r="G156" s="13">
        <v>0.2326327323213416</v>
      </c>
      <c r="H156" s="13">
        <v>0.26634821641423229</v>
      </c>
      <c r="I156" s="13">
        <v>0.21418576164775091</v>
      </c>
      <c r="K156" s="13">
        <v>0.21957929191444889</v>
      </c>
      <c r="L156" s="13">
        <v>0.21661828753296281</v>
      </c>
      <c r="N156" s="13">
        <v>0.1945483806786123</v>
      </c>
      <c r="O156" s="13">
        <v>0.20959064863412671</v>
      </c>
      <c r="P156" s="13">
        <v>0.30470171174078842</v>
      </c>
      <c r="Q156" s="13">
        <v>0.18543271334933309</v>
      </c>
      <c r="R156" s="13">
        <v>0.18963468605176201</v>
      </c>
      <c r="S156" s="13">
        <v>0.223887094156629</v>
      </c>
      <c r="T156" s="13">
        <v>0.21897016945004719</v>
      </c>
      <c r="U156" s="13">
        <v>0.2171865405637626</v>
      </c>
      <c r="V156" s="13">
        <v>0.20166341609139921</v>
      </c>
      <c r="W156" s="13">
        <v>0.23326867623573</v>
      </c>
      <c r="X156" s="13">
        <v>0.26161543096752737</v>
      </c>
      <c r="Y156" s="13">
        <v>0.20494718740014409</v>
      </c>
      <c r="AA156" s="13">
        <v>0.18000815507372869</v>
      </c>
      <c r="AB156" s="13">
        <v>0.22947911120633691</v>
      </c>
      <c r="AC156" s="13">
        <v>0.32141363529631828</v>
      </c>
      <c r="AD156" s="13">
        <v>0.27886784544102711</v>
      </c>
      <c r="AE156" s="13">
        <v>0.20567934712222119</v>
      </c>
      <c r="AF156" s="13">
        <v>0.21904124905075489</v>
      </c>
      <c r="AH156" s="13">
        <v>0.1216928368966233</v>
      </c>
      <c r="AI156" s="13">
        <v>0.19752928083774959</v>
      </c>
      <c r="AJ156" s="13">
        <v>0.27869146600650219</v>
      </c>
      <c r="AK156" s="13">
        <v>0.28254988734354852</v>
      </c>
      <c r="AL156" s="13">
        <v>0.20428080472901849</v>
      </c>
      <c r="AN156" s="13">
        <v>0.21339591343921741</v>
      </c>
      <c r="AO156" s="13">
        <v>0.24033502420932029</v>
      </c>
      <c r="AP156" s="13">
        <v>0.20316174616024879</v>
      </c>
      <c r="AQ156" s="13">
        <v>0.2137296887577792</v>
      </c>
    </row>
    <row r="157" spans="2:45" x14ac:dyDescent="0.35">
      <c r="B157" s="12" t="s">
        <v>81</v>
      </c>
      <c r="C157" s="13">
        <v>8.5199424219727954E-2</v>
      </c>
      <c r="D157" s="13">
        <v>9.7131056556313239E-2</v>
      </c>
      <c r="E157" s="13">
        <v>6.2679787436794393E-2</v>
      </c>
      <c r="F157" s="13">
        <v>7.1461731644864787E-2</v>
      </c>
      <c r="G157" s="13">
        <v>9.4207292307179155E-2</v>
      </c>
      <c r="H157" s="13">
        <v>8.0852650338891635E-2</v>
      </c>
      <c r="I157" s="13">
        <v>0.1024280789398391</v>
      </c>
      <c r="K157" s="13">
        <v>5.537022834307416E-2</v>
      </c>
      <c r="L157" s="13">
        <v>0.1144033999281321</v>
      </c>
      <c r="N157" s="13">
        <v>7.5952064608847097E-2</v>
      </c>
      <c r="O157" s="13">
        <v>8.6052415132241544E-2</v>
      </c>
      <c r="P157" s="13">
        <v>5.7454058356406067E-2</v>
      </c>
      <c r="Q157" s="13">
        <v>8.9265545753525535E-2</v>
      </c>
      <c r="R157" s="13">
        <v>8.6510093425563803E-2</v>
      </c>
      <c r="S157" s="13">
        <v>8.8972550313421939E-2</v>
      </c>
      <c r="T157" s="13">
        <v>5.5624238389555998E-2</v>
      </c>
      <c r="U157" s="13">
        <v>9.3164233618002926E-2</v>
      </c>
      <c r="V157" s="13">
        <v>6.3994667790044452E-2</v>
      </c>
      <c r="W157" s="13">
        <v>9.6706243598500372E-2</v>
      </c>
      <c r="X157" s="13">
        <v>0.1047546626893842</v>
      </c>
      <c r="Y157" s="13">
        <v>0.1173511842240373</v>
      </c>
      <c r="AA157" s="13">
        <v>7.285903031476533E-2</v>
      </c>
      <c r="AB157" s="13">
        <v>6.2245015021824522E-2</v>
      </c>
      <c r="AC157" s="13">
        <v>7.6588302030574429E-2</v>
      </c>
      <c r="AD157" s="13">
        <v>4.5127266578706277E-2</v>
      </c>
      <c r="AE157" s="13">
        <v>0.1599729512873683</v>
      </c>
      <c r="AF157" s="13">
        <v>7.0078111583602581E-2</v>
      </c>
      <c r="AH157" s="13">
        <v>6.551968672971871E-2</v>
      </c>
      <c r="AI157" s="13">
        <v>4.2026241952427393E-2</v>
      </c>
      <c r="AJ157" s="13">
        <v>7.3769449610917415E-2</v>
      </c>
      <c r="AK157" s="13">
        <v>4.8221730568422917E-2</v>
      </c>
      <c r="AL157" s="13">
        <v>0.13477217444046191</v>
      </c>
      <c r="AN157" s="13">
        <v>5.9159618745775452E-2</v>
      </c>
      <c r="AO157" s="13">
        <v>9.7423058970260712E-2</v>
      </c>
      <c r="AP157" s="13">
        <v>7.3179430162630635E-2</v>
      </c>
      <c r="AQ157" s="13">
        <v>0.1108867572863295</v>
      </c>
    </row>
    <row r="159" spans="2:45" x14ac:dyDescent="0.35">
      <c r="B159" s="30" t="s">
        <v>116</v>
      </c>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row>
    <row r="160" spans="2:45" x14ac:dyDescent="0.35">
      <c r="B160" s="29" t="s">
        <v>16</v>
      </c>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row>
    <row r="161" spans="2:45" x14ac:dyDescent="0.35">
      <c r="B161" s="12" t="s">
        <v>101</v>
      </c>
      <c r="C161" s="13">
        <v>5.8589389756024353E-2</v>
      </c>
      <c r="D161" s="13">
        <v>9.6996653007744973E-2</v>
      </c>
      <c r="E161" s="13">
        <v>9.9382302861122138E-2</v>
      </c>
      <c r="F161" s="13">
        <v>7.8999969780054483E-2</v>
      </c>
      <c r="G161" s="13">
        <v>3.4708107591738022E-2</v>
      </c>
      <c r="H161" s="13">
        <v>3.3927470409538522E-2</v>
      </c>
      <c r="I161" s="13">
        <v>1.951028508129634E-2</v>
      </c>
      <c r="K161" s="13">
        <v>6.9881467182868057E-2</v>
      </c>
      <c r="L161" s="13">
        <v>4.7533994356342653E-2</v>
      </c>
      <c r="N161" s="13">
        <v>5.0401958289029693E-2</v>
      </c>
      <c r="O161" s="13">
        <v>3.2411010344935591E-2</v>
      </c>
      <c r="P161" s="13">
        <v>5.7127953271849032E-2</v>
      </c>
      <c r="Q161" s="13">
        <v>0.1133537526505403</v>
      </c>
      <c r="R161" s="13">
        <v>4.7511217131091403E-2</v>
      </c>
      <c r="S161" s="13">
        <v>9.0865444385212213E-2</v>
      </c>
      <c r="T161" s="13">
        <v>7.2810865664048194E-2</v>
      </c>
      <c r="U161" s="13">
        <v>4.5213805167933552E-2</v>
      </c>
      <c r="V161" s="13">
        <v>7.7422411493799567E-2</v>
      </c>
      <c r="W161" s="13">
        <v>3.6662911685035923E-2</v>
      </c>
      <c r="X161" s="13">
        <v>4.7839413946991573E-2</v>
      </c>
      <c r="Y161" s="13">
        <v>5.0991439588434558E-2</v>
      </c>
      <c r="AA161" s="13">
        <v>7.1530390843678585E-2</v>
      </c>
      <c r="AB161" s="13">
        <v>6.3311861201416963E-2</v>
      </c>
      <c r="AC161" s="13">
        <v>3.403615985278461E-2</v>
      </c>
      <c r="AD161" s="13">
        <v>6.8846394202322608E-2</v>
      </c>
      <c r="AE161" s="13">
        <v>2.2388318238772641E-2</v>
      </c>
      <c r="AF161" s="13">
        <v>7.0442473265465863E-2</v>
      </c>
      <c r="AH161" s="13">
        <v>8.6328491160419116E-2</v>
      </c>
      <c r="AI161" s="13">
        <v>6.3085941955820679E-2</v>
      </c>
      <c r="AJ161" s="13">
        <v>3.6613628775685872E-2</v>
      </c>
      <c r="AK161" s="13">
        <v>6.5980424167269777E-2</v>
      </c>
      <c r="AL161" s="13">
        <v>4.7687669477804048E-2</v>
      </c>
      <c r="AN161" s="13">
        <v>8.0895294187441097E-2</v>
      </c>
      <c r="AO161" s="13">
        <v>4.2640020576759467E-2</v>
      </c>
      <c r="AP161" s="13">
        <v>6.4780224620781007E-2</v>
      </c>
      <c r="AQ161" s="13">
        <v>4.6026645014057128E-2</v>
      </c>
    </row>
    <row r="162" spans="2:45" x14ac:dyDescent="0.35">
      <c r="B162" s="12" t="s">
        <v>102</v>
      </c>
      <c r="C162" s="13">
        <v>0.18378754174136369</v>
      </c>
      <c r="D162" s="13">
        <v>0.2109256975916102</v>
      </c>
      <c r="E162" s="13">
        <v>0.23235919564836149</v>
      </c>
      <c r="F162" s="13">
        <v>0.19147388151856981</v>
      </c>
      <c r="G162" s="13">
        <v>0.2017178409654457</v>
      </c>
      <c r="H162" s="13">
        <v>0.1598173402852516</v>
      </c>
      <c r="I162" s="13">
        <v>0.1218122275435901</v>
      </c>
      <c r="K162" s="13">
        <v>0.20725855141464949</v>
      </c>
      <c r="L162" s="13">
        <v>0.16080848460604111</v>
      </c>
      <c r="N162" s="13">
        <v>0.2290206038043554</v>
      </c>
      <c r="O162" s="13">
        <v>0.1668331984638099</v>
      </c>
      <c r="P162" s="13">
        <v>0.1563604648851534</v>
      </c>
      <c r="Q162" s="13">
        <v>0.16501678324305219</v>
      </c>
      <c r="R162" s="13">
        <v>0.22319208351490191</v>
      </c>
      <c r="S162" s="13">
        <v>0.2115552937535195</v>
      </c>
      <c r="T162" s="13">
        <v>0.18725590890989341</v>
      </c>
      <c r="U162" s="13">
        <v>0.18510774679677791</v>
      </c>
      <c r="V162" s="13">
        <v>0.21211497977444499</v>
      </c>
      <c r="W162" s="13">
        <v>0.14668371214131931</v>
      </c>
      <c r="X162" s="13">
        <v>0.14108211130801129</v>
      </c>
      <c r="Y162" s="13">
        <v>0.1380395261218367</v>
      </c>
      <c r="AA162" s="13">
        <v>0.2288278711467171</v>
      </c>
      <c r="AB162" s="13">
        <v>0.13281958910670161</v>
      </c>
      <c r="AC162" s="13">
        <v>0.18500088041093191</v>
      </c>
      <c r="AD162" s="13">
        <v>0.15515977718271301</v>
      </c>
      <c r="AE162" s="13">
        <v>0.16331185325674069</v>
      </c>
      <c r="AF162" s="13">
        <v>0.16999621765604711</v>
      </c>
      <c r="AH162" s="13">
        <v>0.28766243633032329</v>
      </c>
      <c r="AI162" s="13">
        <v>0.13857327644218739</v>
      </c>
      <c r="AJ162" s="13">
        <v>0.16158497366693109</v>
      </c>
      <c r="AK162" s="13">
        <v>0.1606665647380289</v>
      </c>
      <c r="AL162" s="13">
        <v>0.1676563117545293</v>
      </c>
      <c r="AN162" s="13">
        <v>0.19558837226447839</v>
      </c>
      <c r="AO162" s="13">
        <v>0.14205294258312701</v>
      </c>
      <c r="AP162" s="13">
        <v>0.2347720201027273</v>
      </c>
      <c r="AQ162" s="13">
        <v>0.17072826904430499</v>
      </c>
    </row>
    <row r="163" spans="2:45" ht="29" x14ac:dyDescent="0.35">
      <c r="B163" s="12" t="s">
        <v>103</v>
      </c>
      <c r="C163" s="13">
        <v>0.2038623924552945</v>
      </c>
      <c r="D163" s="13">
        <v>0.21720336763557249</v>
      </c>
      <c r="E163" s="13">
        <v>0.21440741205625061</v>
      </c>
      <c r="F163" s="13">
        <v>0.17844991663670709</v>
      </c>
      <c r="G163" s="13">
        <v>0.231966895130608</v>
      </c>
      <c r="H163" s="13">
        <v>0.17147677054089791</v>
      </c>
      <c r="I163" s="13">
        <v>0.20618584955070679</v>
      </c>
      <c r="K163" s="13">
        <v>0.19695174223428641</v>
      </c>
      <c r="L163" s="13">
        <v>0.2106281953960823</v>
      </c>
      <c r="N163" s="13">
        <v>0.16085530190473049</v>
      </c>
      <c r="O163" s="13">
        <v>0.24064782007732949</v>
      </c>
      <c r="P163" s="13">
        <v>0.17503263927456181</v>
      </c>
      <c r="Q163" s="13">
        <v>0.20849562420826839</v>
      </c>
      <c r="R163" s="13">
        <v>0.18693996495426349</v>
      </c>
      <c r="S163" s="13">
        <v>0.18730596557946361</v>
      </c>
      <c r="T163" s="13">
        <v>0.25143432782374331</v>
      </c>
      <c r="U163" s="13">
        <v>0.20415653552069199</v>
      </c>
      <c r="V163" s="13">
        <v>0.22048489557510659</v>
      </c>
      <c r="W163" s="13">
        <v>0.1940099967504976</v>
      </c>
      <c r="X163" s="13">
        <v>0.2016496918801797</v>
      </c>
      <c r="Y163" s="13">
        <v>0.23736649942902241</v>
      </c>
      <c r="AA163" s="13">
        <v>0.21319718960808309</v>
      </c>
      <c r="AB163" s="13">
        <v>0.22053957468582919</v>
      </c>
      <c r="AC163" s="13">
        <v>0.18009021828940081</v>
      </c>
      <c r="AD163" s="13">
        <v>0.1730386864001649</v>
      </c>
      <c r="AE163" s="13">
        <v>0.23555329675853801</v>
      </c>
      <c r="AF163" s="13">
        <v>0.18135043285351771</v>
      </c>
      <c r="AH163" s="13">
        <v>0.22292386988611609</v>
      </c>
      <c r="AI163" s="13">
        <v>0.25203212798860458</v>
      </c>
      <c r="AJ163" s="13">
        <v>0.20445445465415801</v>
      </c>
      <c r="AK163" s="13">
        <v>0.17320688574029519</v>
      </c>
      <c r="AL163" s="13">
        <v>0.2022088608467966</v>
      </c>
      <c r="AN163" s="13">
        <v>0.1827298083408137</v>
      </c>
      <c r="AO163" s="13">
        <v>0.1990782218952559</v>
      </c>
      <c r="AP163" s="13">
        <v>0.20498849191395099</v>
      </c>
      <c r="AQ163" s="13">
        <v>0.22908985650493149</v>
      </c>
    </row>
    <row r="164" spans="2:45" x14ac:dyDescent="0.35">
      <c r="B164" s="12" t="s">
        <v>104</v>
      </c>
      <c r="C164" s="13">
        <v>0.24178951888345779</v>
      </c>
      <c r="D164" s="13">
        <v>0.24157783317426609</v>
      </c>
      <c r="E164" s="13">
        <v>0.1925810638782525</v>
      </c>
      <c r="F164" s="13">
        <v>0.2518923949458079</v>
      </c>
      <c r="G164" s="13">
        <v>0.23082476945338451</v>
      </c>
      <c r="H164" s="13">
        <v>0.25867353426113793</v>
      </c>
      <c r="I164" s="13">
        <v>0.27122021407665747</v>
      </c>
      <c r="K164" s="13">
        <v>0.23980938541617189</v>
      </c>
      <c r="L164" s="13">
        <v>0.24372814873848769</v>
      </c>
      <c r="N164" s="13">
        <v>0.2420167617785986</v>
      </c>
      <c r="O164" s="13">
        <v>0.29387699170124448</v>
      </c>
      <c r="P164" s="13">
        <v>0.1702703075099842</v>
      </c>
      <c r="Q164" s="13">
        <v>0.18959968910689101</v>
      </c>
      <c r="R164" s="13">
        <v>0.22981590398048179</v>
      </c>
      <c r="S164" s="13">
        <v>0.23382073449627089</v>
      </c>
      <c r="T164" s="13">
        <v>0.2082791577078183</v>
      </c>
      <c r="U164" s="13">
        <v>0.26086633096612422</v>
      </c>
      <c r="V164" s="13">
        <v>0.20288497749998369</v>
      </c>
      <c r="W164" s="13">
        <v>0.26555222906430748</v>
      </c>
      <c r="X164" s="13">
        <v>0.28258870391236041</v>
      </c>
      <c r="Y164" s="13">
        <v>0.30651632799443562</v>
      </c>
      <c r="AA164" s="13">
        <v>0.23483347547370251</v>
      </c>
      <c r="AB164" s="13">
        <v>0.2235202861918032</v>
      </c>
      <c r="AC164" s="13">
        <v>0.26981622278094408</v>
      </c>
      <c r="AD164" s="13">
        <v>0.24835897527594039</v>
      </c>
      <c r="AE164" s="13">
        <v>0.2238222476190494</v>
      </c>
      <c r="AF164" s="13">
        <v>0.26183124019558451</v>
      </c>
      <c r="AH164" s="13">
        <v>0.21574322985771741</v>
      </c>
      <c r="AI164" s="13">
        <v>0.21294846212893381</v>
      </c>
      <c r="AJ164" s="13">
        <v>0.24703669464124089</v>
      </c>
      <c r="AK164" s="13">
        <v>0.25819347103015972</v>
      </c>
      <c r="AL164" s="13">
        <v>0.2490763399079827</v>
      </c>
      <c r="AN164" s="13">
        <v>0.24547611215907991</v>
      </c>
      <c r="AO164" s="13">
        <v>0.27871719362297309</v>
      </c>
      <c r="AP164" s="13">
        <v>0.2212728042750142</v>
      </c>
      <c r="AQ164" s="13">
        <v>0.21822946114182951</v>
      </c>
    </row>
    <row r="165" spans="2:45" x14ac:dyDescent="0.35">
      <c r="B165" s="12" t="s">
        <v>105</v>
      </c>
      <c r="C165" s="13">
        <v>0.22904948323694871</v>
      </c>
      <c r="D165" s="13">
        <v>0.13948870667011559</v>
      </c>
      <c r="E165" s="13">
        <v>0.21222044636399659</v>
      </c>
      <c r="F165" s="13">
        <v>0.21125679779215389</v>
      </c>
      <c r="G165" s="13">
        <v>0.21663926150701371</v>
      </c>
      <c r="H165" s="13">
        <v>0.29282787945278888</v>
      </c>
      <c r="I165" s="13">
        <v>0.28329449112645888</v>
      </c>
      <c r="K165" s="13">
        <v>0.2304370672519912</v>
      </c>
      <c r="L165" s="13">
        <v>0.2276909829932196</v>
      </c>
      <c r="N165" s="13">
        <v>0.23596309060328879</v>
      </c>
      <c r="O165" s="13">
        <v>0.18034985163665679</v>
      </c>
      <c r="P165" s="13">
        <v>0.35336664179328953</v>
      </c>
      <c r="Q165" s="13">
        <v>0.19600153707470819</v>
      </c>
      <c r="R165" s="13">
        <v>0.22829454893999779</v>
      </c>
      <c r="S165" s="13">
        <v>0.21664887323643031</v>
      </c>
      <c r="T165" s="13">
        <v>0.21001492178412329</v>
      </c>
      <c r="U165" s="13">
        <v>0.21033902507190419</v>
      </c>
      <c r="V165" s="13">
        <v>0.2079925127169065</v>
      </c>
      <c r="W165" s="13">
        <v>0.24280885623072501</v>
      </c>
      <c r="X165" s="13">
        <v>0.27814340820126021</v>
      </c>
      <c r="Y165" s="13">
        <v>0.1981153205537034</v>
      </c>
      <c r="AA165" s="13">
        <v>0.18019480156774861</v>
      </c>
      <c r="AB165" s="13">
        <v>0.27288064189594657</v>
      </c>
      <c r="AC165" s="13">
        <v>0.26675468788887891</v>
      </c>
      <c r="AD165" s="13">
        <v>0.30682490633596249</v>
      </c>
      <c r="AE165" s="13">
        <v>0.22138925497092221</v>
      </c>
      <c r="AF165" s="13">
        <v>0.23804333528591901</v>
      </c>
      <c r="AH165" s="13">
        <v>0.12012063450620911</v>
      </c>
      <c r="AI165" s="13">
        <v>0.25910869149393589</v>
      </c>
      <c r="AJ165" s="13">
        <v>0.2635153967991532</v>
      </c>
      <c r="AK165" s="13">
        <v>0.2872392479960153</v>
      </c>
      <c r="AL165" s="13">
        <v>0.22347553886903029</v>
      </c>
      <c r="AN165" s="13">
        <v>0.22825070466037231</v>
      </c>
      <c r="AO165" s="13">
        <v>0.24840933329077711</v>
      </c>
      <c r="AP165" s="13">
        <v>0.20800832346554821</v>
      </c>
      <c r="AQ165" s="13">
        <v>0.22788956542742719</v>
      </c>
    </row>
    <row r="166" spans="2:45" x14ac:dyDescent="0.35">
      <c r="B166" s="12" t="s">
        <v>81</v>
      </c>
      <c r="C166" s="13">
        <v>8.2921673926911008E-2</v>
      </c>
      <c r="D166" s="13">
        <v>9.3807741920690899E-2</v>
      </c>
      <c r="E166" s="13">
        <v>4.9049579192016801E-2</v>
      </c>
      <c r="F166" s="13">
        <v>8.7927039326706771E-2</v>
      </c>
      <c r="G166" s="13">
        <v>8.4143125351810066E-2</v>
      </c>
      <c r="H166" s="13">
        <v>8.3277005050385183E-2</v>
      </c>
      <c r="I166" s="13">
        <v>9.7976932621290244E-2</v>
      </c>
      <c r="K166" s="13">
        <v>5.5661786500032888E-2</v>
      </c>
      <c r="L166" s="13">
        <v>0.1096101939098266</v>
      </c>
      <c r="N166" s="13">
        <v>8.1742283619997122E-2</v>
      </c>
      <c r="O166" s="13">
        <v>8.5881127776023566E-2</v>
      </c>
      <c r="P166" s="13">
        <v>8.7841993265162094E-2</v>
      </c>
      <c r="Q166" s="13">
        <v>0.12753261371654001</v>
      </c>
      <c r="R166" s="13">
        <v>8.4246281479263593E-2</v>
      </c>
      <c r="S166" s="13">
        <v>5.9803688549103493E-2</v>
      </c>
      <c r="T166" s="13">
        <v>7.0204818110373754E-2</v>
      </c>
      <c r="U166" s="13">
        <v>9.4316556476567934E-2</v>
      </c>
      <c r="V166" s="13">
        <v>7.910022293975856E-2</v>
      </c>
      <c r="W166" s="13">
        <v>0.11428229412811459</v>
      </c>
      <c r="X166" s="13">
        <v>4.8696670751196727E-2</v>
      </c>
      <c r="Y166" s="13">
        <v>6.8970886312567398E-2</v>
      </c>
      <c r="AA166" s="13">
        <v>7.1416271360070116E-2</v>
      </c>
      <c r="AB166" s="13">
        <v>8.6928046918302498E-2</v>
      </c>
      <c r="AC166" s="13">
        <v>6.4301830777059796E-2</v>
      </c>
      <c r="AD166" s="13">
        <v>4.7771260602896687E-2</v>
      </c>
      <c r="AE166" s="13">
        <v>0.1335350291559772</v>
      </c>
      <c r="AF166" s="13">
        <v>7.8336300743465939E-2</v>
      </c>
      <c r="AH166" s="13">
        <v>6.7221338259214794E-2</v>
      </c>
      <c r="AI166" s="13">
        <v>7.42514999905175E-2</v>
      </c>
      <c r="AJ166" s="13">
        <v>8.679485146283103E-2</v>
      </c>
      <c r="AK166" s="13">
        <v>5.4713406328231178E-2</v>
      </c>
      <c r="AL166" s="13">
        <v>0.10989527914385711</v>
      </c>
      <c r="AN166" s="13">
        <v>6.7059708387814762E-2</v>
      </c>
      <c r="AO166" s="13">
        <v>8.910228803110723E-2</v>
      </c>
      <c r="AP166" s="13">
        <v>6.6178135621978343E-2</v>
      </c>
      <c r="AQ166" s="13">
        <v>0.10803620286744969</v>
      </c>
    </row>
    <row r="168" spans="2:45" x14ac:dyDescent="0.35">
      <c r="B168" s="30" t="s">
        <v>117</v>
      </c>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row>
    <row r="169" spans="2:45" x14ac:dyDescent="0.35">
      <c r="B169" s="29" t="s">
        <v>16</v>
      </c>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row>
    <row r="170" spans="2:45" x14ac:dyDescent="0.35">
      <c r="B170" s="12" t="s">
        <v>101</v>
      </c>
      <c r="C170" s="13">
        <v>6.1508565561193877E-2</v>
      </c>
      <c r="D170" s="13">
        <v>0.1044943105005732</v>
      </c>
      <c r="E170" s="13">
        <v>0.1191702613246354</v>
      </c>
      <c r="F170" s="13">
        <v>7.2416047006490139E-2</v>
      </c>
      <c r="G170" s="13">
        <v>3.9605570545174572E-2</v>
      </c>
      <c r="H170" s="13">
        <v>4.1553174884670432E-2</v>
      </c>
      <c r="I170" s="13">
        <v>8.6589036750588325E-3</v>
      </c>
      <c r="K170" s="13">
        <v>8.0947146629205324E-2</v>
      </c>
      <c r="L170" s="13">
        <v>4.247741729747697E-2</v>
      </c>
      <c r="N170" s="13">
        <v>4.8459406564421353E-2</v>
      </c>
      <c r="O170" s="13">
        <v>5.2163611559440139E-2</v>
      </c>
      <c r="P170" s="13">
        <v>7.5132925843092682E-2</v>
      </c>
      <c r="Q170" s="13">
        <v>0.1210920353295341</v>
      </c>
      <c r="R170" s="13">
        <v>8.1866277354102304E-2</v>
      </c>
      <c r="S170" s="13">
        <v>8.2322368626941686E-2</v>
      </c>
      <c r="T170" s="13">
        <v>5.8438848500833467E-2</v>
      </c>
      <c r="U170" s="13">
        <v>5.5472778461961747E-2</v>
      </c>
      <c r="V170" s="13">
        <v>6.7096079762601679E-2</v>
      </c>
      <c r="W170" s="13">
        <v>3.873166024298208E-2</v>
      </c>
      <c r="X170" s="13">
        <v>3.7109147476459103E-2</v>
      </c>
      <c r="Y170" s="13">
        <v>5.4701595435596773E-2</v>
      </c>
      <c r="AA170" s="13">
        <v>7.8123687258644853E-2</v>
      </c>
      <c r="AB170" s="13">
        <v>7.2002422787054099E-2</v>
      </c>
      <c r="AC170" s="13">
        <v>6.8316543164840468E-2</v>
      </c>
      <c r="AD170" s="13">
        <v>6.1637224788184022E-2</v>
      </c>
      <c r="AE170" s="13">
        <v>3.362037055503591E-2</v>
      </c>
      <c r="AF170" s="13">
        <v>5.6923546871293237E-2</v>
      </c>
      <c r="AH170" s="13">
        <v>8.5291414677836103E-2</v>
      </c>
      <c r="AI170" s="13">
        <v>5.3738559628230723E-2</v>
      </c>
      <c r="AJ170" s="13">
        <v>5.0332402660689453E-2</v>
      </c>
      <c r="AK170" s="13">
        <v>5.311347053451327E-2</v>
      </c>
      <c r="AL170" s="13">
        <v>6.1670505642937072E-2</v>
      </c>
      <c r="AN170" s="13">
        <v>8.6328434465040252E-2</v>
      </c>
      <c r="AO170" s="13">
        <v>5.2062759139428698E-2</v>
      </c>
      <c r="AP170" s="13">
        <v>6.8309847056516007E-2</v>
      </c>
      <c r="AQ170" s="13">
        <v>3.7901572027890663E-2</v>
      </c>
    </row>
    <row r="171" spans="2:45" x14ac:dyDescent="0.35">
      <c r="B171" s="12" t="s">
        <v>102</v>
      </c>
      <c r="C171" s="13">
        <v>0.18383684362974789</v>
      </c>
      <c r="D171" s="13">
        <v>0.22068695563567939</v>
      </c>
      <c r="E171" s="13">
        <v>0.24856881830618649</v>
      </c>
      <c r="F171" s="13">
        <v>0.20747482865890129</v>
      </c>
      <c r="G171" s="13">
        <v>0.17509356241792959</v>
      </c>
      <c r="H171" s="13">
        <v>0.1245427035823805</v>
      </c>
      <c r="I171" s="13">
        <v>0.13475756917657511</v>
      </c>
      <c r="K171" s="13">
        <v>0.20812835847752781</v>
      </c>
      <c r="L171" s="13">
        <v>0.16005447911451359</v>
      </c>
      <c r="N171" s="13">
        <v>0.1677037467410363</v>
      </c>
      <c r="O171" s="13">
        <v>0.1843429800034172</v>
      </c>
      <c r="P171" s="13">
        <v>0.1685284178964809</v>
      </c>
      <c r="Q171" s="13">
        <v>0.18930081838066959</v>
      </c>
      <c r="R171" s="13">
        <v>0.17617261387793251</v>
      </c>
      <c r="S171" s="13">
        <v>0.19421740490492581</v>
      </c>
      <c r="T171" s="13">
        <v>0.20220776055903511</v>
      </c>
      <c r="U171" s="13">
        <v>0.1431272111432019</v>
      </c>
      <c r="V171" s="13">
        <v>0.23992876050478509</v>
      </c>
      <c r="W171" s="13">
        <v>0.1595053240043369</v>
      </c>
      <c r="X171" s="13">
        <v>0.1877552242696903</v>
      </c>
      <c r="Y171" s="13">
        <v>0.17664746368930129</v>
      </c>
      <c r="AA171" s="13">
        <v>0.25075781951530562</v>
      </c>
      <c r="AB171" s="13">
        <v>0.15273254139176379</v>
      </c>
      <c r="AC171" s="13">
        <v>0.1182014445809768</v>
      </c>
      <c r="AD171" s="13">
        <v>0.1366751767207306</v>
      </c>
      <c r="AE171" s="13">
        <v>0.17571236452946909</v>
      </c>
      <c r="AF171" s="13">
        <v>0.14977202663254091</v>
      </c>
      <c r="AH171" s="13">
        <v>0.33982739860605921</v>
      </c>
      <c r="AI171" s="13">
        <v>0.17361835136221029</v>
      </c>
      <c r="AJ171" s="13">
        <v>0.16000818193489219</v>
      </c>
      <c r="AK171" s="13">
        <v>0.13434217544841981</v>
      </c>
      <c r="AL171" s="13">
        <v>0.15099884433975511</v>
      </c>
      <c r="AN171" s="13">
        <v>0.2164660581103115</v>
      </c>
      <c r="AO171" s="13">
        <v>0.1227629667891148</v>
      </c>
      <c r="AP171" s="13">
        <v>0.22712704791421051</v>
      </c>
      <c r="AQ171" s="13">
        <v>0.17512734275313949</v>
      </c>
    </row>
    <row r="172" spans="2:45" ht="29" x14ac:dyDescent="0.35">
      <c r="B172" s="12" t="s">
        <v>103</v>
      </c>
      <c r="C172" s="13">
        <v>0.17815950940482531</v>
      </c>
      <c r="D172" s="13">
        <v>0.17074349283761681</v>
      </c>
      <c r="E172" s="13">
        <v>0.16672818268016129</v>
      </c>
      <c r="F172" s="13">
        <v>0.19346496292818011</v>
      </c>
      <c r="G172" s="13">
        <v>0.1581002061776961</v>
      </c>
      <c r="H172" s="13">
        <v>0.1859894778815295</v>
      </c>
      <c r="I172" s="13">
        <v>0.19087603031718089</v>
      </c>
      <c r="K172" s="13">
        <v>0.17907827086535699</v>
      </c>
      <c r="L172" s="13">
        <v>0.17726000519136489</v>
      </c>
      <c r="N172" s="13">
        <v>0.1902183409793099</v>
      </c>
      <c r="O172" s="13">
        <v>0.22576441998336569</v>
      </c>
      <c r="P172" s="13">
        <v>0.17141020861432871</v>
      </c>
      <c r="Q172" s="13">
        <v>0.15916057521238969</v>
      </c>
      <c r="R172" s="13">
        <v>0.121036336470678</v>
      </c>
      <c r="S172" s="13">
        <v>0.197104972129899</v>
      </c>
      <c r="T172" s="13">
        <v>0.16977586081607651</v>
      </c>
      <c r="U172" s="13">
        <v>0.1817897141677344</v>
      </c>
      <c r="V172" s="13">
        <v>0.1924786675289363</v>
      </c>
      <c r="W172" s="13">
        <v>0.16734345825800259</v>
      </c>
      <c r="X172" s="13">
        <v>0.2095609198628049</v>
      </c>
      <c r="Y172" s="13">
        <v>0.18330230965108901</v>
      </c>
      <c r="AA172" s="13">
        <v>0.1890180720418041</v>
      </c>
      <c r="AB172" s="13">
        <v>0.20302107009456849</v>
      </c>
      <c r="AC172" s="13">
        <v>0.15486284293982039</v>
      </c>
      <c r="AD172" s="13">
        <v>0.12823116019136691</v>
      </c>
      <c r="AE172" s="13">
        <v>0.2058096396922115</v>
      </c>
      <c r="AF172" s="13">
        <v>0.16444004509772231</v>
      </c>
      <c r="AH172" s="13">
        <v>0.20296840842007491</v>
      </c>
      <c r="AI172" s="13">
        <v>0.21779057727342599</v>
      </c>
      <c r="AJ172" s="13">
        <v>0.1720004977712081</v>
      </c>
      <c r="AK172" s="13">
        <v>0.1561072730953601</v>
      </c>
      <c r="AL172" s="13">
        <v>0.17286258726571399</v>
      </c>
      <c r="AN172" s="13">
        <v>0.1483352532276607</v>
      </c>
      <c r="AO172" s="13">
        <v>0.17606283219032259</v>
      </c>
      <c r="AP172" s="13">
        <v>0.1769415418538032</v>
      </c>
      <c r="AQ172" s="13">
        <v>0.21378036757706981</v>
      </c>
    </row>
    <row r="173" spans="2:45" x14ac:dyDescent="0.35">
      <c r="B173" s="12" t="s">
        <v>104</v>
      </c>
      <c r="C173" s="13">
        <v>0.25023991451282462</v>
      </c>
      <c r="D173" s="13">
        <v>0.22673966658720271</v>
      </c>
      <c r="E173" s="13">
        <v>0.2007568476786907</v>
      </c>
      <c r="F173" s="13">
        <v>0.24717463405966131</v>
      </c>
      <c r="G173" s="13">
        <v>0.2427026301328945</v>
      </c>
      <c r="H173" s="13">
        <v>0.27506343239763348</v>
      </c>
      <c r="I173" s="13">
        <v>0.29781138645563893</v>
      </c>
      <c r="K173" s="13">
        <v>0.25538649250061279</v>
      </c>
      <c r="L173" s="13">
        <v>0.24520120883807969</v>
      </c>
      <c r="N173" s="13">
        <v>0.25490920034364217</v>
      </c>
      <c r="O173" s="13">
        <v>0.19700635368307681</v>
      </c>
      <c r="P173" s="13">
        <v>0.21087227851331031</v>
      </c>
      <c r="Q173" s="13">
        <v>0.26484396061810223</v>
      </c>
      <c r="R173" s="13">
        <v>0.26735209071362248</v>
      </c>
      <c r="S173" s="13">
        <v>0.2236390218478253</v>
      </c>
      <c r="T173" s="13">
        <v>0.268330675114271</v>
      </c>
      <c r="U173" s="13">
        <v>0.2571789995327266</v>
      </c>
      <c r="V173" s="13">
        <v>0.20955307997179851</v>
      </c>
      <c r="W173" s="13">
        <v>0.29150622223868439</v>
      </c>
      <c r="X173" s="13">
        <v>0.25062766988277052</v>
      </c>
      <c r="Y173" s="13">
        <v>0.26417440654240609</v>
      </c>
      <c r="AA173" s="13">
        <v>0.2007169589821666</v>
      </c>
      <c r="AB173" s="13">
        <v>0.29806370195170362</v>
      </c>
      <c r="AC173" s="13">
        <v>0.34891768698631992</v>
      </c>
      <c r="AD173" s="13">
        <v>0.29462463892002011</v>
      </c>
      <c r="AE173" s="13">
        <v>0.2041083329490587</v>
      </c>
      <c r="AF173" s="13">
        <v>0.29385024110617131</v>
      </c>
      <c r="AH173" s="13">
        <v>0.18928105188621841</v>
      </c>
      <c r="AI173" s="13">
        <v>0.26948692924412798</v>
      </c>
      <c r="AJ173" s="13">
        <v>0.25984896566853732</v>
      </c>
      <c r="AK173" s="13">
        <v>0.30185020059379147</v>
      </c>
      <c r="AL173" s="13">
        <v>0.23789863250622889</v>
      </c>
      <c r="AN173" s="13">
        <v>0.24404508049164869</v>
      </c>
      <c r="AO173" s="13">
        <v>0.28978673216926931</v>
      </c>
      <c r="AP173" s="13">
        <v>0.22247254278774869</v>
      </c>
      <c r="AQ173" s="13">
        <v>0.24027251113168299</v>
      </c>
    </row>
    <row r="174" spans="2:45" x14ac:dyDescent="0.35">
      <c r="B174" s="12" t="s">
        <v>105</v>
      </c>
      <c r="C174" s="13">
        <v>0.22905325622769071</v>
      </c>
      <c r="D174" s="13">
        <v>0.19360147729762539</v>
      </c>
      <c r="E174" s="13">
        <v>0.1974252815252566</v>
      </c>
      <c r="F174" s="13">
        <v>0.20657939663329911</v>
      </c>
      <c r="G174" s="13">
        <v>0.27780403187676028</v>
      </c>
      <c r="H174" s="13">
        <v>0.25402442528936731</v>
      </c>
      <c r="I174" s="13">
        <v>0.24006094836180719</v>
      </c>
      <c r="K174" s="13">
        <v>0.2032541916868742</v>
      </c>
      <c r="L174" s="13">
        <v>0.25431157218314171</v>
      </c>
      <c r="N174" s="13">
        <v>0.25156752637778151</v>
      </c>
      <c r="O174" s="13">
        <v>0.19676640815024429</v>
      </c>
      <c r="P174" s="13">
        <v>0.25952264437436701</v>
      </c>
      <c r="Q174" s="13">
        <v>0.1520216685261998</v>
      </c>
      <c r="R174" s="13">
        <v>0.23936642285854651</v>
      </c>
      <c r="S174" s="13">
        <v>0.21140560278611989</v>
      </c>
      <c r="T174" s="13">
        <v>0.22696707136977001</v>
      </c>
      <c r="U174" s="13">
        <v>0.25997039192910892</v>
      </c>
      <c r="V174" s="13">
        <v>0.21408598579154789</v>
      </c>
      <c r="W174" s="13">
        <v>0.21298048635019631</v>
      </c>
      <c r="X174" s="13">
        <v>0.28156035958711362</v>
      </c>
      <c r="Y174" s="13">
        <v>0.20790690361992431</v>
      </c>
      <c r="AA174" s="13">
        <v>0.19608162344616931</v>
      </c>
      <c r="AB174" s="13">
        <v>0.18552365240343099</v>
      </c>
      <c r="AC174" s="13">
        <v>0.2428185194758713</v>
      </c>
      <c r="AD174" s="13">
        <v>0.33949260492831351</v>
      </c>
      <c r="AE174" s="13">
        <v>0.21589237394798599</v>
      </c>
      <c r="AF174" s="13">
        <v>0.23713523839445269</v>
      </c>
      <c r="AH174" s="13">
        <v>0.10738760997428699</v>
      </c>
      <c r="AI174" s="13">
        <v>0.21356799036810209</v>
      </c>
      <c r="AJ174" s="13">
        <v>0.26060898978506503</v>
      </c>
      <c r="AK174" s="13">
        <v>0.2972684646672405</v>
      </c>
      <c r="AL174" s="13">
        <v>0.23583379778061439</v>
      </c>
      <c r="AN174" s="13">
        <v>0.213723121071248</v>
      </c>
      <c r="AO174" s="13">
        <v>0.26558986424258668</v>
      </c>
      <c r="AP174" s="13">
        <v>0.22545529717416821</v>
      </c>
      <c r="AQ174" s="13">
        <v>0.21141909756716171</v>
      </c>
    </row>
    <row r="175" spans="2:45" x14ac:dyDescent="0.35">
      <c r="B175" s="12" t="s">
        <v>81</v>
      </c>
      <c r="C175" s="13">
        <v>9.7201910663717653E-2</v>
      </c>
      <c r="D175" s="13">
        <v>8.3734097141302685E-2</v>
      </c>
      <c r="E175" s="13">
        <v>6.7350608485069671E-2</v>
      </c>
      <c r="F175" s="13">
        <v>7.289013071346824E-2</v>
      </c>
      <c r="G175" s="13">
        <v>0.1066939988495449</v>
      </c>
      <c r="H175" s="13">
        <v>0.1188267859644186</v>
      </c>
      <c r="I175" s="13">
        <v>0.12783516201373921</v>
      </c>
      <c r="K175" s="13">
        <v>7.3205539840422912E-2</v>
      </c>
      <c r="L175" s="13">
        <v>0.1206953173754232</v>
      </c>
      <c r="N175" s="13">
        <v>8.7141778993808885E-2</v>
      </c>
      <c r="O175" s="13">
        <v>0.14395622662045579</v>
      </c>
      <c r="P175" s="13">
        <v>0.1145335247584205</v>
      </c>
      <c r="Q175" s="13">
        <v>0.1135809419331047</v>
      </c>
      <c r="R175" s="13">
        <v>0.1142062587251181</v>
      </c>
      <c r="S175" s="13">
        <v>9.1310629704288299E-2</v>
      </c>
      <c r="T175" s="13">
        <v>7.4279783640014072E-2</v>
      </c>
      <c r="U175" s="13">
        <v>0.1024609047652662</v>
      </c>
      <c r="V175" s="13">
        <v>7.6857426440330515E-2</v>
      </c>
      <c r="W175" s="13">
        <v>0.12993284890579751</v>
      </c>
      <c r="X175" s="13">
        <v>3.3386678921161581E-2</v>
      </c>
      <c r="Y175" s="13">
        <v>0.1132673210616824</v>
      </c>
      <c r="AA175" s="13">
        <v>8.5301838755909562E-2</v>
      </c>
      <c r="AB175" s="13">
        <v>8.8656611371478983E-2</v>
      </c>
      <c r="AC175" s="13">
        <v>6.6882962852171171E-2</v>
      </c>
      <c r="AD175" s="13">
        <v>3.9339194451384923E-2</v>
      </c>
      <c r="AE175" s="13">
        <v>0.16485691832623889</v>
      </c>
      <c r="AF175" s="13">
        <v>9.7878901897819462E-2</v>
      </c>
      <c r="AH175" s="13">
        <v>7.5244116435524352E-2</v>
      </c>
      <c r="AI175" s="13">
        <v>7.1797592123902701E-2</v>
      </c>
      <c r="AJ175" s="13">
        <v>9.72009621796079E-2</v>
      </c>
      <c r="AK175" s="13">
        <v>5.7318415660674721E-2</v>
      </c>
      <c r="AL175" s="13">
        <v>0.14073563246475049</v>
      </c>
      <c r="AN175" s="13">
        <v>9.1102052634091046E-2</v>
      </c>
      <c r="AO175" s="13">
        <v>9.373484546927785E-2</v>
      </c>
      <c r="AP175" s="13">
        <v>7.9693723213553572E-2</v>
      </c>
      <c r="AQ175" s="13">
        <v>0.12149910894305541</v>
      </c>
    </row>
    <row r="177" spans="2:45" x14ac:dyDescent="0.35">
      <c r="B177" s="30" t="s">
        <v>118</v>
      </c>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row>
    <row r="178" spans="2:45" x14ac:dyDescent="0.35">
      <c r="B178" s="29" t="s">
        <v>16</v>
      </c>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row>
    <row r="179" spans="2:45" x14ac:dyDescent="0.35">
      <c r="B179" s="12" t="s">
        <v>101</v>
      </c>
      <c r="C179" s="13">
        <v>6.2153035548306861E-2</v>
      </c>
      <c r="D179" s="13">
        <v>0.134927899102708</v>
      </c>
      <c r="E179" s="13">
        <v>0.12654255040814771</v>
      </c>
      <c r="F179" s="13">
        <v>6.3913291545610443E-2</v>
      </c>
      <c r="G179" s="13">
        <v>4.1435084131844567E-2</v>
      </c>
      <c r="H179" s="13">
        <v>2.2024776508032459E-2</v>
      </c>
      <c r="I179" s="13">
        <v>4.2664365070905104E-3</v>
      </c>
      <c r="K179" s="13">
        <v>7.952750641027316E-2</v>
      </c>
      <c r="L179" s="13">
        <v>4.5142733725307818E-2</v>
      </c>
      <c r="N179" s="13">
        <v>2.738474058500534E-2</v>
      </c>
      <c r="O179" s="13">
        <v>5.2061706050284269E-2</v>
      </c>
      <c r="P179" s="13">
        <v>3.7177045412423761E-2</v>
      </c>
      <c r="Q179" s="13">
        <v>0.12388572682900099</v>
      </c>
      <c r="R179" s="13">
        <v>6.9051935855829985E-2</v>
      </c>
      <c r="S179" s="13">
        <v>9.0568474987693826E-2</v>
      </c>
      <c r="T179" s="13">
        <v>4.2747442429487179E-2</v>
      </c>
      <c r="U179" s="13">
        <v>5.5071322627802073E-2</v>
      </c>
      <c r="V179" s="13">
        <v>9.0976332941705526E-2</v>
      </c>
      <c r="W179" s="13">
        <v>4.7746596070598828E-2</v>
      </c>
      <c r="X179" s="13">
        <v>6.4070927008013576E-2</v>
      </c>
      <c r="Y179" s="13">
        <v>4.9339070809837578E-2</v>
      </c>
      <c r="AA179" s="13">
        <v>8.3397389886788131E-2</v>
      </c>
      <c r="AB179" s="13">
        <v>5.8137706977810108E-2</v>
      </c>
      <c r="AC179" s="13">
        <v>7.8447411872569942E-2</v>
      </c>
      <c r="AD179" s="13">
        <v>6.3918113631226847E-2</v>
      </c>
      <c r="AE179" s="13">
        <v>4.535607570387909E-2</v>
      </c>
      <c r="AF179" s="13">
        <v>4.3154876309897172E-2</v>
      </c>
      <c r="AH179" s="13">
        <v>0.1002086982412084</v>
      </c>
      <c r="AI179" s="13">
        <v>5.2681922889256348E-2</v>
      </c>
      <c r="AJ179" s="13">
        <v>5.7420230324749279E-2</v>
      </c>
      <c r="AK179" s="13">
        <v>4.9905275447287838E-2</v>
      </c>
      <c r="AL179" s="13">
        <v>5.5570871933194287E-2</v>
      </c>
      <c r="AN179" s="13">
        <v>7.4076281476660691E-2</v>
      </c>
      <c r="AO179" s="13">
        <v>5.6582362539165577E-2</v>
      </c>
      <c r="AP179" s="13">
        <v>8.7747615231672058E-2</v>
      </c>
      <c r="AQ179" s="13">
        <v>3.2973089976643027E-2</v>
      </c>
    </row>
    <row r="180" spans="2:45" x14ac:dyDescent="0.35">
      <c r="B180" s="12" t="s">
        <v>102</v>
      </c>
      <c r="C180" s="13">
        <v>0.17207518259236121</v>
      </c>
      <c r="D180" s="13">
        <v>0.2145443326215894</v>
      </c>
      <c r="E180" s="13">
        <v>0.1912280846729042</v>
      </c>
      <c r="F180" s="13">
        <v>0.21718335494907781</v>
      </c>
      <c r="G180" s="13">
        <v>0.1584275422917833</v>
      </c>
      <c r="H180" s="13">
        <v>0.1537872603709052</v>
      </c>
      <c r="I180" s="13">
        <v>0.1152559578313668</v>
      </c>
      <c r="K180" s="13">
        <v>0.19388897093735399</v>
      </c>
      <c r="L180" s="13">
        <v>0.1507186114139194</v>
      </c>
      <c r="N180" s="13">
        <v>0.1884634739798963</v>
      </c>
      <c r="O180" s="13">
        <v>0.14902284339823019</v>
      </c>
      <c r="P180" s="13">
        <v>0.16575185501550399</v>
      </c>
      <c r="Q180" s="13">
        <v>0.2317401809135014</v>
      </c>
      <c r="R180" s="13">
        <v>0.1426050506323345</v>
      </c>
      <c r="S180" s="13">
        <v>0.19049887149877001</v>
      </c>
      <c r="T180" s="13">
        <v>0.15767386418837359</v>
      </c>
      <c r="U180" s="13">
        <v>0.20097619112357629</v>
      </c>
      <c r="V180" s="13">
        <v>0.2101079411970061</v>
      </c>
      <c r="W180" s="13">
        <v>0.13864152911658539</v>
      </c>
      <c r="X180" s="13">
        <v>0.1236011048643188</v>
      </c>
      <c r="Y180" s="13">
        <v>0.17491053756532621</v>
      </c>
      <c r="AA180" s="13">
        <v>0.2288650161503113</v>
      </c>
      <c r="AB180" s="13">
        <v>0.14668993400719679</v>
      </c>
      <c r="AC180" s="13">
        <v>0.1264632993299403</v>
      </c>
      <c r="AD180" s="13">
        <v>0.1404316627961352</v>
      </c>
      <c r="AE180" s="13">
        <v>0.16488807991202351</v>
      </c>
      <c r="AF180" s="13">
        <v>0.13606562317780271</v>
      </c>
      <c r="AH180" s="13">
        <v>0.2855881774971018</v>
      </c>
      <c r="AI180" s="13">
        <v>0.1526184051446268</v>
      </c>
      <c r="AJ180" s="13">
        <v>0.1751634981327812</v>
      </c>
      <c r="AK180" s="13">
        <v>0.14402071723741361</v>
      </c>
      <c r="AL180" s="13">
        <v>0.13769978970363239</v>
      </c>
      <c r="AN180" s="13">
        <v>0.1946947716287464</v>
      </c>
      <c r="AO180" s="13">
        <v>0.14557670367292599</v>
      </c>
      <c r="AP180" s="13">
        <v>0.15430385171352251</v>
      </c>
      <c r="AQ180" s="13">
        <v>0.19094550112262301</v>
      </c>
    </row>
    <row r="181" spans="2:45" ht="29" x14ac:dyDescent="0.35">
      <c r="B181" s="12" t="s">
        <v>103</v>
      </c>
      <c r="C181" s="13">
        <v>0.16846424022908171</v>
      </c>
      <c r="D181" s="13">
        <v>0.19528715529147389</v>
      </c>
      <c r="E181" s="13">
        <v>0.19204950600744811</v>
      </c>
      <c r="F181" s="13">
        <v>0.16601506775389069</v>
      </c>
      <c r="G181" s="13">
        <v>0.1634177076601753</v>
      </c>
      <c r="H181" s="13">
        <v>0.1493378389771908</v>
      </c>
      <c r="I181" s="13">
        <v>0.15058606901819241</v>
      </c>
      <c r="K181" s="13">
        <v>0.17755265751933419</v>
      </c>
      <c r="L181" s="13">
        <v>0.1595663162330779</v>
      </c>
      <c r="N181" s="13">
        <v>0.13656739285347291</v>
      </c>
      <c r="O181" s="13">
        <v>0.14281803713776581</v>
      </c>
      <c r="P181" s="13">
        <v>0.1854404359579826</v>
      </c>
      <c r="Q181" s="13">
        <v>0.1201671922058736</v>
      </c>
      <c r="R181" s="13">
        <v>0.15290894602729119</v>
      </c>
      <c r="S181" s="13">
        <v>0.1990841362561557</v>
      </c>
      <c r="T181" s="13">
        <v>0.19527381068024391</v>
      </c>
      <c r="U181" s="13">
        <v>0.14928717365333641</v>
      </c>
      <c r="V181" s="13">
        <v>0.2043187158286037</v>
      </c>
      <c r="W181" s="13">
        <v>0.1606719457994851</v>
      </c>
      <c r="X181" s="13">
        <v>0.15905633661537261</v>
      </c>
      <c r="Y181" s="13">
        <v>0.17484165919470679</v>
      </c>
      <c r="AA181" s="13">
        <v>0.16409237890679501</v>
      </c>
      <c r="AB181" s="13">
        <v>0.1468117167981805</v>
      </c>
      <c r="AC181" s="13">
        <v>0.17254453254808541</v>
      </c>
      <c r="AD181" s="13">
        <v>0.1442955079631176</v>
      </c>
      <c r="AE181" s="13">
        <v>0.19724225866248299</v>
      </c>
      <c r="AF181" s="13">
        <v>0.16902391121130089</v>
      </c>
      <c r="AH181" s="13">
        <v>0.1913172322285708</v>
      </c>
      <c r="AI181" s="13">
        <v>0.20235326992476241</v>
      </c>
      <c r="AJ181" s="13">
        <v>0.14943130608425889</v>
      </c>
      <c r="AK181" s="13">
        <v>0.1411318705811522</v>
      </c>
      <c r="AL181" s="13">
        <v>0.17426087303542931</v>
      </c>
      <c r="AN181" s="13">
        <v>0.16084761561183081</v>
      </c>
      <c r="AO181" s="13">
        <v>0.15250832382207269</v>
      </c>
      <c r="AP181" s="13">
        <v>0.19633458249377031</v>
      </c>
      <c r="AQ181" s="13">
        <v>0.16793255744352109</v>
      </c>
    </row>
    <row r="182" spans="2:45" x14ac:dyDescent="0.35">
      <c r="B182" s="12" t="s">
        <v>104</v>
      </c>
      <c r="C182" s="13">
        <v>0.2748070334169051</v>
      </c>
      <c r="D182" s="13">
        <v>0.2043414467461015</v>
      </c>
      <c r="E182" s="13">
        <v>0.2369381880741479</v>
      </c>
      <c r="F182" s="13">
        <v>0.25263384563989599</v>
      </c>
      <c r="G182" s="13">
        <v>0.31529696374841021</v>
      </c>
      <c r="H182" s="13">
        <v>0.30119038317541519</v>
      </c>
      <c r="I182" s="13">
        <v>0.31944442895325798</v>
      </c>
      <c r="K182" s="13">
        <v>0.26863717550307031</v>
      </c>
      <c r="L182" s="13">
        <v>0.28084757106280811</v>
      </c>
      <c r="N182" s="13">
        <v>0.32947010081527628</v>
      </c>
      <c r="O182" s="13">
        <v>0.30830794525805172</v>
      </c>
      <c r="P182" s="13">
        <v>0.268649082833396</v>
      </c>
      <c r="Q182" s="13">
        <v>0.2486873898107789</v>
      </c>
      <c r="R182" s="13">
        <v>0.2709740309553027</v>
      </c>
      <c r="S182" s="13">
        <v>0.22756105169592999</v>
      </c>
      <c r="T182" s="13">
        <v>0.25498799037911951</v>
      </c>
      <c r="U182" s="13">
        <v>0.28241773645196128</v>
      </c>
      <c r="V182" s="13">
        <v>0.22450443892928101</v>
      </c>
      <c r="W182" s="13">
        <v>0.31075850985279491</v>
      </c>
      <c r="X182" s="13">
        <v>0.30508849719413578</v>
      </c>
      <c r="Y182" s="13">
        <v>0.27781398789521328</v>
      </c>
      <c r="AA182" s="13">
        <v>0.23942192925238759</v>
      </c>
      <c r="AB182" s="13">
        <v>0.43185369138274721</v>
      </c>
      <c r="AC182" s="13">
        <v>0.28590586276696811</v>
      </c>
      <c r="AD182" s="13">
        <v>0.22406169324983499</v>
      </c>
      <c r="AE182" s="13">
        <v>0.2596328810780994</v>
      </c>
      <c r="AF182" s="13">
        <v>0.31085561737244999</v>
      </c>
      <c r="AH182" s="13">
        <v>0.24013731200646099</v>
      </c>
      <c r="AI182" s="13">
        <v>0.33841902361023568</v>
      </c>
      <c r="AJ182" s="13">
        <v>0.27136517439438013</v>
      </c>
      <c r="AK182" s="13">
        <v>0.25917324871910491</v>
      </c>
      <c r="AL182" s="13">
        <v>0.28775434497076963</v>
      </c>
      <c r="AN182" s="13">
        <v>0.27771678986503179</v>
      </c>
      <c r="AO182" s="13">
        <v>0.30239316810999289</v>
      </c>
      <c r="AP182" s="13">
        <v>0.25275052305726847</v>
      </c>
      <c r="AQ182" s="13">
        <v>0.26343550793627218</v>
      </c>
    </row>
    <row r="183" spans="2:45" x14ac:dyDescent="0.35">
      <c r="B183" s="12" t="s">
        <v>105</v>
      </c>
      <c r="C183" s="13">
        <v>0.2307324882424126</v>
      </c>
      <c r="D183" s="13">
        <v>0.16287122332360329</v>
      </c>
      <c r="E183" s="13">
        <v>0.19069305631983499</v>
      </c>
      <c r="F183" s="13">
        <v>0.22137101795741421</v>
      </c>
      <c r="G183" s="13">
        <v>0.2323074283474082</v>
      </c>
      <c r="H183" s="13">
        <v>0.27882758810182728</v>
      </c>
      <c r="I183" s="13">
        <v>0.28191980759946389</v>
      </c>
      <c r="K183" s="13">
        <v>0.2173086564812762</v>
      </c>
      <c r="L183" s="13">
        <v>0.24387495638962661</v>
      </c>
      <c r="N183" s="13">
        <v>0.2291962723250516</v>
      </c>
      <c r="O183" s="13">
        <v>0.23257812548721021</v>
      </c>
      <c r="P183" s="13">
        <v>0.2581493215410714</v>
      </c>
      <c r="Q183" s="13">
        <v>0.1698308969479069</v>
      </c>
      <c r="R183" s="13">
        <v>0.25146375007628707</v>
      </c>
      <c r="S183" s="13">
        <v>0.21426205241670929</v>
      </c>
      <c r="T183" s="13">
        <v>0.26113265229348342</v>
      </c>
      <c r="U183" s="13">
        <v>0.22948574403335839</v>
      </c>
      <c r="V183" s="13">
        <v>0.20703695770529851</v>
      </c>
      <c r="W183" s="13">
        <v>0.2314368795603706</v>
      </c>
      <c r="X183" s="13">
        <v>0.29650153538847368</v>
      </c>
      <c r="Y183" s="13">
        <v>0.18675421570953499</v>
      </c>
      <c r="AA183" s="13">
        <v>0.19283667931883541</v>
      </c>
      <c r="AB183" s="13">
        <v>0.16000061237374291</v>
      </c>
      <c r="AC183" s="13">
        <v>0.27003258473210828</v>
      </c>
      <c r="AD183" s="13">
        <v>0.35810899037958333</v>
      </c>
      <c r="AE183" s="13">
        <v>0.18999942676754189</v>
      </c>
      <c r="AF183" s="13">
        <v>0.26208488979706412</v>
      </c>
      <c r="AH183" s="13">
        <v>0.1112549671253691</v>
      </c>
      <c r="AI183" s="13">
        <v>0.19237317961352621</v>
      </c>
      <c r="AJ183" s="13">
        <v>0.24834445090985169</v>
      </c>
      <c r="AK183" s="13">
        <v>0.33323857342872881</v>
      </c>
      <c r="AL183" s="13">
        <v>0.22525304856283401</v>
      </c>
      <c r="AN183" s="13">
        <v>0.22614014769910601</v>
      </c>
      <c r="AO183" s="13">
        <v>0.27314677932992448</v>
      </c>
      <c r="AP183" s="13">
        <v>0.2086186780605592</v>
      </c>
      <c r="AQ183" s="13">
        <v>0.2117437596868969</v>
      </c>
    </row>
    <row r="184" spans="2:45" x14ac:dyDescent="0.35">
      <c r="B184" s="12" t="s">
        <v>81</v>
      </c>
      <c r="C184" s="13">
        <v>9.1768019970932577E-2</v>
      </c>
      <c r="D184" s="13">
        <v>8.8027942914524093E-2</v>
      </c>
      <c r="E184" s="13">
        <v>6.2548614517517087E-2</v>
      </c>
      <c r="F184" s="13">
        <v>7.8883422154111066E-2</v>
      </c>
      <c r="G184" s="13">
        <v>8.9115273820378385E-2</v>
      </c>
      <c r="H184" s="13">
        <v>9.483215286662891E-2</v>
      </c>
      <c r="I184" s="13">
        <v>0.1285273000906284</v>
      </c>
      <c r="K184" s="13">
        <v>6.3085033148692168E-2</v>
      </c>
      <c r="L184" s="13">
        <v>0.11984981117526031</v>
      </c>
      <c r="N184" s="13">
        <v>8.8918019441297638E-2</v>
      </c>
      <c r="O184" s="13">
        <v>0.1152113426684577</v>
      </c>
      <c r="P184" s="13">
        <v>8.4832259239622329E-2</v>
      </c>
      <c r="Q184" s="13">
        <v>0.1056886132929384</v>
      </c>
      <c r="R184" s="13">
        <v>0.11299628645295461</v>
      </c>
      <c r="S184" s="13">
        <v>7.8025413144741068E-2</v>
      </c>
      <c r="T184" s="13">
        <v>8.8184240029292565E-2</v>
      </c>
      <c r="U184" s="13">
        <v>8.2761832109965308E-2</v>
      </c>
      <c r="V184" s="13">
        <v>6.305561339810524E-2</v>
      </c>
      <c r="W184" s="13">
        <v>0.110744539600165</v>
      </c>
      <c r="X184" s="13">
        <v>5.1681598929685407E-2</v>
      </c>
      <c r="Y184" s="13">
        <v>0.13634052882538111</v>
      </c>
      <c r="AA184" s="13">
        <v>9.1386606484882574E-2</v>
      </c>
      <c r="AB184" s="13">
        <v>5.6506338460322617E-2</v>
      </c>
      <c r="AC184" s="13">
        <v>6.6606308750327983E-2</v>
      </c>
      <c r="AD184" s="13">
        <v>6.918403198010209E-2</v>
      </c>
      <c r="AE184" s="13">
        <v>0.14288127787597321</v>
      </c>
      <c r="AF184" s="13">
        <v>7.8815082131485109E-2</v>
      </c>
      <c r="AH184" s="13">
        <v>7.1493612901288764E-2</v>
      </c>
      <c r="AI184" s="13">
        <v>6.155419881759247E-2</v>
      </c>
      <c r="AJ184" s="13">
        <v>9.827534015397886E-2</v>
      </c>
      <c r="AK184" s="13">
        <v>7.2530314586312719E-2</v>
      </c>
      <c r="AL184" s="13">
        <v>0.11946107179414051</v>
      </c>
      <c r="AN184" s="13">
        <v>6.6524393718624425E-2</v>
      </c>
      <c r="AO184" s="13">
        <v>6.9792662525918314E-2</v>
      </c>
      <c r="AP184" s="13">
        <v>0.10024474944320751</v>
      </c>
      <c r="AQ184" s="13">
        <v>0.13296958383404389</v>
      </c>
    </row>
    <row r="186" spans="2:45" x14ac:dyDescent="0.35">
      <c r="B186" s="30" t="s">
        <v>119</v>
      </c>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row>
    <row r="187" spans="2:45" x14ac:dyDescent="0.35">
      <c r="B187" s="29" t="s">
        <v>16</v>
      </c>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row>
    <row r="188" spans="2:45" x14ac:dyDescent="0.35">
      <c r="B188" s="12" t="s">
        <v>101</v>
      </c>
      <c r="C188" s="13">
        <v>7.2279251220647309E-2</v>
      </c>
      <c r="D188" s="13">
        <v>0.1104353487498957</v>
      </c>
      <c r="E188" s="13">
        <v>0.1340997352148609</v>
      </c>
      <c r="F188" s="13">
        <v>6.0652652938098503E-2</v>
      </c>
      <c r="G188" s="13">
        <v>6.267863515487572E-2</v>
      </c>
      <c r="H188" s="13">
        <v>4.4045769809082133E-2</v>
      </c>
      <c r="I188" s="13">
        <v>3.3146242261180403E-2</v>
      </c>
      <c r="K188" s="13">
        <v>8.6920631644335833E-2</v>
      </c>
      <c r="L188" s="13">
        <v>5.7944754239937217E-2</v>
      </c>
      <c r="N188" s="13">
        <v>5.2790578879819111E-2</v>
      </c>
      <c r="O188" s="13">
        <v>9.8161944454984051E-2</v>
      </c>
      <c r="P188" s="13">
        <v>7.4769856866337747E-2</v>
      </c>
      <c r="Q188" s="13">
        <v>0.11100704612791611</v>
      </c>
      <c r="R188" s="13">
        <v>9.9255908362111359E-2</v>
      </c>
      <c r="S188" s="13">
        <v>9.6111450979255525E-2</v>
      </c>
      <c r="T188" s="13">
        <v>6.8384310145155267E-2</v>
      </c>
      <c r="U188" s="13">
        <v>5.7641725662429193E-2</v>
      </c>
      <c r="V188" s="13">
        <v>7.6541673333102925E-2</v>
      </c>
      <c r="W188" s="13">
        <v>4.6367994196697383E-2</v>
      </c>
      <c r="X188" s="13">
        <v>6.7123559689330051E-2</v>
      </c>
      <c r="Y188" s="13">
        <v>6.3346665040663844E-2</v>
      </c>
      <c r="AA188" s="13">
        <v>0.1017996605251051</v>
      </c>
      <c r="AB188" s="13">
        <v>7.8050667148674799E-2</v>
      </c>
      <c r="AC188" s="13">
        <v>6.9243698293958503E-2</v>
      </c>
      <c r="AD188" s="13">
        <v>8.6200848806129104E-2</v>
      </c>
      <c r="AE188" s="13">
        <v>4.1683741821642063E-2</v>
      </c>
      <c r="AF188" s="13">
        <v>4.8727137398963311E-2</v>
      </c>
      <c r="AH188" s="13">
        <v>0.1168923506231868</v>
      </c>
      <c r="AI188" s="13">
        <v>9.0444314419886554E-2</v>
      </c>
      <c r="AJ188" s="13">
        <v>5.2860228614597653E-2</v>
      </c>
      <c r="AK188" s="13">
        <v>5.587405543476575E-2</v>
      </c>
      <c r="AL188" s="13">
        <v>6.4169239796206007E-2</v>
      </c>
      <c r="AN188" s="13">
        <v>8.787423350851975E-2</v>
      </c>
      <c r="AO188" s="13">
        <v>6.210794567385345E-2</v>
      </c>
      <c r="AP188" s="13">
        <v>8.9410001161484204E-2</v>
      </c>
      <c r="AQ188" s="13">
        <v>5.0355055077702077E-2</v>
      </c>
    </row>
    <row r="189" spans="2:45" x14ac:dyDescent="0.35">
      <c r="B189" s="12" t="s">
        <v>102</v>
      </c>
      <c r="C189" s="13">
        <v>0.19922631350057801</v>
      </c>
      <c r="D189" s="13">
        <v>0.20917972314496899</v>
      </c>
      <c r="E189" s="13">
        <v>0.24452715388300089</v>
      </c>
      <c r="F189" s="13">
        <v>0.22269540909650951</v>
      </c>
      <c r="G189" s="13">
        <v>0.1947078757809507</v>
      </c>
      <c r="H189" s="13">
        <v>0.197505291792923</v>
      </c>
      <c r="I189" s="13">
        <v>0.14161399320311041</v>
      </c>
      <c r="K189" s="13">
        <v>0.23251275865221599</v>
      </c>
      <c r="L189" s="13">
        <v>0.16663755248780171</v>
      </c>
      <c r="N189" s="13">
        <v>0.2145246403786738</v>
      </c>
      <c r="O189" s="13">
        <v>0.18212900533648191</v>
      </c>
      <c r="P189" s="13">
        <v>0.22711305441227481</v>
      </c>
      <c r="Q189" s="13">
        <v>0.24077267937019359</v>
      </c>
      <c r="R189" s="13">
        <v>0.17026025447683721</v>
      </c>
      <c r="S189" s="13">
        <v>0.2001100787288102</v>
      </c>
      <c r="T189" s="13">
        <v>0.22092440775098501</v>
      </c>
      <c r="U189" s="13">
        <v>0.20609334366564239</v>
      </c>
      <c r="V189" s="13">
        <v>0.2213760526742834</v>
      </c>
      <c r="W189" s="13">
        <v>0.15541088948269599</v>
      </c>
      <c r="X189" s="13">
        <v>0.20266752500179669</v>
      </c>
      <c r="Y189" s="13">
        <v>0.19229325921147691</v>
      </c>
      <c r="AA189" s="13">
        <v>0.25507902403317861</v>
      </c>
      <c r="AB189" s="13">
        <v>0.20644444594428091</v>
      </c>
      <c r="AC189" s="13">
        <v>0.2036552643342151</v>
      </c>
      <c r="AD189" s="13">
        <v>0.14307160075478351</v>
      </c>
      <c r="AE189" s="13">
        <v>0.15802747351338239</v>
      </c>
      <c r="AF189" s="13">
        <v>0.18332174446026739</v>
      </c>
      <c r="AH189" s="13">
        <v>0.32664757228446711</v>
      </c>
      <c r="AI189" s="13">
        <v>0.2004728381344219</v>
      </c>
      <c r="AJ189" s="13">
        <v>0.1968626489126116</v>
      </c>
      <c r="AK189" s="13">
        <v>0.1570898593371084</v>
      </c>
      <c r="AL189" s="13">
        <v>0.16420080572288681</v>
      </c>
      <c r="AN189" s="13">
        <v>0.22908938061131309</v>
      </c>
      <c r="AO189" s="13">
        <v>0.18387104165578269</v>
      </c>
      <c r="AP189" s="13">
        <v>0.25171880840421629</v>
      </c>
      <c r="AQ189" s="13">
        <v>0.13708548029998721</v>
      </c>
    </row>
    <row r="190" spans="2:45" ht="29" x14ac:dyDescent="0.35">
      <c r="B190" s="12" t="s">
        <v>103</v>
      </c>
      <c r="C190" s="13">
        <v>0.17613595975007659</v>
      </c>
      <c r="D190" s="13">
        <v>0.2129926790334796</v>
      </c>
      <c r="E190" s="13">
        <v>0.18548812423597419</v>
      </c>
      <c r="F190" s="13">
        <v>0.17657646611674441</v>
      </c>
      <c r="G190" s="13">
        <v>0.173426552016512</v>
      </c>
      <c r="H190" s="13">
        <v>0.14562330398704881</v>
      </c>
      <c r="I190" s="13">
        <v>0.1666359689290324</v>
      </c>
      <c r="K190" s="13">
        <v>0.19844635426268911</v>
      </c>
      <c r="L190" s="13">
        <v>0.1542931912729954</v>
      </c>
      <c r="N190" s="13">
        <v>0.19394955840643649</v>
      </c>
      <c r="O190" s="13">
        <v>0.21049626619472511</v>
      </c>
      <c r="P190" s="13">
        <v>0.17083731297844079</v>
      </c>
      <c r="Q190" s="13">
        <v>0.21311754510567149</v>
      </c>
      <c r="R190" s="13">
        <v>0.1437310658173894</v>
      </c>
      <c r="S190" s="13">
        <v>0.2146384701883399</v>
      </c>
      <c r="T190" s="13">
        <v>0.15539148342931389</v>
      </c>
      <c r="U190" s="13">
        <v>0.16242568021746359</v>
      </c>
      <c r="V190" s="13">
        <v>0.19805414680936531</v>
      </c>
      <c r="W190" s="13">
        <v>0.1546331163901504</v>
      </c>
      <c r="X190" s="13">
        <v>0.17135954451487881</v>
      </c>
      <c r="Y190" s="13">
        <v>0.16950094294734361</v>
      </c>
      <c r="AA190" s="13">
        <v>0.19072599499317661</v>
      </c>
      <c r="AB190" s="13">
        <v>0.13879084598256569</v>
      </c>
      <c r="AC190" s="13">
        <v>0.13907597631167901</v>
      </c>
      <c r="AD190" s="13">
        <v>0.14017164090881959</v>
      </c>
      <c r="AE190" s="13">
        <v>0.19637263949063419</v>
      </c>
      <c r="AF190" s="13">
        <v>0.17935358268922899</v>
      </c>
      <c r="AH190" s="13">
        <v>0.2018791296249586</v>
      </c>
      <c r="AI190" s="13">
        <v>0.16323226271707239</v>
      </c>
      <c r="AJ190" s="13">
        <v>0.18557743842658331</v>
      </c>
      <c r="AK190" s="13">
        <v>0.15196109058578139</v>
      </c>
      <c r="AL190" s="13">
        <v>0.178653057280934</v>
      </c>
      <c r="AN190" s="13">
        <v>0.17719459775442159</v>
      </c>
      <c r="AO190" s="13">
        <v>0.1494501300061476</v>
      </c>
      <c r="AP190" s="13">
        <v>0.171968893232053</v>
      </c>
      <c r="AQ190" s="13">
        <v>0.20650812867028581</v>
      </c>
    </row>
    <row r="191" spans="2:45" x14ac:dyDescent="0.35">
      <c r="B191" s="12" t="s">
        <v>104</v>
      </c>
      <c r="C191" s="13">
        <v>0.25176158438414842</v>
      </c>
      <c r="D191" s="13">
        <v>0.2155378967545156</v>
      </c>
      <c r="E191" s="13">
        <v>0.2078434149951133</v>
      </c>
      <c r="F191" s="13">
        <v>0.2452568424739868</v>
      </c>
      <c r="G191" s="13">
        <v>0.2552049788362335</v>
      </c>
      <c r="H191" s="13">
        <v>0.24392950314817541</v>
      </c>
      <c r="I191" s="13">
        <v>0.31907065960636311</v>
      </c>
      <c r="K191" s="13">
        <v>0.23170823415874461</v>
      </c>
      <c r="L191" s="13">
        <v>0.27139461623912942</v>
      </c>
      <c r="N191" s="13">
        <v>0.26099110002966341</v>
      </c>
      <c r="O191" s="13">
        <v>0.22046033135682491</v>
      </c>
      <c r="P191" s="13">
        <v>0.21190151569075291</v>
      </c>
      <c r="Q191" s="13">
        <v>0.1574560781763143</v>
      </c>
      <c r="R191" s="13">
        <v>0.29492921556648949</v>
      </c>
      <c r="S191" s="13">
        <v>0.21221647733162999</v>
      </c>
      <c r="T191" s="13">
        <v>0.25339122911108741</v>
      </c>
      <c r="U191" s="13">
        <v>0.24110379338753299</v>
      </c>
      <c r="V191" s="13">
        <v>0.22547892783307469</v>
      </c>
      <c r="W191" s="13">
        <v>0.31268076341422663</v>
      </c>
      <c r="X191" s="13">
        <v>0.23057219426959319</v>
      </c>
      <c r="Y191" s="13">
        <v>0.28122325191801112</v>
      </c>
      <c r="AA191" s="13">
        <v>0.2028912709163217</v>
      </c>
      <c r="AB191" s="13">
        <v>0.31549470611787123</v>
      </c>
      <c r="AC191" s="13">
        <v>0.241213184708159</v>
      </c>
      <c r="AD191" s="13">
        <v>0.26891524787650523</v>
      </c>
      <c r="AE191" s="13">
        <v>0.24884593654999049</v>
      </c>
      <c r="AF191" s="13">
        <v>0.29502603788570181</v>
      </c>
      <c r="AH191" s="13">
        <v>0.19124290413562589</v>
      </c>
      <c r="AI191" s="13">
        <v>0.34267939998331282</v>
      </c>
      <c r="AJ191" s="13">
        <v>0.21567292738892541</v>
      </c>
      <c r="AK191" s="13">
        <v>0.26992446267547132</v>
      </c>
      <c r="AL191" s="13">
        <v>0.26168352597133648</v>
      </c>
      <c r="AN191" s="13">
        <v>0.25113312349756922</v>
      </c>
      <c r="AO191" s="13">
        <v>0.25743821478146939</v>
      </c>
      <c r="AP191" s="13">
        <v>0.20789192323761299</v>
      </c>
      <c r="AQ191" s="13">
        <v>0.28506516909530683</v>
      </c>
    </row>
    <row r="192" spans="2:45" x14ac:dyDescent="0.35">
      <c r="B192" s="12" t="s">
        <v>105</v>
      </c>
      <c r="C192" s="13">
        <v>0.20848043409622941</v>
      </c>
      <c r="D192" s="13">
        <v>0.17182106080101239</v>
      </c>
      <c r="E192" s="13">
        <v>0.16170297205414891</v>
      </c>
      <c r="F192" s="13">
        <v>0.2201933467066251</v>
      </c>
      <c r="G192" s="13">
        <v>0.22602167952517749</v>
      </c>
      <c r="H192" s="13">
        <v>0.25089548818692392</v>
      </c>
      <c r="I192" s="13">
        <v>0.21835726656981549</v>
      </c>
      <c r="K192" s="13">
        <v>0.18996718605731081</v>
      </c>
      <c r="L192" s="13">
        <v>0.2266056443180508</v>
      </c>
      <c r="N192" s="13">
        <v>0.19312062626197729</v>
      </c>
      <c r="O192" s="13">
        <v>0.2032296484416152</v>
      </c>
      <c r="P192" s="13">
        <v>0.2134572818788609</v>
      </c>
      <c r="Q192" s="13">
        <v>0.13468964943538819</v>
      </c>
      <c r="R192" s="13">
        <v>0.18472745384931841</v>
      </c>
      <c r="S192" s="13">
        <v>0.20480621576465791</v>
      </c>
      <c r="T192" s="13">
        <v>0.204284998959884</v>
      </c>
      <c r="U192" s="13">
        <v>0.2189985070419064</v>
      </c>
      <c r="V192" s="13">
        <v>0.2212675869015121</v>
      </c>
      <c r="W192" s="13">
        <v>0.20754778348060629</v>
      </c>
      <c r="X192" s="13">
        <v>0.2695038131476758</v>
      </c>
      <c r="Y192" s="13">
        <v>0.20751202523411441</v>
      </c>
      <c r="AA192" s="13">
        <v>0.16233331005952961</v>
      </c>
      <c r="AB192" s="13">
        <v>0.16450739747304011</v>
      </c>
      <c r="AC192" s="13">
        <v>0.2650513121352765</v>
      </c>
      <c r="AD192" s="13">
        <v>0.31588193212624421</v>
      </c>
      <c r="AE192" s="13">
        <v>0.21388856030081119</v>
      </c>
      <c r="AF192" s="13">
        <v>0.21009017665358931</v>
      </c>
      <c r="AH192" s="13">
        <v>9.1087271674380174E-2</v>
      </c>
      <c r="AI192" s="13">
        <v>0.1282109174354818</v>
      </c>
      <c r="AJ192" s="13">
        <v>0.24396394518829029</v>
      </c>
      <c r="AK192" s="13">
        <v>0.29512522543148467</v>
      </c>
      <c r="AL192" s="13">
        <v>0.21569295389301679</v>
      </c>
      <c r="AN192" s="13">
        <v>0.17283622855479311</v>
      </c>
      <c r="AO192" s="13">
        <v>0.25960876218026668</v>
      </c>
      <c r="AP192" s="13">
        <v>0.19876787752891439</v>
      </c>
      <c r="AQ192" s="13">
        <v>0.20287377317209029</v>
      </c>
    </row>
    <row r="193" spans="2:45" x14ac:dyDescent="0.35">
      <c r="B193" s="12" t="s">
        <v>81</v>
      </c>
      <c r="C193" s="13">
        <v>9.2116457048320402E-2</v>
      </c>
      <c r="D193" s="13">
        <v>8.0033291516127938E-2</v>
      </c>
      <c r="E193" s="13">
        <v>6.6338599616901819E-2</v>
      </c>
      <c r="F193" s="13">
        <v>7.4625282668035919E-2</v>
      </c>
      <c r="G193" s="13">
        <v>8.7960278686250531E-2</v>
      </c>
      <c r="H193" s="13">
        <v>0.1180006430758466</v>
      </c>
      <c r="I193" s="13">
        <v>0.1211758694304982</v>
      </c>
      <c r="K193" s="13">
        <v>6.0444835224703661E-2</v>
      </c>
      <c r="L193" s="13">
        <v>0.12312424144208541</v>
      </c>
      <c r="N193" s="13">
        <v>8.4623496043429988E-2</v>
      </c>
      <c r="O193" s="13">
        <v>8.5522804215368731E-2</v>
      </c>
      <c r="P193" s="13">
        <v>0.1019209781733329</v>
      </c>
      <c r="Q193" s="13">
        <v>0.1429570017845164</v>
      </c>
      <c r="R193" s="13">
        <v>0.107096101927854</v>
      </c>
      <c r="S193" s="13">
        <v>7.2117307007306453E-2</v>
      </c>
      <c r="T193" s="13">
        <v>9.7623570603574517E-2</v>
      </c>
      <c r="U193" s="13">
        <v>0.1137369500250253</v>
      </c>
      <c r="V193" s="13">
        <v>5.7281612448661617E-2</v>
      </c>
      <c r="W193" s="13">
        <v>0.1233594530356233</v>
      </c>
      <c r="X193" s="13">
        <v>5.8773363376725257E-2</v>
      </c>
      <c r="Y193" s="13">
        <v>8.6123855648390063E-2</v>
      </c>
      <c r="AA193" s="13">
        <v>8.7170739472688469E-2</v>
      </c>
      <c r="AB193" s="13">
        <v>9.6711937333567463E-2</v>
      </c>
      <c r="AC193" s="13">
        <v>8.1760564216712031E-2</v>
      </c>
      <c r="AD193" s="13">
        <v>4.5758729527518451E-2</v>
      </c>
      <c r="AE193" s="13">
        <v>0.14118164832353991</v>
      </c>
      <c r="AF193" s="13">
        <v>8.3481320912249288E-2</v>
      </c>
      <c r="AH193" s="13">
        <v>7.2250771657381294E-2</v>
      </c>
      <c r="AI193" s="13">
        <v>7.4960267309824441E-2</v>
      </c>
      <c r="AJ193" s="13">
        <v>0.10506281146899191</v>
      </c>
      <c r="AK193" s="13">
        <v>7.0025306535388437E-2</v>
      </c>
      <c r="AL193" s="13">
        <v>0.11560041733562</v>
      </c>
      <c r="AN193" s="13">
        <v>8.1872436073383417E-2</v>
      </c>
      <c r="AO193" s="13">
        <v>8.7523905702480059E-2</v>
      </c>
      <c r="AP193" s="13">
        <v>8.0242496435719152E-2</v>
      </c>
      <c r="AQ193" s="13">
        <v>0.118112393684628</v>
      </c>
    </row>
    <row r="195" spans="2:45" x14ac:dyDescent="0.35">
      <c r="B195" s="30" t="s">
        <v>120</v>
      </c>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row>
    <row r="196" spans="2:45" x14ac:dyDescent="0.35">
      <c r="B196" s="29" t="s">
        <v>16</v>
      </c>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row>
    <row r="197" spans="2:45" x14ac:dyDescent="0.35">
      <c r="B197" s="12" t="s">
        <v>101</v>
      </c>
      <c r="C197" s="13">
        <v>6.1167026196526038E-2</v>
      </c>
      <c r="D197" s="13">
        <v>0.10181336276503949</v>
      </c>
      <c r="E197" s="13">
        <v>9.9087716286591923E-2</v>
      </c>
      <c r="F197" s="13">
        <v>8.8937856595749945E-2</v>
      </c>
      <c r="G197" s="13">
        <v>3.5502821871631493E-2</v>
      </c>
      <c r="H197" s="13">
        <v>4.8888893313784813E-2</v>
      </c>
      <c r="I197" s="13">
        <v>1.0075772237034821E-2</v>
      </c>
      <c r="K197" s="13">
        <v>7.4696503244194482E-2</v>
      </c>
      <c r="L197" s="13">
        <v>4.7921127088774267E-2</v>
      </c>
      <c r="N197" s="13">
        <v>3.7297812988430282E-2</v>
      </c>
      <c r="O197" s="13">
        <v>0.10040948995318</v>
      </c>
      <c r="P197" s="13">
        <v>0</v>
      </c>
      <c r="Q197" s="13">
        <v>9.885622107364482E-2</v>
      </c>
      <c r="R197" s="13">
        <v>4.1570090308779353E-2</v>
      </c>
      <c r="S197" s="13">
        <v>0.110662354242232</v>
      </c>
      <c r="T197" s="13">
        <v>6.2809728877466275E-2</v>
      </c>
      <c r="U197" s="13">
        <v>7.9767459262770485E-2</v>
      </c>
      <c r="V197" s="13">
        <v>6.8395526248183958E-2</v>
      </c>
      <c r="W197" s="13">
        <v>3.683804228569032E-2</v>
      </c>
      <c r="X197" s="13">
        <v>6.2806079180538585E-2</v>
      </c>
      <c r="Y197" s="13">
        <v>7.1619727855918691E-2</v>
      </c>
      <c r="AA197" s="13">
        <v>8.5379682307611546E-2</v>
      </c>
      <c r="AB197" s="13">
        <v>5.1450992956092532E-2</v>
      </c>
      <c r="AC197" s="13">
        <v>9.4842719824285993E-2</v>
      </c>
      <c r="AD197" s="13">
        <v>5.8648488873700243E-2</v>
      </c>
      <c r="AE197" s="13">
        <v>2.2686043429172711E-2</v>
      </c>
      <c r="AF197" s="13">
        <v>5.6094026161406019E-2</v>
      </c>
      <c r="AH197" s="13">
        <v>0.10189244812493591</v>
      </c>
      <c r="AI197" s="13">
        <v>4.2129488631926601E-2</v>
      </c>
      <c r="AJ197" s="13">
        <v>6.4328357426287425E-2</v>
      </c>
      <c r="AK197" s="13">
        <v>4.8415137996744559E-2</v>
      </c>
      <c r="AL197" s="13">
        <v>5.2798263664462809E-2</v>
      </c>
      <c r="AN197" s="13">
        <v>8.1463723509635655E-2</v>
      </c>
      <c r="AO197" s="13">
        <v>5.4480617898976458E-2</v>
      </c>
      <c r="AP197" s="13">
        <v>7.8443600291288551E-2</v>
      </c>
      <c r="AQ197" s="13">
        <v>3.1429547334612312E-2</v>
      </c>
    </row>
    <row r="198" spans="2:45" x14ac:dyDescent="0.35">
      <c r="B198" s="12" t="s">
        <v>102</v>
      </c>
      <c r="C198" s="13">
        <v>0.19868122639741639</v>
      </c>
      <c r="D198" s="13">
        <v>0.2443641401855656</v>
      </c>
      <c r="E198" s="13">
        <v>0.25005343265741298</v>
      </c>
      <c r="F198" s="13">
        <v>0.18115982506366071</v>
      </c>
      <c r="G198" s="13">
        <v>0.21988910427137959</v>
      </c>
      <c r="H198" s="13">
        <v>0.1526693751124972</v>
      </c>
      <c r="I198" s="13">
        <v>0.15487776164381131</v>
      </c>
      <c r="K198" s="13">
        <v>0.2314510701869382</v>
      </c>
      <c r="L198" s="13">
        <v>0.16659823877834989</v>
      </c>
      <c r="N198" s="13">
        <v>0.18256944238897529</v>
      </c>
      <c r="O198" s="13">
        <v>0.1148733116019128</v>
      </c>
      <c r="P198" s="13">
        <v>0.25202099700532993</v>
      </c>
      <c r="Q198" s="13">
        <v>0.22534555053491831</v>
      </c>
      <c r="R198" s="13">
        <v>0.1905905092880735</v>
      </c>
      <c r="S198" s="13">
        <v>0.20599334314623391</v>
      </c>
      <c r="T198" s="13">
        <v>0.1935572252828599</v>
      </c>
      <c r="U198" s="13">
        <v>0.15630689223457009</v>
      </c>
      <c r="V198" s="13">
        <v>0.2249012724615051</v>
      </c>
      <c r="W198" s="13">
        <v>0.19831051009188089</v>
      </c>
      <c r="X198" s="13">
        <v>0.1825381729840764</v>
      </c>
      <c r="Y198" s="13">
        <v>0.22584317915729379</v>
      </c>
      <c r="AA198" s="13">
        <v>0.24495018654031259</v>
      </c>
      <c r="AB198" s="13">
        <v>0.1953731245063062</v>
      </c>
      <c r="AC198" s="13">
        <v>0.13810072108342211</v>
      </c>
      <c r="AD198" s="13">
        <v>0.17555592541251139</v>
      </c>
      <c r="AE198" s="13">
        <v>0.1886747656696996</v>
      </c>
      <c r="AF198" s="13">
        <v>0.17179249608186919</v>
      </c>
      <c r="AH198" s="13">
        <v>0.31189785776191697</v>
      </c>
      <c r="AI198" s="13">
        <v>0.18787638310639401</v>
      </c>
      <c r="AJ198" s="13">
        <v>0.1810169647042312</v>
      </c>
      <c r="AK198" s="13">
        <v>0.1785101852650619</v>
      </c>
      <c r="AL198" s="13">
        <v>0.16548771391695949</v>
      </c>
      <c r="AN198" s="13">
        <v>0.2357221652926994</v>
      </c>
      <c r="AO198" s="13">
        <v>0.1702992313906527</v>
      </c>
      <c r="AP198" s="13">
        <v>0.19737174292146509</v>
      </c>
      <c r="AQ198" s="13">
        <v>0.1896433203440937</v>
      </c>
    </row>
    <row r="199" spans="2:45" ht="29" x14ac:dyDescent="0.35">
      <c r="B199" s="12" t="s">
        <v>103</v>
      </c>
      <c r="C199" s="13">
        <v>0.17812271659051079</v>
      </c>
      <c r="D199" s="13">
        <v>0.22940461291368719</v>
      </c>
      <c r="E199" s="13">
        <v>0.189547052258076</v>
      </c>
      <c r="F199" s="13">
        <v>0.177495619138378</v>
      </c>
      <c r="G199" s="13">
        <v>0.1686456867553546</v>
      </c>
      <c r="H199" s="13">
        <v>0.12344547111978089</v>
      </c>
      <c r="I199" s="13">
        <v>0.18005233566778589</v>
      </c>
      <c r="K199" s="13">
        <v>0.184996121183234</v>
      </c>
      <c r="L199" s="13">
        <v>0.17139337860936099</v>
      </c>
      <c r="N199" s="13">
        <v>0.19472148679663501</v>
      </c>
      <c r="O199" s="13">
        <v>0.19861368498312271</v>
      </c>
      <c r="P199" s="13">
        <v>0.15729240588400131</v>
      </c>
      <c r="Q199" s="13">
        <v>0.1915325748575013</v>
      </c>
      <c r="R199" s="13">
        <v>0.16889812838568399</v>
      </c>
      <c r="S199" s="13">
        <v>0.21032540150894979</v>
      </c>
      <c r="T199" s="13">
        <v>0.18234150509158051</v>
      </c>
      <c r="U199" s="13">
        <v>0.1679403404773806</v>
      </c>
      <c r="V199" s="13">
        <v>0.18255532497549931</v>
      </c>
      <c r="W199" s="13">
        <v>0.170341985781819</v>
      </c>
      <c r="X199" s="13">
        <v>0.20181730174037149</v>
      </c>
      <c r="Y199" s="13">
        <v>0.1320612320219437</v>
      </c>
      <c r="AA199" s="13">
        <v>0.1805470023017651</v>
      </c>
      <c r="AB199" s="13">
        <v>0.179950376243391</v>
      </c>
      <c r="AC199" s="13">
        <v>0.1953306190158125</v>
      </c>
      <c r="AD199" s="13">
        <v>0.16862504925963559</v>
      </c>
      <c r="AE199" s="13">
        <v>0.21496382793150989</v>
      </c>
      <c r="AF199" s="13">
        <v>0.14381801000047079</v>
      </c>
      <c r="AH199" s="13">
        <v>0.20262385800724439</v>
      </c>
      <c r="AI199" s="13">
        <v>0.2066051081103133</v>
      </c>
      <c r="AJ199" s="13">
        <v>0.1835060644108881</v>
      </c>
      <c r="AK199" s="13">
        <v>0.14882754732141931</v>
      </c>
      <c r="AL199" s="13">
        <v>0.17587453410624049</v>
      </c>
      <c r="AN199" s="13">
        <v>0.16978352555706089</v>
      </c>
      <c r="AO199" s="13">
        <v>0.15896850148175151</v>
      </c>
      <c r="AP199" s="13">
        <v>0.1952728966160556</v>
      </c>
      <c r="AQ199" s="13">
        <v>0.19206914386071161</v>
      </c>
    </row>
    <row r="200" spans="2:45" x14ac:dyDescent="0.35">
      <c r="B200" s="12" t="s">
        <v>104</v>
      </c>
      <c r="C200" s="13">
        <v>0.25637895426014529</v>
      </c>
      <c r="D200" s="13">
        <v>0.17296828197840819</v>
      </c>
      <c r="E200" s="13">
        <v>0.19503460876398901</v>
      </c>
      <c r="F200" s="13">
        <v>0.27189874374629291</v>
      </c>
      <c r="G200" s="13">
        <v>0.26528802386465777</v>
      </c>
      <c r="H200" s="13">
        <v>0.29987873692760691</v>
      </c>
      <c r="I200" s="13">
        <v>0.31205362104691681</v>
      </c>
      <c r="K200" s="13">
        <v>0.24609738138140769</v>
      </c>
      <c r="L200" s="13">
        <v>0.26644502529459252</v>
      </c>
      <c r="N200" s="13">
        <v>0.24987989711351249</v>
      </c>
      <c r="O200" s="13">
        <v>0.24670382554585571</v>
      </c>
      <c r="P200" s="13">
        <v>0.22743822088643201</v>
      </c>
      <c r="Q200" s="13">
        <v>0.2350111719488264</v>
      </c>
      <c r="R200" s="13">
        <v>0.29785956370893091</v>
      </c>
      <c r="S200" s="13">
        <v>0.20025660906689621</v>
      </c>
      <c r="T200" s="13">
        <v>0.27476026010767501</v>
      </c>
      <c r="U200" s="13">
        <v>0.26495040945211329</v>
      </c>
      <c r="V200" s="13">
        <v>0.18096355731418831</v>
      </c>
      <c r="W200" s="13">
        <v>0.30436371378832888</v>
      </c>
      <c r="X200" s="13">
        <v>0.2733778131556342</v>
      </c>
      <c r="Y200" s="13">
        <v>0.30178111117840922</v>
      </c>
      <c r="AA200" s="13">
        <v>0.22680242639115369</v>
      </c>
      <c r="AB200" s="13">
        <v>0.30758735934758141</v>
      </c>
      <c r="AC200" s="13">
        <v>0.28237239943057407</v>
      </c>
      <c r="AD200" s="13">
        <v>0.23796945889044921</v>
      </c>
      <c r="AE200" s="13">
        <v>0.23544519288272051</v>
      </c>
      <c r="AF200" s="13">
        <v>0.30195223364858348</v>
      </c>
      <c r="AH200" s="13">
        <v>0.21178822269133729</v>
      </c>
      <c r="AI200" s="13">
        <v>0.32785579226656342</v>
      </c>
      <c r="AJ200" s="13">
        <v>0.22916716524751299</v>
      </c>
      <c r="AK200" s="13">
        <v>0.27094420791626628</v>
      </c>
      <c r="AL200" s="13">
        <v>0.26203607159820491</v>
      </c>
      <c r="AN200" s="13">
        <v>0.24052350176787671</v>
      </c>
      <c r="AO200" s="13">
        <v>0.28688509978119581</v>
      </c>
      <c r="AP200" s="13">
        <v>0.24499747593285931</v>
      </c>
      <c r="AQ200" s="13">
        <v>0.25181363883427438</v>
      </c>
    </row>
    <row r="201" spans="2:45" x14ac:dyDescent="0.35">
      <c r="B201" s="12" t="s">
        <v>105</v>
      </c>
      <c r="C201" s="13">
        <v>0.21353274470931671</v>
      </c>
      <c r="D201" s="13">
        <v>0.16457034645230151</v>
      </c>
      <c r="E201" s="13">
        <v>0.19351803822812841</v>
      </c>
      <c r="F201" s="13">
        <v>0.19227937880998619</v>
      </c>
      <c r="G201" s="13">
        <v>0.21215843273638241</v>
      </c>
      <c r="H201" s="13">
        <v>0.2727016256280535</v>
      </c>
      <c r="I201" s="13">
        <v>0.24060026601743481</v>
      </c>
      <c r="K201" s="13">
        <v>0.19448640864992989</v>
      </c>
      <c r="L201" s="13">
        <v>0.2321798694227179</v>
      </c>
      <c r="N201" s="13">
        <v>0.26099688204126748</v>
      </c>
      <c r="O201" s="13">
        <v>0.2288998839523628</v>
      </c>
      <c r="P201" s="13">
        <v>0.2414823688471342</v>
      </c>
      <c r="Q201" s="13">
        <v>0.13747942064535931</v>
      </c>
      <c r="R201" s="13">
        <v>0.21517875450242471</v>
      </c>
      <c r="S201" s="13">
        <v>0.20649699980259989</v>
      </c>
      <c r="T201" s="13">
        <v>0.22192763289170789</v>
      </c>
      <c r="U201" s="13">
        <v>0.18596378995059859</v>
      </c>
      <c r="V201" s="13">
        <v>0.2541628148138913</v>
      </c>
      <c r="W201" s="13">
        <v>0.19249857320130831</v>
      </c>
      <c r="X201" s="13">
        <v>0.22767233302960241</v>
      </c>
      <c r="Y201" s="13">
        <v>0.15806602579629819</v>
      </c>
      <c r="AA201" s="13">
        <v>0.18587601327995901</v>
      </c>
      <c r="AB201" s="13">
        <v>0.18281453770865949</v>
      </c>
      <c r="AC201" s="13">
        <v>0.23189386660206571</v>
      </c>
      <c r="AD201" s="13">
        <v>0.30667137005724038</v>
      </c>
      <c r="AE201" s="13">
        <v>0.18484627886193811</v>
      </c>
      <c r="AF201" s="13">
        <v>0.23137630109772331</v>
      </c>
      <c r="AH201" s="13">
        <v>0.1071606718502688</v>
      </c>
      <c r="AI201" s="13">
        <v>0.18416465139266949</v>
      </c>
      <c r="AJ201" s="13">
        <v>0.24001378646138699</v>
      </c>
      <c r="AK201" s="13">
        <v>0.28250298295349868</v>
      </c>
      <c r="AL201" s="13">
        <v>0.21774734658862521</v>
      </c>
      <c r="AN201" s="13">
        <v>0.1889575207734728</v>
      </c>
      <c r="AO201" s="13">
        <v>0.25163287719103372</v>
      </c>
      <c r="AP201" s="13">
        <v>0.2023227029484034</v>
      </c>
      <c r="AQ201" s="13">
        <v>0.2108418191248666</v>
      </c>
    </row>
    <row r="202" spans="2:45" x14ac:dyDescent="0.35">
      <c r="B202" s="12" t="s">
        <v>81</v>
      </c>
      <c r="C202" s="13">
        <v>9.2117331846084796E-2</v>
      </c>
      <c r="D202" s="13">
        <v>8.6879255704998354E-2</v>
      </c>
      <c r="E202" s="13">
        <v>7.2759151805801836E-2</v>
      </c>
      <c r="F202" s="13">
        <v>8.8228576645932241E-2</v>
      </c>
      <c r="G202" s="13">
        <v>9.8515930500593998E-2</v>
      </c>
      <c r="H202" s="13">
        <v>0.10241589789827669</v>
      </c>
      <c r="I202" s="13">
        <v>0.1023402433870165</v>
      </c>
      <c r="K202" s="13">
        <v>6.8272515354295696E-2</v>
      </c>
      <c r="L202" s="13">
        <v>0.11546236080620439</v>
      </c>
      <c r="N202" s="13">
        <v>7.4534478671179433E-2</v>
      </c>
      <c r="O202" s="13">
        <v>0.1104998039635658</v>
      </c>
      <c r="P202" s="13">
        <v>0.12176600737710259</v>
      </c>
      <c r="Q202" s="13">
        <v>0.11177506093975</v>
      </c>
      <c r="R202" s="13">
        <v>8.5902953806107532E-2</v>
      </c>
      <c r="S202" s="13">
        <v>6.6265292233088316E-2</v>
      </c>
      <c r="T202" s="13">
        <v>6.4603647748710732E-2</v>
      </c>
      <c r="U202" s="13">
        <v>0.1450711086225667</v>
      </c>
      <c r="V202" s="13">
        <v>8.9021504186732006E-2</v>
      </c>
      <c r="W202" s="13">
        <v>9.7647174850972421E-2</v>
      </c>
      <c r="X202" s="13">
        <v>5.1788299909776903E-2</v>
      </c>
      <c r="Y202" s="13">
        <v>0.1106287239901364</v>
      </c>
      <c r="AA202" s="13">
        <v>7.6444689179198014E-2</v>
      </c>
      <c r="AB202" s="13">
        <v>8.2823609237969456E-2</v>
      </c>
      <c r="AC202" s="13">
        <v>5.7459674043839573E-2</v>
      </c>
      <c r="AD202" s="13">
        <v>5.2529707506463227E-2</v>
      </c>
      <c r="AE202" s="13">
        <v>0.1533838912249593</v>
      </c>
      <c r="AF202" s="13">
        <v>9.4966933009947227E-2</v>
      </c>
      <c r="AH202" s="13">
        <v>6.4636941564296516E-2</v>
      </c>
      <c r="AI202" s="13">
        <v>5.136857649213316E-2</v>
      </c>
      <c r="AJ202" s="13">
        <v>0.1019676617496932</v>
      </c>
      <c r="AK202" s="13">
        <v>7.079993854700932E-2</v>
      </c>
      <c r="AL202" s="13">
        <v>0.12605607012550721</v>
      </c>
      <c r="AN202" s="13">
        <v>8.3549563099254848E-2</v>
      </c>
      <c r="AO202" s="13">
        <v>7.7733672256389774E-2</v>
      </c>
      <c r="AP202" s="13">
        <v>8.1591581289928161E-2</v>
      </c>
      <c r="AQ202" s="13">
        <v>0.1242025305014415</v>
      </c>
    </row>
    <row r="204" spans="2:45" x14ac:dyDescent="0.35">
      <c r="B204" s="30" t="s">
        <v>121</v>
      </c>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row>
    <row r="205" spans="2:45" x14ac:dyDescent="0.35">
      <c r="B205" s="29" t="s">
        <v>16</v>
      </c>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row>
    <row r="206" spans="2:45" x14ac:dyDescent="0.35">
      <c r="B206" s="12" t="s">
        <v>101</v>
      </c>
      <c r="C206" s="13">
        <v>6.1793031885004408E-2</v>
      </c>
      <c r="D206" s="13">
        <v>0.10059954440011611</v>
      </c>
      <c r="E206" s="13">
        <v>0.1266418039225993</v>
      </c>
      <c r="F206" s="13">
        <v>6.1342490895310658E-2</v>
      </c>
      <c r="G206" s="13">
        <v>4.5199418726349701E-2</v>
      </c>
      <c r="H206" s="13">
        <v>3.9237621374431118E-2</v>
      </c>
      <c r="I206" s="13">
        <v>1.253385263053243E-2</v>
      </c>
      <c r="K206" s="13">
        <v>8.1302452839040668E-2</v>
      </c>
      <c r="L206" s="13">
        <v>4.2692528539802578E-2</v>
      </c>
      <c r="N206" s="13">
        <v>3.2081589549955332E-2</v>
      </c>
      <c r="O206" s="13">
        <v>8.1054569908283233E-2</v>
      </c>
      <c r="P206" s="13">
        <v>3.7625244655253652E-2</v>
      </c>
      <c r="Q206" s="13">
        <v>9.8184383084001264E-2</v>
      </c>
      <c r="R206" s="13">
        <v>6.267051649602641E-2</v>
      </c>
      <c r="S206" s="13">
        <v>0.13021292424061101</v>
      </c>
      <c r="T206" s="13">
        <v>4.3844501092620093E-2</v>
      </c>
      <c r="U206" s="13">
        <v>6.6058252497018646E-2</v>
      </c>
      <c r="V206" s="13">
        <v>7.7606492049924619E-2</v>
      </c>
      <c r="W206" s="13">
        <v>4.096314091432593E-2</v>
      </c>
      <c r="X206" s="13">
        <v>4.8815621610354611E-2</v>
      </c>
      <c r="Y206" s="13">
        <v>4.6780535714238042E-2</v>
      </c>
      <c r="AA206" s="13">
        <v>6.8771609277441012E-2</v>
      </c>
      <c r="AB206" s="13">
        <v>6.0646189242923837E-2</v>
      </c>
      <c r="AC206" s="13">
        <v>7.6027256489910044E-2</v>
      </c>
      <c r="AD206" s="13">
        <v>5.6235550671165271E-2</v>
      </c>
      <c r="AE206" s="13">
        <v>3.9982460626809407E-2</v>
      </c>
      <c r="AF206" s="13">
        <v>7.0296865370698999E-2</v>
      </c>
      <c r="AH206" s="13">
        <v>8.5223004727573298E-2</v>
      </c>
      <c r="AI206" s="13">
        <v>6.5950431949728591E-2</v>
      </c>
      <c r="AJ206" s="13">
        <v>5.0721001741854059E-2</v>
      </c>
      <c r="AK206" s="13">
        <v>4.8814088732927807E-2</v>
      </c>
      <c r="AL206" s="13">
        <v>6.2108358497209297E-2</v>
      </c>
      <c r="AN206" s="13">
        <v>7.5215786407576174E-2</v>
      </c>
      <c r="AO206" s="13">
        <v>5.3074536191723962E-2</v>
      </c>
      <c r="AP206" s="13">
        <v>8.0506912726307417E-2</v>
      </c>
      <c r="AQ206" s="13">
        <v>4.0314112722295743E-2</v>
      </c>
    </row>
    <row r="207" spans="2:45" x14ac:dyDescent="0.35">
      <c r="B207" s="12" t="s">
        <v>102</v>
      </c>
      <c r="C207" s="13">
        <v>0.20756757829083489</v>
      </c>
      <c r="D207" s="13">
        <v>0.28232551165115177</v>
      </c>
      <c r="E207" s="13">
        <v>0.2652037199856101</v>
      </c>
      <c r="F207" s="13">
        <v>0.23602057367762511</v>
      </c>
      <c r="G207" s="13">
        <v>0.19217336637788501</v>
      </c>
      <c r="H207" s="13">
        <v>0.165186764612445</v>
      </c>
      <c r="I207" s="13">
        <v>0.12937748996454559</v>
      </c>
      <c r="K207" s="13">
        <v>0.22558357456554409</v>
      </c>
      <c r="L207" s="13">
        <v>0.189929197432533</v>
      </c>
      <c r="N207" s="13">
        <v>0.21518339925335009</v>
      </c>
      <c r="O207" s="13">
        <v>0.22494859492424879</v>
      </c>
      <c r="P207" s="13">
        <v>0.19411341452511471</v>
      </c>
      <c r="Q207" s="13">
        <v>0.24589170694258769</v>
      </c>
      <c r="R207" s="13">
        <v>0.2036765859574409</v>
      </c>
      <c r="S207" s="13">
        <v>0.19422033620664381</v>
      </c>
      <c r="T207" s="13">
        <v>0.21249914740095541</v>
      </c>
      <c r="U207" s="13">
        <v>0.18953682121543949</v>
      </c>
      <c r="V207" s="13">
        <v>0.2783119963349841</v>
      </c>
      <c r="W207" s="13">
        <v>0.15379493922511189</v>
      </c>
      <c r="X207" s="13">
        <v>0.1849235144353602</v>
      </c>
      <c r="Y207" s="13">
        <v>0.20337573416518309</v>
      </c>
      <c r="AA207" s="13">
        <v>0.2803250358159135</v>
      </c>
      <c r="AB207" s="13">
        <v>0.1436660346505878</v>
      </c>
      <c r="AC207" s="13">
        <v>0.1823380256314602</v>
      </c>
      <c r="AD207" s="13">
        <v>0.16618574158981769</v>
      </c>
      <c r="AE207" s="13">
        <v>0.2003319997943592</v>
      </c>
      <c r="AF207" s="13">
        <v>0.16184962643909451</v>
      </c>
      <c r="AH207" s="13">
        <v>0.35486534068777742</v>
      </c>
      <c r="AI207" s="13">
        <v>0.15361293165122539</v>
      </c>
      <c r="AJ207" s="13">
        <v>0.20160280417867479</v>
      </c>
      <c r="AK207" s="13">
        <v>0.16950207167609821</v>
      </c>
      <c r="AL207" s="13">
        <v>0.17529448347247439</v>
      </c>
      <c r="AN207" s="13">
        <v>0.22848198234323039</v>
      </c>
      <c r="AO207" s="13">
        <v>0.19086749819507909</v>
      </c>
      <c r="AP207" s="13">
        <v>0.240173613689039</v>
      </c>
      <c r="AQ207" s="13">
        <v>0.1740163692335529</v>
      </c>
    </row>
    <row r="208" spans="2:45" ht="29" x14ac:dyDescent="0.35">
      <c r="B208" s="12" t="s">
        <v>103</v>
      </c>
      <c r="C208" s="13">
        <v>0.16448835553667321</v>
      </c>
      <c r="D208" s="13">
        <v>0.15927295502329919</v>
      </c>
      <c r="E208" s="13">
        <v>0.1533167075121083</v>
      </c>
      <c r="F208" s="13">
        <v>0.16726932857052029</v>
      </c>
      <c r="G208" s="13">
        <v>0.19122675912580039</v>
      </c>
      <c r="H208" s="13">
        <v>0.1473145425966445</v>
      </c>
      <c r="I208" s="13">
        <v>0.16463945233924951</v>
      </c>
      <c r="K208" s="13">
        <v>0.1644874142947052</v>
      </c>
      <c r="L208" s="13">
        <v>0.1644892770502025</v>
      </c>
      <c r="N208" s="13">
        <v>0.16346166416555841</v>
      </c>
      <c r="O208" s="13">
        <v>0.1004449629623262</v>
      </c>
      <c r="P208" s="13">
        <v>0.17637024977652521</v>
      </c>
      <c r="Q208" s="13">
        <v>0.1336026656511031</v>
      </c>
      <c r="R208" s="13">
        <v>0.14070460164312651</v>
      </c>
      <c r="S208" s="13">
        <v>0.1812611825967011</v>
      </c>
      <c r="T208" s="13">
        <v>0.18667171446456801</v>
      </c>
      <c r="U208" s="13">
        <v>0.19456749640365209</v>
      </c>
      <c r="V208" s="13">
        <v>0.15037846250695799</v>
      </c>
      <c r="W208" s="13">
        <v>0.15450001781804629</v>
      </c>
      <c r="X208" s="13">
        <v>0.18524472321881619</v>
      </c>
      <c r="Y208" s="13">
        <v>0.17896018826260621</v>
      </c>
      <c r="AA208" s="13">
        <v>0.17228532586868531</v>
      </c>
      <c r="AB208" s="13">
        <v>0.1958935290208155</v>
      </c>
      <c r="AC208" s="13">
        <v>0.12358727448423359</v>
      </c>
      <c r="AD208" s="13">
        <v>0.16215959673793581</v>
      </c>
      <c r="AE208" s="13">
        <v>0.1801038471228015</v>
      </c>
      <c r="AF208" s="13">
        <v>0.1420575195673745</v>
      </c>
      <c r="AH208" s="13">
        <v>0.1837197201778438</v>
      </c>
      <c r="AI208" s="13">
        <v>0.21208544686521</v>
      </c>
      <c r="AJ208" s="13">
        <v>0.18210587409841189</v>
      </c>
      <c r="AK208" s="13">
        <v>0.1452486979702626</v>
      </c>
      <c r="AL208" s="13">
        <v>0.14850087693212921</v>
      </c>
      <c r="AN208" s="13">
        <v>0.15397445028967821</v>
      </c>
      <c r="AO208" s="13">
        <v>0.16230828580268211</v>
      </c>
      <c r="AP208" s="13">
        <v>0.15436908955063461</v>
      </c>
      <c r="AQ208" s="13">
        <v>0.18499795237871791</v>
      </c>
    </row>
    <row r="209" spans="2:45" x14ac:dyDescent="0.35">
      <c r="B209" s="12" t="s">
        <v>104</v>
      </c>
      <c r="C209" s="13">
        <v>0.2595008716882779</v>
      </c>
      <c r="D209" s="13">
        <v>0.19485958471471981</v>
      </c>
      <c r="E209" s="13">
        <v>0.21193263967661061</v>
      </c>
      <c r="F209" s="13">
        <v>0.26207770676267977</v>
      </c>
      <c r="G209" s="13">
        <v>0.26026149129414039</v>
      </c>
      <c r="H209" s="13">
        <v>0.29796836309734331</v>
      </c>
      <c r="I209" s="13">
        <v>0.31212435205295758</v>
      </c>
      <c r="K209" s="13">
        <v>0.25847568053609637</v>
      </c>
      <c r="L209" s="13">
        <v>0.26050457482625661</v>
      </c>
      <c r="N209" s="13">
        <v>0.31598035048892609</v>
      </c>
      <c r="O209" s="13">
        <v>0.29496563423760508</v>
      </c>
      <c r="P209" s="13">
        <v>0.2881874826802146</v>
      </c>
      <c r="Q209" s="13">
        <v>0.26216483524172768</v>
      </c>
      <c r="R209" s="13">
        <v>0.30029057397786202</v>
      </c>
      <c r="S209" s="13">
        <v>0.2373565704164716</v>
      </c>
      <c r="T209" s="13">
        <v>0.26450187657395102</v>
      </c>
      <c r="U209" s="13">
        <v>0.22237849827183681</v>
      </c>
      <c r="V209" s="13">
        <v>0.1850596000813737</v>
      </c>
      <c r="W209" s="13">
        <v>0.28436582618472339</v>
      </c>
      <c r="X209" s="13">
        <v>0.26292059029284198</v>
      </c>
      <c r="Y209" s="13">
        <v>0.25389637321635061</v>
      </c>
      <c r="AA209" s="13">
        <v>0.20637647757800379</v>
      </c>
      <c r="AB209" s="13">
        <v>0.32480851952747558</v>
      </c>
      <c r="AC209" s="13">
        <v>0.30658080500335921</v>
      </c>
      <c r="AD209" s="13">
        <v>0.26046966875599492</v>
      </c>
      <c r="AE209" s="13">
        <v>0.2476244754394602</v>
      </c>
      <c r="AF209" s="13">
        <v>0.3098388071599022</v>
      </c>
      <c r="AH209" s="13">
        <v>0.18085371894709101</v>
      </c>
      <c r="AI209" s="13">
        <v>0.34209769613427432</v>
      </c>
      <c r="AJ209" s="13">
        <v>0.22084394862344861</v>
      </c>
      <c r="AK209" s="13">
        <v>0.28474272804542822</v>
      </c>
      <c r="AL209" s="13">
        <v>0.27691228297522169</v>
      </c>
      <c r="AN209" s="13">
        <v>0.27064739468350613</v>
      </c>
      <c r="AO209" s="13">
        <v>0.25148644415297727</v>
      </c>
      <c r="AP209" s="13">
        <v>0.24156604732818709</v>
      </c>
      <c r="AQ209" s="13">
        <v>0.2714416081250422</v>
      </c>
    </row>
    <row r="210" spans="2:45" x14ac:dyDescent="0.35">
      <c r="B210" s="12" t="s">
        <v>105</v>
      </c>
      <c r="C210" s="13">
        <v>0.21796622553720721</v>
      </c>
      <c r="D210" s="13">
        <v>0.17005148457809319</v>
      </c>
      <c r="E210" s="13">
        <v>0.18337207139847481</v>
      </c>
      <c r="F210" s="13">
        <v>0.195577654882576</v>
      </c>
      <c r="G210" s="13">
        <v>0.22822747004013211</v>
      </c>
      <c r="H210" s="13">
        <v>0.25928561165176622</v>
      </c>
      <c r="I210" s="13">
        <v>0.25969989022954809</v>
      </c>
      <c r="K210" s="13">
        <v>0.209136602878642</v>
      </c>
      <c r="L210" s="13">
        <v>0.22661077923893569</v>
      </c>
      <c r="N210" s="13">
        <v>0.21096888092140451</v>
      </c>
      <c r="O210" s="13">
        <v>0.2133347250854121</v>
      </c>
      <c r="P210" s="13">
        <v>0.2002127608289439</v>
      </c>
      <c r="Q210" s="13">
        <v>0.14402610684052139</v>
      </c>
      <c r="R210" s="13">
        <v>0.20698509235668791</v>
      </c>
      <c r="S210" s="13">
        <v>0.20146611710151069</v>
      </c>
      <c r="T210" s="13">
        <v>0.2296028428163269</v>
      </c>
      <c r="U210" s="13">
        <v>0.2386253650452809</v>
      </c>
      <c r="V210" s="13">
        <v>0.22747109796062559</v>
      </c>
      <c r="W210" s="13">
        <v>0.23787016368914141</v>
      </c>
      <c r="X210" s="13">
        <v>0.25390705590887852</v>
      </c>
      <c r="Y210" s="13">
        <v>0.1914008182998351</v>
      </c>
      <c r="AA210" s="13">
        <v>0.19689764825043571</v>
      </c>
      <c r="AB210" s="13">
        <v>0.18429655599819239</v>
      </c>
      <c r="AC210" s="13">
        <v>0.22849150599858889</v>
      </c>
      <c r="AD210" s="13">
        <v>0.30577212323007041</v>
      </c>
      <c r="AE210" s="13">
        <v>0.18766452417078311</v>
      </c>
      <c r="AF210" s="13">
        <v>0.2338250805071907</v>
      </c>
      <c r="AH210" s="13">
        <v>0.12164399503975171</v>
      </c>
      <c r="AI210" s="13">
        <v>0.15788018276434959</v>
      </c>
      <c r="AJ210" s="13">
        <v>0.25034537721254119</v>
      </c>
      <c r="AK210" s="13">
        <v>0.29902956088130578</v>
      </c>
      <c r="AL210" s="13">
        <v>0.21455598234471021</v>
      </c>
      <c r="AN210" s="13">
        <v>0.2028107793797857</v>
      </c>
      <c r="AO210" s="13">
        <v>0.25377153116469942</v>
      </c>
      <c r="AP210" s="13">
        <v>0.20700160999014799</v>
      </c>
      <c r="AQ210" s="13">
        <v>0.20843562513201311</v>
      </c>
    </row>
    <row r="211" spans="2:45" x14ac:dyDescent="0.35">
      <c r="B211" s="12" t="s">
        <v>81</v>
      </c>
      <c r="C211" s="13">
        <v>8.8683937062002463E-2</v>
      </c>
      <c r="D211" s="13">
        <v>9.2890919632620222E-2</v>
      </c>
      <c r="E211" s="13">
        <v>5.9533057504596941E-2</v>
      </c>
      <c r="F211" s="13">
        <v>7.7712245211288222E-2</v>
      </c>
      <c r="G211" s="13">
        <v>8.2911494435692262E-2</v>
      </c>
      <c r="H211" s="13">
        <v>9.1007096667369974E-2</v>
      </c>
      <c r="I211" s="13">
        <v>0.1216249627831668</v>
      </c>
      <c r="K211" s="13">
        <v>6.1014274885971539E-2</v>
      </c>
      <c r="L211" s="13">
        <v>0.1157736429122697</v>
      </c>
      <c r="N211" s="13">
        <v>6.2324115620805788E-2</v>
      </c>
      <c r="O211" s="13">
        <v>8.5251512882124444E-2</v>
      </c>
      <c r="P211" s="13">
        <v>0.10349084753394799</v>
      </c>
      <c r="Q211" s="13">
        <v>0.11613030224005901</v>
      </c>
      <c r="R211" s="13">
        <v>8.5672629568856365E-2</v>
      </c>
      <c r="S211" s="13">
        <v>5.548286943806173E-2</v>
      </c>
      <c r="T211" s="13">
        <v>6.2879917651578576E-2</v>
      </c>
      <c r="U211" s="13">
        <v>8.883356656677184E-2</v>
      </c>
      <c r="V211" s="13">
        <v>8.1172351066133991E-2</v>
      </c>
      <c r="W211" s="13">
        <v>0.1285059121686507</v>
      </c>
      <c r="X211" s="13">
        <v>6.4188494533748225E-2</v>
      </c>
      <c r="Y211" s="13">
        <v>0.12558635034178689</v>
      </c>
      <c r="AA211" s="13">
        <v>7.5343903209520641E-2</v>
      </c>
      <c r="AB211" s="13">
        <v>9.0689171560004805E-2</v>
      </c>
      <c r="AC211" s="13">
        <v>8.2975132392447901E-2</v>
      </c>
      <c r="AD211" s="13">
        <v>4.9177319015015972E-2</v>
      </c>
      <c r="AE211" s="13">
        <v>0.14429269284578669</v>
      </c>
      <c r="AF211" s="13">
        <v>8.2132100955739154E-2</v>
      </c>
      <c r="AH211" s="13">
        <v>7.3694220419962722E-2</v>
      </c>
      <c r="AI211" s="13">
        <v>6.8373310635212056E-2</v>
      </c>
      <c r="AJ211" s="13">
        <v>9.4380994145069425E-2</v>
      </c>
      <c r="AK211" s="13">
        <v>5.2662852693977372E-2</v>
      </c>
      <c r="AL211" s="13">
        <v>0.1226280157782553</v>
      </c>
      <c r="AN211" s="13">
        <v>6.886960689622372E-2</v>
      </c>
      <c r="AO211" s="13">
        <v>8.8491704492838136E-2</v>
      </c>
      <c r="AP211" s="13">
        <v>7.6382726715683844E-2</v>
      </c>
      <c r="AQ211" s="13">
        <v>0.1207943324083781</v>
      </c>
    </row>
    <row r="213" spans="2:45" x14ac:dyDescent="0.35">
      <c r="B213" s="30" t="s">
        <v>122</v>
      </c>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row>
    <row r="214" spans="2:45" x14ac:dyDescent="0.35">
      <c r="B214" s="29" t="s">
        <v>16</v>
      </c>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row>
    <row r="215" spans="2:45" x14ac:dyDescent="0.35">
      <c r="B215" s="12" t="s">
        <v>101</v>
      </c>
      <c r="C215" s="13">
        <v>5.9214701154597003E-2</v>
      </c>
      <c r="D215" s="13">
        <v>0.11184157269369201</v>
      </c>
      <c r="E215" s="13">
        <v>0.11715424256675271</v>
      </c>
      <c r="F215" s="13">
        <v>6.6522525143128952E-2</v>
      </c>
      <c r="G215" s="13">
        <v>4.9470640577266918E-2</v>
      </c>
      <c r="H215" s="13">
        <v>2.1946906960931791E-2</v>
      </c>
      <c r="I215" s="13">
        <v>4.5165358046002392E-3</v>
      </c>
      <c r="K215" s="13">
        <v>7.5854386312499925E-2</v>
      </c>
      <c r="L215" s="13">
        <v>4.2923783921818982E-2</v>
      </c>
      <c r="N215" s="13">
        <v>3.8277811818387977E-2</v>
      </c>
      <c r="O215" s="13">
        <v>5.0963969817882843E-2</v>
      </c>
      <c r="P215" s="13">
        <v>6.629028515961298E-2</v>
      </c>
      <c r="Q215" s="13">
        <v>8.7805455102888924E-2</v>
      </c>
      <c r="R215" s="13">
        <v>8.2147833014608068E-2</v>
      </c>
      <c r="S215" s="13">
        <v>7.0367967656709815E-2</v>
      </c>
      <c r="T215" s="13">
        <v>5.6767755805447198E-2</v>
      </c>
      <c r="U215" s="13">
        <v>5.1376973645371297E-2</v>
      </c>
      <c r="V215" s="13">
        <v>6.602000666189789E-2</v>
      </c>
      <c r="W215" s="13">
        <v>4.0552727543313287E-2</v>
      </c>
      <c r="X215" s="13">
        <v>5.4840397612497871E-2</v>
      </c>
      <c r="Y215" s="13">
        <v>5.8483009575464477E-2</v>
      </c>
      <c r="AA215" s="13">
        <v>7.9073741496579572E-2</v>
      </c>
      <c r="AB215" s="13">
        <v>5.8250827124129552E-2</v>
      </c>
      <c r="AC215" s="13">
        <v>6.2333643732461037E-2</v>
      </c>
      <c r="AD215" s="13">
        <v>6.5515118743272746E-2</v>
      </c>
      <c r="AE215" s="13">
        <v>3.9689610612638322E-2</v>
      </c>
      <c r="AF215" s="13">
        <v>4.4361591855076897E-2</v>
      </c>
      <c r="AH215" s="13">
        <v>9.5353424339608889E-2</v>
      </c>
      <c r="AI215" s="13">
        <v>7.0772856067423048E-2</v>
      </c>
      <c r="AJ215" s="13">
        <v>5.0599948966857627E-2</v>
      </c>
      <c r="AK215" s="13">
        <v>5.5014453030077549E-2</v>
      </c>
      <c r="AL215" s="13">
        <v>4.4582513379145719E-2</v>
      </c>
      <c r="AN215" s="13">
        <v>6.9231572165072058E-2</v>
      </c>
      <c r="AO215" s="13">
        <v>5.8970698763165637E-2</v>
      </c>
      <c r="AP215" s="13">
        <v>7.1898360353839175E-2</v>
      </c>
      <c r="AQ215" s="13">
        <v>3.791998926553769E-2</v>
      </c>
    </row>
    <row r="216" spans="2:45" x14ac:dyDescent="0.35">
      <c r="B216" s="12" t="s">
        <v>102</v>
      </c>
      <c r="C216" s="13">
        <v>0.16605765348786339</v>
      </c>
      <c r="D216" s="13">
        <v>0.20319666487656429</v>
      </c>
      <c r="E216" s="13">
        <v>0.24944083694123551</v>
      </c>
      <c r="F216" s="13">
        <v>0.17491571401858211</v>
      </c>
      <c r="G216" s="13">
        <v>0.1296128144164696</v>
      </c>
      <c r="H216" s="13">
        <v>0.13385438462826871</v>
      </c>
      <c r="I216" s="13">
        <v>0.1178495001709057</v>
      </c>
      <c r="K216" s="13">
        <v>0.17165954642196379</v>
      </c>
      <c r="L216" s="13">
        <v>0.16057317627147979</v>
      </c>
      <c r="N216" s="13">
        <v>0.16008069675807141</v>
      </c>
      <c r="O216" s="13">
        <v>0.18092264974155631</v>
      </c>
      <c r="P216" s="13">
        <v>0.20148592107673841</v>
      </c>
      <c r="Q216" s="13">
        <v>0.20720692347058131</v>
      </c>
      <c r="R216" s="13">
        <v>0.1633550212311464</v>
      </c>
      <c r="S216" s="13">
        <v>0.17913380998048811</v>
      </c>
      <c r="T216" s="13">
        <v>0.14216781217696711</v>
      </c>
      <c r="U216" s="13">
        <v>0.1564670348068829</v>
      </c>
      <c r="V216" s="13">
        <v>0.201181752620361</v>
      </c>
      <c r="W216" s="13">
        <v>0.1184568436320857</v>
      </c>
      <c r="X216" s="13">
        <v>0.18058610096967609</v>
      </c>
      <c r="Y216" s="13">
        <v>0.1499845299283748</v>
      </c>
      <c r="AA216" s="13">
        <v>0.2276268852948691</v>
      </c>
      <c r="AB216" s="13">
        <v>0.16627973313740849</v>
      </c>
      <c r="AC216" s="13">
        <v>0.14408270045370691</v>
      </c>
      <c r="AD216" s="13">
        <v>0.1183561513135381</v>
      </c>
      <c r="AE216" s="13">
        <v>0.12943259136028229</v>
      </c>
      <c r="AF216" s="13">
        <v>0.14274823172575429</v>
      </c>
      <c r="AH216" s="13">
        <v>0.31051079148422922</v>
      </c>
      <c r="AI216" s="13">
        <v>0.1694029483687548</v>
      </c>
      <c r="AJ216" s="13">
        <v>0.1281531098323653</v>
      </c>
      <c r="AK216" s="13">
        <v>0.1208502098799457</v>
      </c>
      <c r="AL216" s="13">
        <v>0.13842509370236211</v>
      </c>
      <c r="AN216" s="13">
        <v>0.19536181880194509</v>
      </c>
      <c r="AO216" s="13">
        <v>0.1196750985115749</v>
      </c>
      <c r="AP216" s="13">
        <v>0.2023281823666086</v>
      </c>
      <c r="AQ216" s="13">
        <v>0.15176538921224789</v>
      </c>
    </row>
    <row r="217" spans="2:45" ht="29" x14ac:dyDescent="0.35">
      <c r="B217" s="12" t="s">
        <v>103</v>
      </c>
      <c r="C217" s="13">
        <v>0.16944828227379691</v>
      </c>
      <c r="D217" s="13">
        <v>0.1790307558835332</v>
      </c>
      <c r="E217" s="13">
        <v>0.1596855231668052</v>
      </c>
      <c r="F217" s="13">
        <v>0.1637626612310113</v>
      </c>
      <c r="G217" s="13">
        <v>0.20939760835855761</v>
      </c>
      <c r="H217" s="13">
        <v>0.16558932699257001</v>
      </c>
      <c r="I217" s="13">
        <v>0.1459232326559706</v>
      </c>
      <c r="K217" s="13">
        <v>0.18279099512360539</v>
      </c>
      <c r="L217" s="13">
        <v>0.15638523278492369</v>
      </c>
      <c r="N217" s="13">
        <v>0.1488059635337621</v>
      </c>
      <c r="O217" s="13">
        <v>0.24467405764919881</v>
      </c>
      <c r="P217" s="13">
        <v>0.1244130113025874</v>
      </c>
      <c r="Q217" s="13">
        <v>0.17104280690181681</v>
      </c>
      <c r="R217" s="13">
        <v>0.13774265054575591</v>
      </c>
      <c r="S217" s="13">
        <v>0.20705197066255249</v>
      </c>
      <c r="T217" s="13">
        <v>0.2058376757838947</v>
      </c>
      <c r="U217" s="13">
        <v>0.15996573303585801</v>
      </c>
      <c r="V217" s="13">
        <v>0.1708639028434954</v>
      </c>
      <c r="W217" s="13">
        <v>0.16956305134407251</v>
      </c>
      <c r="X217" s="13">
        <v>0.1712437185114257</v>
      </c>
      <c r="Y217" s="13">
        <v>0.17126314964868081</v>
      </c>
      <c r="AA217" s="13">
        <v>0.17862554313300891</v>
      </c>
      <c r="AB217" s="13">
        <v>0.1669293488813838</v>
      </c>
      <c r="AC217" s="13">
        <v>0.1324357995605332</v>
      </c>
      <c r="AD217" s="13">
        <v>0.13200607276986251</v>
      </c>
      <c r="AE217" s="13">
        <v>0.21114421315488369</v>
      </c>
      <c r="AF217" s="13">
        <v>0.15171013115198231</v>
      </c>
      <c r="AH217" s="13">
        <v>0.17705763777869629</v>
      </c>
      <c r="AI217" s="13">
        <v>0.18533164447923031</v>
      </c>
      <c r="AJ217" s="13">
        <v>0.18242194383645319</v>
      </c>
      <c r="AK217" s="13">
        <v>0.1530210055127933</v>
      </c>
      <c r="AL217" s="13">
        <v>0.16723316991306189</v>
      </c>
      <c r="AN217" s="13">
        <v>0.17465063638614081</v>
      </c>
      <c r="AO217" s="13">
        <v>0.15566952471990289</v>
      </c>
      <c r="AP217" s="13">
        <v>0.16968870453268209</v>
      </c>
      <c r="AQ217" s="13">
        <v>0.1769984521861715</v>
      </c>
    </row>
    <row r="218" spans="2:45" x14ac:dyDescent="0.35">
      <c r="B218" s="12" t="s">
        <v>104</v>
      </c>
      <c r="C218" s="13">
        <v>0.27556499103171178</v>
      </c>
      <c r="D218" s="13">
        <v>0.21961784636328299</v>
      </c>
      <c r="E218" s="13">
        <v>0.21728656549784969</v>
      </c>
      <c r="F218" s="13">
        <v>0.26752956042131348</v>
      </c>
      <c r="G218" s="13">
        <v>0.26697167854088272</v>
      </c>
      <c r="H218" s="13">
        <v>0.30290153953434917</v>
      </c>
      <c r="I218" s="13">
        <v>0.35485599416864128</v>
      </c>
      <c r="K218" s="13">
        <v>0.26719672229068692</v>
      </c>
      <c r="L218" s="13">
        <v>0.28375786079745557</v>
      </c>
      <c r="N218" s="13">
        <v>0.31989630957074933</v>
      </c>
      <c r="O218" s="13">
        <v>0.223632974764403</v>
      </c>
      <c r="P218" s="13">
        <v>0.2205854400433287</v>
      </c>
      <c r="Q218" s="13">
        <v>0.25046762665008521</v>
      </c>
      <c r="R218" s="13">
        <v>0.28273385184262262</v>
      </c>
      <c r="S218" s="13">
        <v>0.2296325597795725</v>
      </c>
      <c r="T218" s="13">
        <v>0.24497339771842891</v>
      </c>
      <c r="U218" s="13">
        <v>0.22660452884975901</v>
      </c>
      <c r="V218" s="13">
        <v>0.24779159603005721</v>
      </c>
      <c r="W218" s="13">
        <v>0.33087459217086951</v>
      </c>
      <c r="X218" s="13">
        <v>0.31079760492951403</v>
      </c>
      <c r="Y218" s="13">
        <v>0.32807101096077101</v>
      </c>
      <c r="AA218" s="13">
        <v>0.24064030492467009</v>
      </c>
      <c r="AB218" s="13">
        <v>0.30370544851142561</v>
      </c>
      <c r="AC218" s="13">
        <v>0.27822304645578783</v>
      </c>
      <c r="AD218" s="13">
        <v>0.29825991085822079</v>
      </c>
      <c r="AE218" s="13">
        <v>0.26102135226288581</v>
      </c>
      <c r="AF218" s="13">
        <v>0.31440047281366301</v>
      </c>
      <c r="AH218" s="13">
        <v>0.23712791940292161</v>
      </c>
      <c r="AI218" s="13">
        <v>0.28087062705157489</v>
      </c>
      <c r="AJ218" s="13">
        <v>0.245485438446225</v>
      </c>
      <c r="AK218" s="13">
        <v>0.27547150222459937</v>
      </c>
      <c r="AL218" s="13">
        <v>0.30557741762354318</v>
      </c>
      <c r="AN218" s="13">
        <v>0.27550171464469397</v>
      </c>
      <c r="AO218" s="13">
        <v>0.28901124935436368</v>
      </c>
      <c r="AP218" s="13">
        <v>0.25937597233070592</v>
      </c>
      <c r="AQ218" s="13">
        <v>0.27492616714546192</v>
      </c>
    </row>
    <row r="219" spans="2:45" x14ac:dyDescent="0.35">
      <c r="B219" s="12" t="s">
        <v>105</v>
      </c>
      <c r="C219" s="13">
        <v>0.2456719390350853</v>
      </c>
      <c r="D219" s="13">
        <v>0.2197798484149884</v>
      </c>
      <c r="E219" s="13">
        <v>0.19592482941606479</v>
      </c>
      <c r="F219" s="13">
        <v>0.2335521430761888</v>
      </c>
      <c r="G219" s="13">
        <v>0.27098136799276801</v>
      </c>
      <c r="H219" s="13">
        <v>0.2775566743927298</v>
      </c>
      <c r="I219" s="13">
        <v>0.2710285095480095</v>
      </c>
      <c r="K219" s="13">
        <v>0.243912007294769</v>
      </c>
      <c r="L219" s="13">
        <v>0.24739498259298659</v>
      </c>
      <c r="N219" s="13">
        <v>0.2522930932262416</v>
      </c>
      <c r="O219" s="13">
        <v>0.21484927339554691</v>
      </c>
      <c r="P219" s="13">
        <v>0.28507096072003979</v>
      </c>
      <c r="Q219" s="13">
        <v>0.18002174649858799</v>
      </c>
      <c r="R219" s="13">
        <v>0.2490367789640433</v>
      </c>
      <c r="S219" s="13">
        <v>0.2487525256892805</v>
      </c>
      <c r="T219" s="13">
        <v>0.27021256028572321</v>
      </c>
      <c r="U219" s="13">
        <v>0.30435877741579209</v>
      </c>
      <c r="V219" s="13">
        <v>0.26031336522833087</v>
      </c>
      <c r="W219" s="13">
        <v>0.23112872301927509</v>
      </c>
      <c r="X219" s="13">
        <v>0.21765458027858109</v>
      </c>
      <c r="Y219" s="13">
        <v>0.19441410129396541</v>
      </c>
      <c r="AA219" s="13">
        <v>0.1980553045720751</v>
      </c>
      <c r="AB219" s="13">
        <v>0.22924757742061511</v>
      </c>
      <c r="AC219" s="13">
        <v>0.3171496383521637</v>
      </c>
      <c r="AD219" s="13">
        <v>0.34913913360553428</v>
      </c>
      <c r="AE219" s="13">
        <v>0.21589100484108889</v>
      </c>
      <c r="AF219" s="13">
        <v>0.26858468560607068</v>
      </c>
      <c r="AH219" s="13">
        <v>0.11942689838524791</v>
      </c>
      <c r="AI219" s="13">
        <v>0.21052983218992091</v>
      </c>
      <c r="AJ219" s="13">
        <v>0.28823000815020638</v>
      </c>
      <c r="AK219" s="13">
        <v>0.34799080447883601</v>
      </c>
      <c r="AL219" s="13">
        <v>0.23278634200553641</v>
      </c>
      <c r="AN219" s="13">
        <v>0.21693241682087741</v>
      </c>
      <c r="AO219" s="13">
        <v>0.28864862257555268</v>
      </c>
      <c r="AP219" s="13">
        <v>0.2283473749203177</v>
      </c>
      <c r="AQ219" s="13">
        <v>0.24803535110851549</v>
      </c>
    </row>
    <row r="220" spans="2:45" x14ac:dyDescent="0.35">
      <c r="B220" s="12" t="s">
        <v>81</v>
      </c>
      <c r="C220" s="13">
        <v>8.4042433016945695E-2</v>
      </c>
      <c r="D220" s="13">
        <v>6.6533311767939488E-2</v>
      </c>
      <c r="E220" s="13">
        <v>6.0508002411292179E-2</v>
      </c>
      <c r="F220" s="13">
        <v>9.3717396109775378E-2</v>
      </c>
      <c r="G220" s="13">
        <v>7.3565890114055302E-2</v>
      </c>
      <c r="H220" s="13">
        <v>9.8151167491150423E-2</v>
      </c>
      <c r="I220" s="13">
        <v>0.1058262276518728</v>
      </c>
      <c r="K220" s="13">
        <v>5.8586342556474887E-2</v>
      </c>
      <c r="L220" s="13">
        <v>0.1089649636313353</v>
      </c>
      <c r="N220" s="13">
        <v>8.0646125092787735E-2</v>
      </c>
      <c r="O220" s="13">
        <v>8.4957074631412083E-2</v>
      </c>
      <c r="P220" s="13">
        <v>0.1021543816976927</v>
      </c>
      <c r="Q220" s="13">
        <v>0.1034554413760399</v>
      </c>
      <c r="R220" s="13">
        <v>8.4983864401823733E-2</v>
      </c>
      <c r="S220" s="13">
        <v>6.5061166231396433E-2</v>
      </c>
      <c r="T220" s="13">
        <v>8.0040798229539009E-2</v>
      </c>
      <c r="U220" s="13">
        <v>0.1012269522463365</v>
      </c>
      <c r="V220" s="13">
        <v>5.3829376615857613E-2</v>
      </c>
      <c r="W220" s="13">
        <v>0.10942406229038371</v>
      </c>
      <c r="X220" s="13">
        <v>6.4877597698304951E-2</v>
      </c>
      <c r="Y220" s="13">
        <v>9.778419859274351E-2</v>
      </c>
      <c r="AA220" s="13">
        <v>7.5978220578797342E-2</v>
      </c>
      <c r="AB220" s="13">
        <v>7.5587064925037431E-2</v>
      </c>
      <c r="AC220" s="13">
        <v>6.5775171445347405E-2</v>
      </c>
      <c r="AD220" s="13">
        <v>3.6723612709571411E-2</v>
      </c>
      <c r="AE220" s="13">
        <v>0.14282122776822109</v>
      </c>
      <c r="AF220" s="13">
        <v>7.8194886847452932E-2</v>
      </c>
      <c r="AH220" s="13">
        <v>6.052332860929599E-2</v>
      </c>
      <c r="AI220" s="13">
        <v>8.3092091843095892E-2</v>
      </c>
      <c r="AJ220" s="13">
        <v>0.1051095507678924</v>
      </c>
      <c r="AK220" s="13">
        <v>4.7652024873747978E-2</v>
      </c>
      <c r="AL220" s="13">
        <v>0.1113954633763507</v>
      </c>
      <c r="AN220" s="13">
        <v>6.8321841181270881E-2</v>
      </c>
      <c r="AO220" s="13">
        <v>8.8024806075440137E-2</v>
      </c>
      <c r="AP220" s="13">
        <v>6.8361405495846517E-2</v>
      </c>
      <c r="AQ220" s="13">
        <v>0.1103546510820657</v>
      </c>
    </row>
    <row r="222" spans="2:45" x14ac:dyDescent="0.35">
      <c r="B222" s="30" t="s">
        <v>123</v>
      </c>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row>
    <row r="223" spans="2:45" x14ac:dyDescent="0.35">
      <c r="B223" s="29" t="s">
        <v>16</v>
      </c>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row>
    <row r="224" spans="2:45" x14ac:dyDescent="0.35">
      <c r="B224" s="12" t="s">
        <v>101</v>
      </c>
      <c r="C224" s="13">
        <v>5.5810228057034027E-2</v>
      </c>
      <c r="D224" s="13">
        <v>9.8502263807948007E-2</v>
      </c>
      <c r="E224" s="13">
        <v>0.10429245623730581</v>
      </c>
      <c r="F224" s="13">
        <v>6.662922569631316E-2</v>
      </c>
      <c r="G224" s="13">
        <v>2.6790954034179651E-2</v>
      </c>
      <c r="H224" s="13">
        <v>3.2533301382067017E-2</v>
      </c>
      <c r="I224" s="13">
        <v>1.8684649385013598E-2</v>
      </c>
      <c r="K224" s="13">
        <v>7.0382623225940022E-2</v>
      </c>
      <c r="L224" s="13">
        <v>4.154327039965125E-2</v>
      </c>
      <c r="N224" s="13">
        <v>3.5941560999450277E-2</v>
      </c>
      <c r="O224" s="13">
        <v>6.7871775435075749E-2</v>
      </c>
      <c r="P224" s="13">
        <v>3.8567112320446947E-2</v>
      </c>
      <c r="Q224" s="13">
        <v>7.7550379622175675E-2</v>
      </c>
      <c r="R224" s="13">
        <v>3.7226329894700198E-2</v>
      </c>
      <c r="S224" s="13">
        <v>7.7587607387054905E-2</v>
      </c>
      <c r="T224" s="13">
        <v>3.6529705641888073E-2</v>
      </c>
      <c r="U224" s="13">
        <v>5.225591213559113E-2</v>
      </c>
      <c r="V224" s="13">
        <v>8.1460944759288431E-2</v>
      </c>
      <c r="W224" s="13">
        <v>4.0019728840687427E-2</v>
      </c>
      <c r="X224" s="13">
        <v>4.4742406840122873E-2</v>
      </c>
      <c r="Y224" s="13">
        <v>8.6728836606138629E-2</v>
      </c>
      <c r="AA224" s="13">
        <v>8.7970716399970408E-2</v>
      </c>
      <c r="AB224" s="13">
        <v>4.4753475982362061E-2</v>
      </c>
      <c r="AC224" s="13">
        <v>5.3985374213191828E-2</v>
      </c>
      <c r="AD224" s="13">
        <v>3.1987190953238709E-2</v>
      </c>
      <c r="AE224" s="13">
        <v>2.4666690079343651E-2</v>
      </c>
      <c r="AF224" s="13">
        <v>5.4320573875741497E-2</v>
      </c>
      <c r="AH224" s="13">
        <v>0.10194125990014789</v>
      </c>
      <c r="AI224" s="13">
        <v>5.3157891866505137E-2</v>
      </c>
      <c r="AJ224" s="13">
        <v>5.7312542277728008E-2</v>
      </c>
      <c r="AK224" s="13">
        <v>3.2581876830870972E-2</v>
      </c>
      <c r="AL224" s="13">
        <v>4.8199788404177268E-2</v>
      </c>
      <c r="AN224" s="13">
        <v>7.6869386437594972E-2</v>
      </c>
      <c r="AO224" s="13">
        <v>5.1323284863308463E-2</v>
      </c>
      <c r="AP224" s="13">
        <v>5.9955900470425517E-2</v>
      </c>
      <c r="AQ224" s="13">
        <v>3.4496075465691688E-2</v>
      </c>
    </row>
    <row r="225" spans="2:45" x14ac:dyDescent="0.35">
      <c r="B225" s="12" t="s">
        <v>102</v>
      </c>
      <c r="C225" s="13">
        <v>0.18473937187760731</v>
      </c>
      <c r="D225" s="13">
        <v>0.2232094984000558</v>
      </c>
      <c r="E225" s="13">
        <v>0.22036012252179479</v>
      </c>
      <c r="F225" s="13">
        <v>0.20574444275229531</v>
      </c>
      <c r="G225" s="13">
        <v>0.17755632938920621</v>
      </c>
      <c r="H225" s="13">
        <v>0.1681548685603898</v>
      </c>
      <c r="I225" s="13">
        <v>0.13037437426018811</v>
      </c>
      <c r="K225" s="13">
        <v>0.2038636717847393</v>
      </c>
      <c r="L225" s="13">
        <v>0.16601591743929159</v>
      </c>
      <c r="N225" s="13">
        <v>0.19967637887299411</v>
      </c>
      <c r="O225" s="13">
        <v>0.14923901400691711</v>
      </c>
      <c r="P225" s="13">
        <v>0.1862157131418562</v>
      </c>
      <c r="Q225" s="13">
        <v>0.1983272718762204</v>
      </c>
      <c r="R225" s="13">
        <v>0.20371833018343871</v>
      </c>
      <c r="S225" s="13">
        <v>0.22685345811427529</v>
      </c>
      <c r="T225" s="13">
        <v>0.16234856101771289</v>
      </c>
      <c r="U225" s="13">
        <v>0.1720962197720721</v>
      </c>
      <c r="V225" s="13">
        <v>0.23920228868481691</v>
      </c>
      <c r="W225" s="13">
        <v>0.13319727535957179</v>
      </c>
      <c r="X225" s="13">
        <v>0.15061327535572819</v>
      </c>
      <c r="Y225" s="13">
        <v>0.16434802012325611</v>
      </c>
      <c r="AA225" s="13">
        <v>0.23035511046643489</v>
      </c>
      <c r="AB225" s="13">
        <v>0.16730154692318761</v>
      </c>
      <c r="AC225" s="13">
        <v>0.1407225556027332</v>
      </c>
      <c r="AD225" s="13">
        <v>0.15180929246576191</v>
      </c>
      <c r="AE225" s="13">
        <v>0.1794923147959181</v>
      </c>
      <c r="AF225" s="13">
        <v>0.1603100149563183</v>
      </c>
      <c r="AH225" s="13">
        <v>0.28365324273519771</v>
      </c>
      <c r="AI225" s="13">
        <v>0.16364156583929071</v>
      </c>
      <c r="AJ225" s="13">
        <v>0.18740306629142589</v>
      </c>
      <c r="AK225" s="13">
        <v>0.15168398956159709</v>
      </c>
      <c r="AL225" s="13">
        <v>0.1614988807910972</v>
      </c>
      <c r="AN225" s="13">
        <v>0.22271365056877721</v>
      </c>
      <c r="AO225" s="13">
        <v>0.13578171946277981</v>
      </c>
      <c r="AP225" s="13">
        <v>0.22812911971211919</v>
      </c>
      <c r="AQ225" s="13">
        <v>0.15762897502731421</v>
      </c>
    </row>
    <row r="226" spans="2:45" ht="29" x14ac:dyDescent="0.35">
      <c r="B226" s="12" t="s">
        <v>103</v>
      </c>
      <c r="C226" s="13">
        <v>0.1825333518120788</v>
      </c>
      <c r="D226" s="13">
        <v>0.17053236193200211</v>
      </c>
      <c r="E226" s="13">
        <v>0.1791003820258095</v>
      </c>
      <c r="F226" s="13">
        <v>0.2036871693480391</v>
      </c>
      <c r="G226" s="13">
        <v>0.17741026694661391</v>
      </c>
      <c r="H226" s="13">
        <v>0.16651390545279071</v>
      </c>
      <c r="I226" s="13">
        <v>0.19097201575518741</v>
      </c>
      <c r="K226" s="13">
        <v>0.18901467271625499</v>
      </c>
      <c r="L226" s="13">
        <v>0.17618787944243719</v>
      </c>
      <c r="N226" s="13">
        <v>0.20678030814136511</v>
      </c>
      <c r="O226" s="13">
        <v>0.20586050790791341</v>
      </c>
      <c r="P226" s="13">
        <v>0.21641001971903229</v>
      </c>
      <c r="Q226" s="13">
        <v>0.2213901915177113</v>
      </c>
      <c r="R226" s="13">
        <v>0.14121542946142479</v>
      </c>
      <c r="S226" s="13">
        <v>0.17913630535500211</v>
      </c>
      <c r="T226" s="13">
        <v>0.1995417569736479</v>
      </c>
      <c r="U226" s="13">
        <v>0.1658558901121864</v>
      </c>
      <c r="V226" s="13">
        <v>0.18911774900581929</v>
      </c>
      <c r="W226" s="13">
        <v>0.1844368884415786</v>
      </c>
      <c r="X226" s="13">
        <v>0.22815532679957301</v>
      </c>
      <c r="Y226" s="13">
        <v>0.1162726508848807</v>
      </c>
      <c r="AA226" s="13">
        <v>0.18521991637462309</v>
      </c>
      <c r="AB226" s="13">
        <v>0.19059518723929431</v>
      </c>
      <c r="AC226" s="13">
        <v>0.16772656154882529</v>
      </c>
      <c r="AD226" s="13">
        <v>0.14737795830499761</v>
      </c>
      <c r="AE226" s="13">
        <v>0.19945766494804379</v>
      </c>
      <c r="AF226" s="13">
        <v>0.18449549573349749</v>
      </c>
      <c r="AH226" s="13">
        <v>0.19645468117735851</v>
      </c>
      <c r="AI226" s="13">
        <v>0.21875204620714911</v>
      </c>
      <c r="AJ226" s="13">
        <v>0.1732236140481567</v>
      </c>
      <c r="AK226" s="13">
        <v>0.156956611618049</v>
      </c>
      <c r="AL226" s="13">
        <v>0.18710122219676639</v>
      </c>
      <c r="AN226" s="13">
        <v>0.16009197625975019</v>
      </c>
      <c r="AO226" s="13">
        <v>0.16543132541012609</v>
      </c>
      <c r="AP226" s="13">
        <v>0.17171312238499489</v>
      </c>
      <c r="AQ226" s="13">
        <v>0.2323026841544539</v>
      </c>
    </row>
    <row r="227" spans="2:45" x14ac:dyDescent="0.35">
      <c r="B227" s="12" t="s">
        <v>104</v>
      </c>
      <c r="C227" s="13">
        <v>0.2874363268344135</v>
      </c>
      <c r="D227" s="13">
        <v>0.23789355800342049</v>
      </c>
      <c r="E227" s="13">
        <v>0.25998690288656362</v>
      </c>
      <c r="F227" s="13">
        <v>0.26353188439086739</v>
      </c>
      <c r="G227" s="13">
        <v>0.28901923242520622</v>
      </c>
      <c r="H227" s="13">
        <v>0.29554209952797922</v>
      </c>
      <c r="I227" s="13">
        <v>0.35505431931528941</v>
      </c>
      <c r="K227" s="13">
        <v>0.28438100788984788</v>
      </c>
      <c r="L227" s="13">
        <v>0.29042760627109299</v>
      </c>
      <c r="N227" s="13">
        <v>0.2825126743723495</v>
      </c>
      <c r="O227" s="13">
        <v>0.29882492620360501</v>
      </c>
      <c r="P227" s="13">
        <v>0.24852191610987709</v>
      </c>
      <c r="Q227" s="13">
        <v>0.2294791077545906</v>
      </c>
      <c r="R227" s="13">
        <v>0.33406761787456379</v>
      </c>
      <c r="S227" s="13">
        <v>0.2428463309163269</v>
      </c>
      <c r="T227" s="13">
        <v>0.27615196247844093</v>
      </c>
      <c r="U227" s="13">
        <v>0.28691559275370609</v>
      </c>
      <c r="V227" s="13">
        <v>0.21456263475769499</v>
      </c>
      <c r="W227" s="13">
        <v>0.31502763283633273</v>
      </c>
      <c r="X227" s="13">
        <v>0.32489688766846742</v>
      </c>
      <c r="Y227" s="13">
        <v>0.36956536786648719</v>
      </c>
      <c r="AA227" s="13">
        <v>0.24438284204096941</v>
      </c>
      <c r="AB227" s="13">
        <v>0.33277986886870559</v>
      </c>
      <c r="AC227" s="13">
        <v>0.3374622894058531</v>
      </c>
      <c r="AD227" s="13">
        <v>0.32322071197762842</v>
      </c>
      <c r="AE227" s="13">
        <v>0.28343450176126461</v>
      </c>
      <c r="AF227" s="13">
        <v>0.30418465547517121</v>
      </c>
      <c r="AH227" s="13">
        <v>0.25433423227817331</v>
      </c>
      <c r="AI227" s="13">
        <v>0.32760760034100478</v>
      </c>
      <c r="AJ227" s="13">
        <v>0.24878266145161909</v>
      </c>
      <c r="AK227" s="13">
        <v>0.31763646515644289</v>
      </c>
      <c r="AL227" s="13">
        <v>0.28958295952051499</v>
      </c>
      <c r="AN227" s="13">
        <v>0.28174111575633848</v>
      </c>
      <c r="AO227" s="13">
        <v>0.32705200914061261</v>
      </c>
      <c r="AP227" s="13">
        <v>0.26399589633860299</v>
      </c>
      <c r="AQ227" s="13">
        <v>0.27303589972963888</v>
      </c>
    </row>
    <row r="228" spans="2:45" x14ac:dyDescent="0.35">
      <c r="B228" s="12" t="s">
        <v>105</v>
      </c>
      <c r="C228" s="13">
        <v>0.20622081108655321</v>
      </c>
      <c r="D228" s="13">
        <v>0.19230756346318509</v>
      </c>
      <c r="E228" s="13">
        <v>0.17414124989115151</v>
      </c>
      <c r="F228" s="13">
        <v>0.1961168829540616</v>
      </c>
      <c r="G228" s="13">
        <v>0.2348882165965564</v>
      </c>
      <c r="H228" s="13">
        <v>0.25602415453329808</v>
      </c>
      <c r="I228" s="13">
        <v>0.19291408478259181</v>
      </c>
      <c r="K228" s="13">
        <v>0.19225531371659921</v>
      </c>
      <c r="L228" s="13">
        <v>0.21989359152738061</v>
      </c>
      <c r="N228" s="13">
        <v>0.22035506273456459</v>
      </c>
      <c r="O228" s="13">
        <v>0.16316800849947621</v>
      </c>
      <c r="P228" s="13">
        <v>0.2026991417365902</v>
      </c>
      <c r="Q228" s="13">
        <v>0.17157859540455461</v>
      </c>
      <c r="R228" s="13">
        <v>0.21949514622557459</v>
      </c>
      <c r="S228" s="13">
        <v>0.19588443217287679</v>
      </c>
      <c r="T228" s="13">
        <v>0.25262596765562662</v>
      </c>
      <c r="U228" s="13">
        <v>0.21746371488455771</v>
      </c>
      <c r="V228" s="13">
        <v>0.21017992617219911</v>
      </c>
      <c r="W228" s="13">
        <v>0.20815396279418191</v>
      </c>
      <c r="X228" s="13">
        <v>0.21180957605625159</v>
      </c>
      <c r="Y228" s="13">
        <v>0.15467975328287051</v>
      </c>
      <c r="AA228" s="13">
        <v>0.1727870159029441</v>
      </c>
      <c r="AB228" s="13">
        <v>0.17335711886733621</v>
      </c>
      <c r="AC228" s="13">
        <v>0.25087421423137579</v>
      </c>
      <c r="AD228" s="13">
        <v>0.29903195039127828</v>
      </c>
      <c r="AE228" s="13">
        <v>0.1807042491728485</v>
      </c>
      <c r="AF228" s="13">
        <v>0.22361168615253571</v>
      </c>
      <c r="AH228" s="13">
        <v>8.8335710399264702E-2</v>
      </c>
      <c r="AI228" s="13">
        <v>0.16955122672377171</v>
      </c>
      <c r="AJ228" s="13">
        <v>0.24139268720972071</v>
      </c>
      <c r="AK228" s="13">
        <v>0.29129988659053607</v>
      </c>
      <c r="AL228" s="13">
        <v>0.20388611568929599</v>
      </c>
      <c r="AN228" s="13">
        <v>0.19674437934172961</v>
      </c>
      <c r="AO228" s="13">
        <v>0.23441210100844689</v>
      </c>
      <c r="AP228" s="13">
        <v>0.210093858141812</v>
      </c>
      <c r="AQ228" s="13">
        <v>0.18530359534828089</v>
      </c>
    </row>
    <row r="229" spans="2:45" x14ac:dyDescent="0.35">
      <c r="B229" s="12" t="s">
        <v>81</v>
      </c>
      <c r="C229" s="13">
        <v>8.3259910332313211E-2</v>
      </c>
      <c r="D229" s="13">
        <v>7.7554754393388645E-2</v>
      </c>
      <c r="E229" s="13">
        <v>6.2118886437374822E-2</v>
      </c>
      <c r="F229" s="13">
        <v>6.4290394858423514E-2</v>
      </c>
      <c r="G229" s="13">
        <v>9.4335000608237643E-2</v>
      </c>
      <c r="H229" s="13">
        <v>8.1231670543475062E-2</v>
      </c>
      <c r="I229" s="13">
        <v>0.11200055650172989</v>
      </c>
      <c r="K229" s="13">
        <v>6.0102710666618549E-2</v>
      </c>
      <c r="L229" s="13">
        <v>0.1059317349201464</v>
      </c>
      <c r="N229" s="13">
        <v>5.4734014879276482E-2</v>
      </c>
      <c r="O229" s="13">
        <v>0.11503576794701249</v>
      </c>
      <c r="P229" s="13">
        <v>0.1075860969721972</v>
      </c>
      <c r="Q229" s="13">
        <v>0.1016744538247476</v>
      </c>
      <c r="R229" s="13">
        <v>6.427714636029791E-2</v>
      </c>
      <c r="S229" s="13">
        <v>7.7691866054463918E-2</v>
      </c>
      <c r="T229" s="13">
        <v>7.2802046232683715E-2</v>
      </c>
      <c r="U229" s="13">
        <v>0.1054126703418863</v>
      </c>
      <c r="V229" s="13">
        <v>6.5476456620181103E-2</v>
      </c>
      <c r="W229" s="13">
        <v>0.1191645117276475</v>
      </c>
      <c r="X229" s="13">
        <v>3.9782527279856948E-2</v>
      </c>
      <c r="Y229" s="13">
        <v>0.1084053712363669</v>
      </c>
      <c r="AA229" s="13">
        <v>7.9284398815058083E-2</v>
      </c>
      <c r="AB229" s="13">
        <v>9.1212802119114381E-2</v>
      </c>
      <c r="AC229" s="13">
        <v>4.9229004998020812E-2</v>
      </c>
      <c r="AD229" s="13">
        <v>4.6572895907095173E-2</v>
      </c>
      <c r="AE229" s="13">
        <v>0.1322445792425814</v>
      </c>
      <c r="AF229" s="13">
        <v>7.3077573806735796E-2</v>
      </c>
      <c r="AH229" s="13">
        <v>7.5280873509857862E-2</v>
      </c>
      <c r="AI229" s="13">
        <v>6.7289669022278495E-2</v>
      </c>
      <c r="AJ229" s="13">
        <v>9.188542872134968E-2</v>
      </c>
      <c r="AK229" s="13">
        <v>4.9841170242503882E-2</v>
      </c>
      <c r="AL229" s="13">
        <v>0.1097310333981482</v>
      </c>
      <c r="AN229" s="13">
        <v>6.1839491635809617E-2</v>
      </c>
      <c r="AO229" s="13">
        <v>8.5999560114726037E-2</v>
      </c>
      <c r="AP229" s="13">
        <v>6.6112102952045421E-2</v>
      </c>
      <c r="AQ229" s="13">
        <v>0.11723277027462051</v>
      </c>
    </row>
    <row r="231" spans="2:45" x14ac:dyDescent="0.35">
      <c r="B231" s="30" t="s">
        <v>124</v>
      </c>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row>
    <row r="232" spans="2:45" x14ac:dyDescent="0.35">
      <c r="B232" s="29" t="s">
        <v>16</v>
      </c>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row>
    <row r="233" spans="2:45" x14ac:dyDescent="0.35">
      <c r="B233" s="12" t="s">
        <v>125</v>
      </c>
      <c r="C233" s="13">
        <v>0.12600481727055071</v>
      </c>
      <c r="D233" s="13">
        <v>9.4910435570466731E-2</v>
      </c>
      <c r="E233" s="13">
        <v>0.13927158699751541</v>
      </c>
      <c r="F233" s="13">
        <v>0.1182779329231699</v>
      </c>
      <c r="G233" s="13">
        <v>0.13450676420932001</v>
      </c>
      <c r="H233" s="13">
        <v>0.15278631332585721</v>
      </c>
      <c r="I233" s="13">
        <v>0.1170707404034131</v>
      </c>
      <c r="K233" s="13">
        <v>0.17964966167839649</v>
      </c>
      <c r="L233" s="13">
        <v>7.3484369201952018E-2</v>
      </c>
      <c r="N233" s="13">
        <v>0.12726072995097751</v>
      </c>
      <c r="O233" s="13">
        <v>6.0731275997259512E-2</v>
      </c>
      <c r="P233" s="13">
        <v>0.1203494671657622</v>
      </c>
      <c r="Q233" s="13">
        <v>0.1430431692043912</v>
      </c>
      <c r="R233" s="13">
        <v>0.1110824106068406</v>
      </c>
      <c r="S233" s="13">
        <v>0.1880397065676204</v>
      </c>
      <c r="T233" s="13">
        <v>7.2413889086605288E-2</v>
      </c>
      <c r="U233" s="13">
        <v>0.14180686756284069</v>
      </c>
      <c r="V233" s="13">
        <v>0.14249586037877821</v>
      </c>
      <c r="W233" s="13">
        <v>0.1135668222284163</v>
      </c>
      <c r="X233" s="13">
        <v>0.12915751051131741</v>
      </c>
      <c r="Y233" s="13">
        <v>0.12061065607962509</v>
      </c>
      <c r="AA233" s="13">
        <v>0.1311824838770787</v>
      </c>
      <c r="AB233" s="13">
        <v>0.1076755014207357</v>
      </c>
      <c r="AC233" s="13">
        <v>9.0597517210784476E-2</v>
      </c>
      <c r="AD233" s="13">
        <v>0.17076606234805619</v>
      </c>
      <c r="AE233" s="13">
        <v>5.1227417568519257E-2</v>
      </c>
      <c r="AF233" s="13">
        <v>0.1728071435685172</v>
      </c>
      <c r="AH233" s="13">
        <v>0.16805857062738619</v>
      </c>
      <c r="AI233" s="13">
        <v>9.5361951840337758E-2</v>
      </c>
      <c r="AJ233" s="13">
        <v>8.1481987554596638E-2</v>
      </c>
      <c r="AK233" s="13">
        <v>0.15128154645959771</v>
      </c>
      <c r="AL233" s="13">
        <v>0.11415990531579449</v>
      </c>
      <c r="AN233" s="13">
        <v>0.1381729238538241</v>
      </c>
      <c r="AO233" s="13">
        <v>0.1307735122111417</v>
      </c>
      <c r="AP233" s="13">
        <v>0.13922863265258381</v>
      </c>
      <c r="AQ233" s="13">
        <v>9.4996508160591311E-2</v>
      </c>
    </row>
    <row r="234" spans="2:45" x14ac:dyDescent="0.35">
      <c r="B234" s="12" t="s">
        <v>126</v>
      </c>
      <c r="C234" s="13">
        <v>0.29312661638451781</v>
      </c>
      <c r="D234" s="13">
        <v>0.2122626141954185</v>
      </c>
      <c r="E234" s="13">
        <v>0.30396431564034249</v>
      </c>
      <c r="F234" s="13">
        <v>0.26711832683371378</v>
      </c>
      <c r="G234" s="13">
        <v>0.28600350982091222</v>
      </c>
      <c r="H234" s="13">
        <v>0.32205758576166438</v>
      </c>
      <c r="I234" s="13">
        <v>0.3450114300199178</v>
      </c>
      <c r="K234" s="13">
        <v>0.32187866429324252</v>
      </c>
      <c r="L234" s="13">
        <v>0.26497721161459398</v>
      </c>
      <c r="N234" s="13">
        <v>0.27295556194912368</v>
      </c>
      <c r="O234" s="13">
        <v>0.31759915693659541</v>
      </c>
      <c r="P234" s="13">
        <v>0.27020554851209949</v>
      </c>
      <c r="Q234" s="13">
        <v>0.22738214459585199</v>
      </c>
      <c r="R234" s="13">
        <v>0.34118252722405251</v>
      </c>
      <c r="S234" s="13">
        <v>0.23625088437385339</v>
      </c>
      <c r="T234" s="13">
        <v>0.32923556623645372</v>
      </c>
      <c r="U234" s="13">
        <v>0.27337321094583011</v>
      </c>
      <c r="V234" s="13">
        <v>0.29246921408575449</v>
      </c>
      <c r="W234" s="13">
        <v>0.33903379944204382</v>
      </c>
      <c r="X234" s="13">
        <v>0.23162943271536859</v>
      </c>
      <c r="Y234" s="13">
        <v>0.32062127505749632</v>
      </c>
      <c r="AA234" s="13">
        <v>0.34303091234260119</v>
      </c>
      <c r="AB234" s="13">
        <v>0.36139014596622698</v>
      </c>
      <c r="AC234" s="13">
        <v>0.32384181444933419</v>
      </c>
      <c r="AD234" s="13">
        <v>0.28451985582689587</v>
      </c>
      <c r="AE234" s="13">
        <v>0.19036693347300179</v>
      </c>
      <c r="AF234" s="13">
        <v>0.28589558849399238</v>
      </c>
      <c r="AH234" s="13">
        <v>0.37352915782554241</v>
      </c>
      <c r="AI234" s="13">
        <v>0.33677517625830611</v>
      </c>
      <c r="AJ234" s="13">
        <v>0.27286138611067517</v>
      </c>
      <c r="AK234" s="13">
        <v>0.29129377200799472</v>
      </c>
      <c r="AL234" s="13">
        <v>0.25157300980722569</v>
      </c>
      <c r="AN234" s="13">
        <v>0.32006427593672798</v>
      </c>
      <c r="AO234" s="13">
        <v>0.30282939083578969</v>
      </c>
      <c r="AP234" s="13">
        <v>0.27278337278966552</v>
      </c>
      <c r="AQ234" s="13">
        <v>0.27299230141205238</v>
      </c>
    </row>
    <row r="235" spans="2:45" x14ac:dyDescent="0.35">
      <c r="B235" s="12" t="s">
        <v>127</v>
      </c>
      <c r="C235" s="13">
        <v>0.25429500327636972</v>
      </c>
      <c r="D235" s="13">
        <v>0.25328640863400947</v>
      </c>
      <c r="E235" s="13">
        <v>0.19202103668967829</v>
      </c>
      <c r="F235" s="13">
        <v>0.2474909342364669</v>
      </c>
      <c r="G235" s="13">
        <v>0.26848008125445072</v>
      </c>
      <c r="H235" s="13">
        <v>0.2421051378413154</v>
      </c>
      <c r="I235" s="13">
        <v>0.30779823283545982</v>
      </c>
      <c r="K235" s="13">
        <v>0.22730492740929101</v>
      </c>
      <c r="L235" s="13">
        <v>0.2807193669517935</v>
      </c>
      <c r="N235" s="13">
        <v>0.31200915121706257</v>
      </c>
      <c r="O235" s="13">
        <v>0.188772187626712</v>
      </c>
      <c r="P235" s="13">
        <v>0.23173067436900679</v>
      </c>
      <c r="Q235" s="13">
        <v>0.31387176423848712</v>
      </c>
      <c r="R235" s="13">
        <v>0.25250208868196078</v>
      </c>
      <c r="S235" s="13">
        <v>0.20320908491630341</v>
      </c>
      <c r="T235" s="13">
        <v>0.29316976379067561</v>
      </c>
      <c r="U235" s="13">
        <v>0.22605955977811479</v>
      </c>
      <c r="V235" s="13">
        <v>0.22029754401907101</v>
      </c>
      <c r="W235" s="13">
        <v>0.26729557124233672</v>
      </c>
      <c r="X235" s="13">
        <v>0.27690271072610861</v>
      </c>
      <c r="Y235" s="13">
        <v>0.26453289428420418</v>
      </c>
      <c r="AA235" s="13">
        <v>0.23641661719514401</v>
      </c>
      <c r="AB235" s="13">
        <v>0.28294926554517619</v>
      </c>
      <c r="AC235" s="13">
        <v>0.25736212453870227</v>
      </c>
      <c r="AD235" s="13">
        <v>0.22753593163980201</v>
      </c>
      <c r="AE235" s="13">
        <v>0.30766862244114429</v>
      </c>
      <c r="AF235" s="13">
        <v>0.23837922449460081</v>
      </c>
      <c r="AH235" s="13">
        <v>0.21731392034230471</v>
      </c>
      <c r="AI235" s="13">
        <v>0.31012303369038452</v>
      </c>
      <c r="AJ235" s="13">
        <v>0.26163313222333501</v>
      </c>
      <c r="AK235" s="13">
        <v>0.2319177199474495</v>
      </c>
      <c r="AL235" s="13">
        <v>0.27042263189786953</v>
      </c>
      <c r="AN235" s="13">
        <v>0.25693006085068831</v>
      </c>
      <c r="AO235" s="13">
        <v>0.2383686261233309</v>
      </c>
      <c r="AP235" s="13">
        <v>0.24278427444455361</v>
      </c>
      <c r="AQ235" s="13">
        <v>0.2789904341623467</v>
      </c>
    </row>
    <row r="236" spans="2:45" x14ac:dyDescent="0.35">
      <c r="B236" s="12" t="s">
        <v>128</v>
      </c>
      <c r="C236" s="13">
        <v>0.14193297217925821</v>
      </c>
      <c r="D236" s="13">
        <v>0.19557533973377289</v>
      </c>
      <c r="E236" s="13">
        <v>0.1755927482322408</v>
      </c>
      <c r="F236" s="13">
        <v>0.18277595509967121</v>
      </c>
      <c r="G236" s="13">
        <v>0.14084277034219281</v>
      </c>
      <c r="H236" s="13">
        <v>9.9303709909060164E-2</v>
      </c>
      <c r="I236" s="13">
        <v>7.5644045939779567E-2</v>
      </c>
      <c r="K236" s="13">
        <v>0.1147308546533674</v>
      </c>
      <c r="L236" s="13">
        <v>0.1685649331187426</v>
      </c>
      <c r="N236" s="13">
        <v>0.13840888923012759</v>
      </c>
      <c r="O236" s="13">
        <v>0.1808458152936106</v>
      </c>
      <c r="P236" s="13">
        <v>0.16356546246543979</v>
      </c>
      <c r="Q236" s="13">
        <v>0.1139514268836925</v>
      </c>
      <c r="R236" s="13">
        <v>0.1185565198519095</v>
      </c>
      <c r="S236" s="13">
        <v>0.16347086054126181</v>
      </c>
      <c r="T236" s="13">
        <v>0.11702461010696349</v>
      </c>
      <c r="U236" s="13">
        <v>0.13526749859949869</v>
      </c>
      <c r="V236" s="13">
        <v>0.15139798779016331</v>
      </c>
      <c r="W236" s="13">
        <v>0.13271773894564559</v>
      </c>
      <c r="X236" s="13">
        <v>0.1425252584381933</v>
      </c>
      <c r="Y236" s="13">
        <v>0.16661263536241211</v>
      </c>
      <c r="AA236" s="13">
        <v>0.13434536027608221</v>
      </c>
      <c r="AB236" s="13">
        <v>0.14447955421820419</v>
      </c>
      <c r="AC236" s="13">
        <v>0.1232276818666688</v>
      </c>
      <c r="AD236" s="13">
        <v>0.10700398366419291</v>
      </c>
      <c r="AE236" s="13">
        <v>0.1730315942254621</v>
      </c>
      <c r="AF236" s="13">
        <v>0.14877024076955411</v>
      </c>
      <c r="AH236" s="13">
        <v>0.1371887749374571</v>
      </c>
      <c r="AI236" s="13">
        <v>0.1407882661354862</v>
      </c>
      <c r="AJ236" s="13">
        <v>0.14929394454324699</v>
      </c>
      <c r="AK236" s="13">
        <v>0.1308649010622677</v>
      </c>
      <c r="AL236" s="13">
        <v>0.14888329791402929</v>
      </c>
      <c r="AN236" s="13">
        <v>0.13903100038471131</v>
      </c>
      <c r="AO236" s="13">
        <v>0.15657264357685921</v>
      </c>
      <c r="AP236" s="13">
        <v>0.1299835210215898</v>
      </c>
      <c r="AQ236" s="13">
        <v>0.14036356370649811</v>
      </c>
    </row>
    <row r="237" spans="2:45" x14ac:dyDescent="0.35">
      <c r="B237" s="12" t="s">
        <v>129</v>
      </c>
      <c r="C237" s="13">
        <v>0.1271790274349815</v>
      </c>
      <c r="D237" s="13">
        <v>0.190013490620564</v>
      </c>
      <c r="E237" s="13">
        <v>0.1508742849515444</v>
      </c>
      <c r="F237" s="13">
        <v>0.11907148328691911</v>
      </c>
      <c r="G237" s="13">
        <v>0.13223402435961959</v>
      </c>
      <c r="H237" s="13">
        <v>0.10508919214676821</v>
      </c>
      <c r="I237" s="13">
        <v>8.3901398398353796E-2</v>
      </c>
      <c r="K237" s="13">
        <v>0.12446869798719901</v>
      </c>
      <c r="L237" s="13">
        <v>0.1298325483573059</v>
      </c>
      <c r="N237" s="13">
        <v>0.1123212965393038</v>
      </c>
      <c r="O237" s="13">
        <v>0.13093719441368121</v>
      </c>
      <c r="P237" s="13">
        <v>0.16835087556664391</v>
      </c>
      <c r="Q237" s="13">
        <v>9.3671138169842572E-2</v>
      </c>
      <c r="R237" s="13">
        <v>0.12557486671491511</v>
      </c>
      <c r="S237" s="13">
        <v>0.13770094866678989</v>
      </c>
      <c r="T237" s="13">
        <v>0.14850103922978319</v>
      </c>
      <c r="U237" s="13">
        <v>0.13731363322041851</v>
      </c>
      <c r="V237" s="13">
        <v>0.15451065427843291</v>
      </c>
      <c r="W237" s="13">
        <v>8.6002516208044832E-2</v>
      </c>
      <c r="X237" s="13">
        <v>0.16359446646420411</v>
      </c>
      <c r="Y237" s="13">
        <v>8.2369650022195554E-2</v>
      </c>
      <c r="AA237" s="13">
        <v>0.1153570625551921</v>
      </c>
      <c r="AB237" s="13">
        <v>6.2653321343024246E-2</v>
      </c>
      <c r="AC237" s="13">
        <v>0.17100860052288561</v>
      </c>
      <c r="AD237" s="13">
        <v>0.17432665569816619</v>
      </c>
      <c r="AE237" s="13">
        <v>0.1645368479374725</v>
      </c>
      <c r="AF237" s="13">
        <v>9.6302785136417379E-2</v>
      </c>
      <c r="AH237" s="13">
        <v>7.5935819860066242E-2</v>
      </c>
      <c r="AI237" s="13">
        <v>6.3264902784502197E-2</v>
      </c>
      <c r="AJ237" s="13">
        <v>0.1856781076986278</v>
      </c>
      <c r="AK237" s="13">
        <v>0.1497571011567789</v>
      </c>
      <c r="AL237" s="13">
        <v>0.13021103707804391</v>
      </c>
      <c r="AN237" s="13">
        <v>9.647744416393686E-2</v>
      </c>
      <c r="AO237" s="13">
        <v>0.1213551889940736</v>
      </c>
      <c r="AP237" s="13">
        <v>0.16446757921166449</v>
      </c>
      <c r="AQ237" s="13">
        <v>0.13440598956366009</v>
      </c>
    </row>
    <row r="238" spans="2:45" x14ac:dyDescent="0.35">
      <c r="B238" s="12" t="s">
        <v>81</v>
      </c>
      <c r="C238" s="13">
        <v>5.7461563454322122E-2</v>
      </c>
      <c r="D238" s="13">
        <v>5.3951711245768537E-2</v>
      </c>
      <c r="E238" s="13">
        <v>3.827602748867872E-2</v>
      </c>
      <c r="F238" s="13">
        <v>6.5265367620059106E-2</v>
      </c>
      <c r="G238" s="13">
        <v>3.7932850013504722E-2</v>
      </c>
      <c r="H238" s="13">
        <v>7.865806101533461E-2</v>
      </c>
      <c r="I238" s="13">
        <v>7.0574152403075976E-2</v>
      </c>
      <c r="K238" s="13">
        <v>3.1967193978503651E-2</v>
      </c>
      <c r="L238" s="13">
        <v>8.2421570755611975E-2</v>
      </c>
      <c r="N238" s="13">
        <v>3.7044371113404979E-2</v>
      </c>
      <c r="O238" s="13">
        <v>0.12111436973214119</v>
      </c>
      <c r="P238" s="13">
        <v>4.579797192104787E-2</v>
      </c>
      <c r="Q238" s="13">
        <v>0.10808035690773481</v>
      </c>
      <c r="R238" s="13">
        <v>5.11015869203214E-2</v>
      </c>
      <c r="S238" s="13">
        <v>7.1328514934171139E-2</v>
      </c>
      <c r="T238" s="13">
        <v>3.9655131549518829E-2</v>
      </c>
      <c r="U238" s="13">
        <v>8.6179229893297057E-2</v>
      </c>
      <c r="V238" s="13">
        <v>3.882873944780002E-2</v>
      </c>
      <c r="W238" s="13">
        <v>6.138355193351263E-2</v>
      </c>
      <c r="X238" s="13">
        <v>5.6190621144807967E-2</v>
      </c>
      <c r="Y238" s="13">
        <v>4.5252889194066802E-2</v>
      </c>
      <c r="AA238" s="13">
        <v>3.9667563753901958E-2</v>
      </c>
      <c r="AB238" s="13">
        <v>4.0852211506632638E-2</v>
      </c>
      <c r="AC238" s="13">
        <v>3.3962261411624603E-2</v>
      </c>
      <c r="AD238" s="13">
        <v>3.5847510822886938E-2</v>
      </c>
      <c r="AE238" s="13">
        <v>0.1131685843544001</v>
      </c>
      <c r="AF238" s="13">
        <v>5.7845017536918029E-2</v>
      </c>
      <c r="AH238" s="13">
        <v>2.7973756407243321E-2</v>
      </c>
      <c r="AI238" s="13">
        <v>5.3686669290983077E-2</v>
      </c>
      <c r="AJ238" s="13">
        <v>4.9051441869518368E-2</v>
      </c>
      <c r="AK238" s="13">
        <v>4.4884959365911442E-2</v>
      </c>
      <c r="AL238" s="13">
        <v>8.4750117987037021E-2</v>
      </c>
      <c r="AN238" s="13">
        <v>4.9324294810111781E-2</v>
      </c>
      <c r="AO238" s="13">
        <v>5.0100638258804772E-2</v>
      </c>
      <c r="AP238" s="13">
        <v>5.0752619879942777E-2</v>
      </c>
      <c r="AQ238" s="13">
        <v>7.8251202994851388E-2</v>
      </c>
    </row>
    <row r="240" spans="2:45" x14ac:dyDescent="0.35">
      <c r="B240" s="30" t="s">
        <v>130</v>
      </c>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row>
    <row r="241" spans="2:45" x14ac:dyDescent="0.35">
      <c r="B241" s="29" t="s">
        <v>16</v>
      </c>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row>
    <row r="242" spans="2:45" x14ac:dyDescent="0.35">
      <c r="B242" s="12" t="s">
        <v>125</v>
      </c>
      <c r="C242" s="13">
        <v>0.15817995096209389</v>
      </c>
      <c r="D242" s="13">
        <v>0.109599116532878</v>
      </c>
      <c r="E242" s="13">
        <v>0.18946532143405101</v>
      </c>
      <c r="F242" s="13">
        <v>0.1460037813726078</v>
      </c>
      <c r="G242" s="13">
        <v>0.1387575659670777</v>
      </c>
      <c r="H242" s="13">
        <v>0.1783440128508739</v>
      </c>
      <c r="I242" s="13">
        <v>0.1768136564301544</v>
      </c>
      <c r="K242" s="13">
        <v>0.18628170187314641</v>
      </c>
      <c r="L242" s="13">
        <v>0.13066721295991651</v>
      </c>
      <c r="N242" s="13">
        <v>0.1427920102929309</v>
      </c>
      <c r="O242" s="13">
        <v>0.14140229065407631</v>
      </c>
      <c r="P242" s="13">
        <v>0.17581696816158479</v>
      </c>
      <c r="Q242" s="13">
        <v>0.18881098054602249</v>
      </c>
      <c r="R242" s="13">
        <v>0.17486527574124511</v>
      </c>
      <c r="S242" s="13">
        <v>0.1772039323846635</v>
      </c>
      <c r="T242" s="13">
        <v>0.1406528984546204</v>
      </c>
      <c r="U242" s="13">
        <v>0.16079074718077829</v>
      </c>
      <c r="V242" s="13">
        <v>0.1711012143137387</v>
      </c>
      <c r="W242" s="13">
        <v>0.1550921418234269</v>
      </c>
      <c r="X242" s="13">
        <v>0.11430776109016939</v>
      </c>
      <c r="Y242" s="13">
        <v>0.15302105379019881</v>
      </c>
      <c r="AA242" s="13">
        <v>0.15863060999904241</v>
      </c>
      <c r="AB242" s="13">
        <v>0.1765357153306224</v>
      </c>
      <c r="AC242" s="13">
        <v>0.16737729828653231</v>
      </c>
      <c r="AD242" s="13">
        <v>0.18206488099090889</v>
      </c>
      <c r="AE242" s="13">
        <v>9.2178556144650536E-2</v>
      </c>
      <c r="AF242" s="13">
        <v>0.19233097923899739</v>
      </c>
      <c r="AH242" s="13">
        <v>0.19355088231852641</v>
      </c>
      <c r="AI242" s="13">
        <v>0.1152792076757171</v>
      </c>
      <c r="AJ242" s="13">
        <v>0.15448344955831081</v>
      </c>
      <c r="AK242" s="13">
        <v>0.1744360372160485</v>
      </c>
      <c r="AL242" s="13">
        <v>0.14216068015203959</v>
      </c>
      <c r="AN242" s="13">
        <v>0.16275427993072811</v>
      </c>
      <c r="AO242" s="13">
        <v>0.1653790503752052</v>
      </c>
      <c r="AP242" s="13">
        <v>0.15621843766179919</v>
      </c>
      <c r="AQ242" s="13">
        <v>0.14772088342941081</v>
      </c>
    </row>
    <row r="243" spans="2:45" x14ac:dyDescent="0.35">
      <c r="B243" s="12" t="s">
        <v>126</v>
      </c>
      <c r="C243" s="13">
        <v>0.40778734884790357</v>
      </c>
      <c r="D243" s="13">
        <v>0.3439751265647194</v>
      </c>
      <c r="E243" s="13">
        <v>0.36734270030205268</v>
      </c>
      <c r="F243" s="13">
        <v>0.39309823186127479</v>
      </c>
      <c r="G243" s="13">
        <v>0.40879978316999083</v>
      </c>
      <c r="H243" s="13">
        <v>0.45779683374508101</v>
      </c>
      <c r="I243" s="13">
        <v>0.46013287917561679</v>
      </c>
      <c r="K243" s="13">
        <v>0.39804790974427517</v>
      </c>
      <c r="L243" s="13">
        <v>0.41732264923521523</v>
      </c>
      <c r="N243" s="13">
        <v>0.45085494068174892</v>
      </c>
      <c r="O243" s="13">
        <v>0.4421807392743638</v>
      </c>
      <c r="P243" s="13">
        <v>0.32020451338480921</v>
      </c>
      <c r="Q243" s="13">
        <v>0.41836661116483581</v>
      </c>
      <c r="R243" s="13">
        <v>0.42366662609905442</v>
      </c>
      <c r="S243" s="13">
        <v>0.38035471148936739</v>
      </c>
      <c r="T243" s="13">
        <v>0.35829126394509148</v>
      </c>
      <c r="U243" s="13">
        <v>0.38205513410073721</v>
      </c>
      <c r="V243" s="13">
        <v>0.39622831092155208</v>
      </c>
      <c r="W243" s="13">
        <v>0.45977344763077621</v>
      </c>
      <c r="X243" s="13">
        <v>0.40279923024618769</v>
      </c>
      <c r="Y243" s="13">
        <v>0.41387254849736138</v>
      </c>
      <c r="AA243" s="13">
        <v>0.41417246894852128</v>
      </c>
      <c r="AB243" s="13">
        <v>0.43122332550653358</v>
      </c>
      <c r="AC243" s="13">
        <v>0.43036555457983139</v>
      </c>
      <c r="AD243" s="13">
        <v>0.37365692073695889</v>
      </c>
      <c r="AE243" s="13">
        <v>0.35964994387437971</v>
      </c>
      <c r="AF243" s="13">
        <v>0.44468120304450132</v>
      </c>
      <c r="AH243" s="13">
        <v>0.45287069015764658</v>
      </c>
      <c r="AI243" s="13">
        <v>0.43940569265436769</v>
      </c>
      <c r="AJ243" s="13">
        <v>0.36512854936686712</v>
      </c>
      <c r="AK243" s="13">
        <v>0.37231274621842658</v>
      </c>
      <c r="AL243" s="13">
        <v>0.41800545853270182</v>
      </c>
      <c r="AN243" s="13">
        <v>0.45637135465783618</v>
      </c>
      <c r="AO243" s="13">
        <v>0.40351973935727298</v>
      </c>
      <c r="AP243" s="13">
        <v>0.40476389958980619</v>
      </c>
      <c r="AQ243" s="13">
        <v>0.36129158487293478</v>
      </c>
    </row>
    <row r="244" spans="2:45" x14ac:dyDescent="0.35">
      <c r="B244" s="12" t="s">
        <v>127</v>
      </c>
      <c r="C244" s="13">
        <v>0.18640281625007249</v>
      </c>
      <c r="D244" s="13">
        <v>0.2312129560385619</v>
      </c>
      <c r="E244" s="13">
        <v>0.1536912172074073</v>
      </c>
      <c r="F244" s="13">
        <v>0.1594519249921191</v>
      </c>
      <c r="G244" s="13">
        <v>0.2039339826957387</v>
      </c>
      <c r="H244" s="13">
        <v>0.20470974707467349</v>
      </c>
      <c r="I244" s="13">
        <v>0.17884046527531719</v>
      </c>
      <c r="K244" s="13">
        <v>0.18315211739727899</v>
      </c>
      <c r="L244" s="13">
        <v>0.18958538043064499</v>
      </c>
      <c r="N244" s="13">
        <v>0.21516955686267181</v>
      </c>
      <c r="O244" s="13">
        <v>0.15367419263804741</v>
      </c>
      <c r="P244" s="13">
        <v>0.19284195204269611</v>
      </c>
      <c r="Q244" s="13">
        <v>0.1393568082724824</v>
      </c>
      <c r="R244" s="13">
        <v>0.1519051463190898</v>
      </c>
      <c r="S244" s="13">
        <v>0.1587315584326395</v>
      </c>
      <c r="T244" s="13">
        <v>0.25083253402592959</v>
      </c>
      <c r="U244" s="13">
        <v>0.1729398966629426</v>
      </c>
      <c r="V244" s="13">
        <v>0.17718879668526899</v>
      </c>
      <c r="W244" s="13">
        <v>0.1847400204130866</v>
      </c>
      <c r="X244" s="13">
        <v>0.21952757268457501</v>
      </c>
      <c r="Y244" s="13">
        <v>0.20334425127666861</v>
      </c>
      <c r="AA244" s="13">
        <v>0.17379388296587939</v>
      </c>
      <c r="AB244" s="13">
        <v>0.23362840459327139</v>
      </c>
      <c r="AC244" s="13">
        <v>0.1489674317989125</v>
      </c>
      <c r="AD244" s="13">
        <v>0.1647472232673933</v>
      </c>
      <c r="AE244" s="13">
        <v>0.23697829948259699</v>
      </c>
      <c r="AF244" s="13">
        <v>0.16711894773189731</v>
      </c>
      <c r="AH244" s="13">
        <v>0.1586427402902357</v>
      </c>
      <c r="AI244" s="13">
        <v>0.23701115734713929</v>
      </c>
      <c r="AJ244" s="13">
        <v>0.17151981412516551</v>
      </c>
      <c r="AK244" s="13">
        <v>0.18889515927472109</v>
      </c>
      <c r="AL244" s="13">
        <v>0.19188298087728681</v>
      </c>
      <c r="AN244" s="13">
        <v>0.15628489454662831</v>
      </c>
      <c r="AO244" s="13">
        <v>0.16647257119583569</v>
      </c>
      <c r="AP244" s="13">
        <v>0.18865998199696191</v>
      </c>
      <c r="AQ244" s="13">
        <v>0.23889230627803329</v>
      </c>
    </row>
    <row r="245" spans="2:45" x14ac:dyDescent="0.35">
      <c r="B245" s="12" t="s">
        <v>128</v>
      </c>
      <c r="C245" s="13">
        <v>0.1260491354317238</v>
      </c>
      <c r="D245" s="13">
        <v>0.14638408015907381</v>
      </c>
      <c r="E245" s="13">
        <v>0.15383882717525579</v>
      </c>
      <c r="F245" s="13">
        <v>0.15894256422523059</v>
      </c>
      <c r="G245" s="13">
        <v>0.11849840602021069</v>
      </c>
      <c r="H245" s="13">
        <v>8.6598204541153107E-2</v>
      </c>
      <c r="I245" s="13">
        <v>9.6020872018007908E-2</v>
      </c>
      <c r="K245" s="13">
        <v>0.13164344524422919</v>
      </c>
      <c r="L245" s="13">
        <v>0.12057208239465</v>
      </c>
      <c r="N245" s="13">
        <v>0.1052036717249879</v>
      </c>
      <c r="O245" s="13">
        <v>0.16676726757536581</v>
      </c>
      <c r="P245" s="13">
        <v>0.1245793865377373</v>
      </c>
      <c r="Q245" s="13">
        <v>0.1401940866013488</v>
      </c>
      <c r="R245" s="13">
        <v>8.1825285180587015E-2</v>
      </c>
      <c r="S245" s="13">
        <v>0.14303005481034389</v>
      </c>
      <c r="T245" s="13">
        <v>0.13492587741911899</v>
      </c>
      <c r="U245" s="13">
        <v>0.1501250607147914</v>
      </c>
      <c r="V245" s="13">
        <v>0.13180355857947759</v>
      </c>
      <c r="W245" s="13">
        <v>9.8647111021294365E-2</v>
      </c>
      <c r="X245" s="13">
        <v>0.1622920198090004</v>
      </c>
      <c r="Y245" s="13">
        <v>0.1339698751634279</v>
      </c>
      <c r="AA245" s="13">
        <v>0.1333222659622447</v>
      </c>
      <c r="AB245" s="13">
        <v>7.8644661072784575E-2</v>
      </c>
      <c r="AC245" s="13">
        <v>9.0822112633256027E-2</v>
      </c>
      <c r="AD245" s="13">
        <v>0.13232120431550529</v>
      </c>
      <c r="AE245" s="13">
        <v>0.1609414304774385</v>
      </c>
      <c r="AF245" s="13">
        <v>0.1071716863610076</v>
      </c>
      <c r="AH245" s="13">
        <v>0.1020432668374599</v>
      </c>
      <c r="AI245" s="13">
        <v>0.1141600036261243</v>
      </c>
      <c r="AJ245" s="13">
        <v>0.13972576691901439</v>
      </c>
      <c r="AK245" s="13">
        <v>0.14058317676474349</v>
      </c>
      <c r="AL245" s="13">
        <v>0.12588559928673829</v>
      </c>
      <c r="AN245" s="13">
        <v>0.11525032647518051</v>
      </c>
      <c r="AO245" s="13">
        <v>0.13870413799853809</v>
      </c>
      <c r="AP245" s="13">
        <v>0.1222914527667336</v>
      </c>
      <c r="AQ245" s="13">
        <v>0.12664829616913931</v>
      </c>
    </row>
    <row r="246" spans="2:45" x14ac:dyDescent="0.35">
      <c r="B246" s="12" t="s">
        <v>129</v>
      </c>
      <c r="C246" s="13">
        <v>6.81608521507064E-2</v>
      </c>
      <c r="D246" s="13">
        <v>9.2915466916057288E-2</v>
      </c>
      <c r="E246" s="13">
        <v>8.0779991128381232E-2</v>
      </c>
      <c r="F246" s="13">
        <v>7.4390067731358533E-2</v>
      </c>
      <c r="G246" s="13">
        <v>8.7042942628857881E-2</v>
      </c>
      <c r="H246" s="13">
        <v>3.8127979065985113E-2</v>
      </c>
      <c r="I246" s="13">
        <v>4.146012563890706E-2</v>
      </c>
      <c r="K246" s="13">
        <v>7.4042189552454937E-2</v>
      </c>
      <c r="L246" s="13">
        <v>6.2402787624802683E-2</v>
      </c>
      <c r="N246" s="13">
        <v>5.8832844707764509E-2</v>
      </c>
      <c r="O246" s="13">
        <v>4.4871483558922648E-2</v>
      </c>
      <c r="P246" s="13">
        <v>0.12768908373944371</v>
      </c>
      <c r="Q246" s="13">
        <v>2.1029674867711168E-2</v>
      </c>
      <c r="R246" s="13">
        <v>9.1315116887198636E-2</v>
      </c>
      <c r="S246" s="13">
        <v>8.1491964192198993E-2</v>
      </c>
      <c r="T246" s="13">
        <v>7.5375098865913356E-2</v>
      </c>
      <c r="U246" s="13">
        <v>6.6318890223399402E-2</v>
      </c>
      <c r="V246" s="13">
        <v>8.0847378374228576E-2</v>
      </c>
      <c r="W246" s="13">
        <v>5.5682572490644823E-2</v>
      </c>
      <c r="X246" s="13">
        <v>3.1923345995652587E-2</v>
      </c>
      <c r="Y246" s="13">
        <v>5.9783626669200778E-2</v>
      </c>
      <c r="AA246" s="13">
        <v>6.6055792614145736E-2</v>
      </c>
      <c r="AB246" s="13">
        <v>4.0453832354095262E-2</v>
      </c>
      <c r="AC246" s="13">
        <v>0.1029298898854306</v>
      </c>
      <c r="AD246" s="13">
        <v>0.1048425605814889</v>
      </c>
      <c r="AE246" s="13">
        <v>6.2999862967079961E-2</v>
      </c>
      <c r="AF246" s="13">
        <v>5.5875451863651157E-2</v>
      </c>
      <c r="AH246" s="13">
        <v>5.1493147005771081E-2</v>
      </c>
      <c r="AI246" s="13">
        <v>4.2820044475151198E-2</v>
      </c>
      <c r="AJ246" s="13">
        <v>9.2008347679709668E-2</v>
      </c>
      <c r="AK246" s="13">
        <v>8.6253243495805557E-2</v>
      </c>
      <c r="AL246" s="13">
        <v>6.1271474693497807E-2</v>
      </c>
      <c r="AN246" s="13">
        <v>6.3301076719229105E-2</v>
      </c>
      <c r="AO246" s="13">
        <v>6.8102337225516549E-2</v>
      </c>
      <c r="AP246" s="13">
        <v>8.452604189835633E-2</v>
      </c>
      <c r="AQ246" s="13">
        <v>5.9542077790161893E-2</v>
      </c>
    </row>
    <row r="247" spans="2:45" x14ac:dyDescent="0.35">
      <c r="B247" s="12" t="s">
        <v>81</v>
      </c>
      <c r="C247" s="13">
        <v>5.3419896357499767E-2</v>
      </c>
      <c r="D247" s="13">
        <v>7.5913253788709861E-2</v>
      </c>
      <c r="E247" s="13">
        <v>5.4881942752851888E-2</v>
      </c>
      <c r="F247" s="13">
        <v>6.8113429817409157E-2</v>
      </c>
      <c r="G247" s="13">
        <v>4.2967319518124152E-2</v>
      </c>
      <c r="H247" s="13">
        <v>3.4423222722233408E-2</v>
      </c>
      <c r="I247" s="13">
        <v>4.6732001461996728E-2</v>
      </c>
      <c r="K247" s="13">
        <v>2.6832636188615231E-2</v>
      </c>
      <c r="L247" s="13">
        <v>7.9449887354770599E-2</v>
      </c>
      <c r="N247" s="13">
        <v>2.7146975729896029E-2</v>
      </c>
      <c r="O247" s="13">
        <v>5.1104026299223913E-2</v>
      </c>
      <c r="P247" s="13">
        <v>5.8868096133728953E-2</v>
      </c>
      <c r="Q247" s="13">
        <v>9.2241838547599486E-2</v>
      </c>
      <c r="R247" s="13">
        <v>7.6422549772825185E-2</v>
      </c>
      <c r="S247" s="13">
        <v>5.9187778690786667E-2</v>
      </c>
      <c r="T247" s="13">
        <v>3.9922327289326383E-2</v>
      </c>
      <c r="U247" s="13">
        <v>6.7770271117350872E-2</v>
      </c>
      <c r="V247" s="13">
        <v>4.283074112573413E-2</v>
      </c>
      <c r="W247" s="13">
        <v>4.6064706620770987E-2</v>
      </c>
      <c r="X247" s="13">
        <v>6.9150070174414893E-2</v>
      </c>
      <c r="Y247" s="13">
        <v>3.6008644603142521E-2</v>
      </c>
      <c r="AA247" s="13">
        <v>5.4024979510166493E-2</v>
      </c>
      <c r="AB247" s="13">
        <v>3.9514061142692812E-2</v>
      </c>
      <c r="AC247" s="13">
        <v>5.9537712816037203E-2</v>
      </c>
      <c r="AD247" s="13">
        <v>4.2367210107744697E-2</v>
      </c>
      <c r="AE247" s="13">
        <v>8.7251907053854508E-2</v>
      </c>
      <c r="AF247" s="13">
        <v>3.2821731759945197E-2</v>
      </c>
      <c r="AH247" s="13">
        <v>4.1399273390360189E-2</v>
      </c>
      <c r="AI247" s="13">
        <v>5.1323894221500299E-2</v>
      </c>
      <c r="AJ247" s="13">
        <v>7.7134072350932448E-2</v>
      </c>
      <c r="AK247" s="13">
        <v>3.7519637030254779E-2</v>
      </c>
      <c r="AL247" s="13">
        <v>6.0793806457735688E-2</v>
      </c>
      <c r="AN247" s="13">
        <v>4.603806767039792E-2</v>
      </c>
      <c r="AO247" s="13">
        <v>5.7822163847631391E-2</v>
      </c>
      <c r="AP247" s="13">
        <v>4.3540186086342823E-2</v>
      </c>
      <c r="AQ247" s="13">
        <v>6.5904851460320019E-2</v>
      </c>
    </row>
    <row r="249" spans="2:45" x14ac:dyDescent="0.35">
      <c r="B249" s="30" t="s">
        <v>131</v>
      </c>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row>
    <row r="250" spans="2:45" x14ac:dyDescent="0.35">
      <c r="B250" s="29" t="s">
        <v>16</v>
      </c>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row>
    <row r="251" spans="2:45" x14ac:dyDescent="0.35">
      <c r="B251" s="12" t="s">
        <v>125</v>
      </c>
      <c r="C251" s="13">
        <v>6.8277889663241956E-2</v>
      </c>
      <c r="D251" s="13">
        <v>5.8174248379049498E-2</v>
      </c>
      <c r="E251" s="13">
        <v>0.13893712104905881</v>
      </c>
      <c r="F251" s="13">
        <v>8.7058404910131101E-2</v>
      </c>
      <c r="G251" s="13">
        <v>5.5746901068344387E-2</v>
      </c>
      <c r="H251" s="13">
        <v>4.0997862456010233E-2</v>
      </c>
      <c r="I251" s="13">
        <v>3.0776025454826349E-2</v>
      </c>
      <c r="K251" s="13">
        <v>8.7648012294843841E-2</v>
      </c>
      <c r="L251" s="13">
        <v>4.9313764946596422E-2</v>
      </c>
      <c r="N251" s="13">
        <v>4.7760717161100717E-2</v>
      </c>
      <c r="O251" s="13">
        <v>6.5653575681285561E-2</v>
      </c>
      <c r="P251" s="13">
        <v>7.431925558250968E-2</v>
      </c>
      <c r="Q251" s="13">
        <v>0.1023716976242397</v>
      </c>
      <c r="R251" s="13">
        <v>8.0616340029724051E-2</v>
      </c>
      <c r="S251" s="13">
        <v>5.0835016463928732E-2</v>
      </c>
      <c r="T251" s="13">
        <v>3.6600081828799307E-2</v>
      </c>
      <c r="U251" s="13">
        <v>8.1520897678392323E-2</v>
      </c>
      <c r="V251" s="13">
        <v>8.25097592934015E-2</v>
      </c>
      <c r="W251" s="13">
        <v>6.4726244285959106E-2</v>
      </c>
      <c r="X251" s="13">
        <v>7.5251742637906682E-2</v>
      </c>
      <c r="Y251" s="13">
        <v>5.9840861903633177E-2</v>
      </c>
      <c r="AA251" s="13">
        <v>9.8264855287342523E-2</v>
      </c>
      <c r="AB251" s="13">
        <v>6.2150142720384847E-2</v>
      </c>
      <c r="AC251" s="13">
        <v>0.1227988682338889</v>
      </c>
      <c r="AD251" s="13">
        <v>5.4153171702771993E-2</v>
      </c>
      <c r="AE251" s="13">
        <v>3.5314415761119287E-2</v>
      </c>
      <c r="AF251" s="13">
        <v>5.0359523883924333E-2</v>
      </c>
      <c r="AH251" s="13">
        <v>0.1343548683888352</v>
      </c>
      <c r="AI251" s="13">
        <v>5.1057595406524117E-2</v>
      </c>
      <c r="AJ251" s="13">
        <v>7.4373866420342147E-2</v>
      </c>
      <c r="AK251" s="13">
        <v>4.2736433918045838E-2</v>
      </c>
      <c r="AL251" s="13">
        <v>5.4067592884351853E-2</v>
      </c>
      <c r="AN251" s="13">
        <v>8.877595292746826E-2</v>
      </c>
      <c r="AO251" s="13">
        <v>6.0117105954592652E-2</v>
      </c>
      <c r="AP251" s="13">
        <v>7.8437336206328159E-2</v>
      </c>
      <c r="AQ251" s="13">
        <v>4.6169554530875963E-2</v>
      </c>
    </row>
    <row r="252" spans="2:45" x14ac:dyDescent="0.35">
      <c r="B252" s="12" t="s">
        <v>126</v>
      </c>
      <c r="C252" s="13">
        <v>0.1727355131603602</v>
      </c>
      <c r="D252" s="13">
        <v>0.1846943903979566</v>
      </c>
      <c r="E252" s="13">
        <v>0.2205035822346143</v>
      </c>
      <c r="F252" s="13">
        <v>0.15430676277642799</v>
      </c>
      <c r="G252" s="13">
        <v>0.20233912306268231</v>
      </c>
      <c r="H252" s="13">
        <v>0.18263666711138321</v>
      </c>
      <c r="I252" s="13">
        <v>0.11037504934172709</v>
      </c>
      <c r="K252" s="13">
        <v>0.19148940488438451</v>
      </c>
      <c r="L252" s="13">
        <v>0.15437470314686921</v>
      </c>
      <c r="N252" s="13">
        <v>0.15852378976801229</v>
      </c>
      <c r="O252" s="13">
        <v>0.21051768964970219</v>
      </c>
      <c r="P252" s="13">
        <v>0.17016607973002451</v>
      </c>
      <c r="Q252" s="13">
        <v>0.1868220626137535</v>
      </c>
      <c r="R252" s="13">
        <v>0.1865138863336217</v>
      </c>
      <c r="S252" s="13">
        <v>0.2101061160245499</v>
      </c>
      <c r="T252" s="13">
        <v>0.1145768955646211</v>
      </c>
      <c r="U252" s="13">
        <v>0.16494679568455159</v>
      </c>
      <c r="V252" s="13">
        <v>0.23103182063175179</v>
      </c>
      <c r="W252" s="13">
        <v>0.1568066597215293</v>
      </c>
      <c r="X252" s="13">
        <v>9.9450368353795712E-2</v>
      </c>
      <c r="Y252" s="13">
        <v>0.17016492104924649</v>
      </c>
      <c r="AA252" s="13">
        <v>0.22175297915932121</v>
      </c>
      <c r="AB252" s="13">
        <v>0.18242036592914651</v>
      </c>
      <c r="AC252" s="13">
        <v>0.1655015852688291</v>
      </c>
      <c r="AD252" s="13">
        <v>0.17238158302628431</v>
      </c>
      <c r="AE252" s="13">
        <v>0.1194900252169758</v>
      </c>
      <c r="AF252" s="13">
        <v>0.14876742045347341</v>
      </c>
      <c r="AH252" s="13">
        <v>0.24166301779710711</v>
      </c>
      <c r="AI252" s="13">
        <v>0.19993333221321921</v>
      </c>
      <c r="AJ252" s="13">
        <v>0.18306051299512341</v>
      </c>
      <c r="AK252" s="13">
        <v>0.1613714143804873</v>
      </c>
      <c r="AL252" s="13">
        <v>0.1349192608757343</v>
      </c>
      <c r="AN252" s="13">
        <v>0.1969336193511394</v>
      </c>
      <c r="AO252" s="13">
        <v>0.14513364596044079</v>
      </c>
      <c r="AP252" s="13">
        <v>0.19184786481678989</v>
      </c>
      <c r="AQ252" s="13">
        <v>0.15639501313504431</v>
      </c>
    </row>
    <row r="253" spans="2:45" x14ac:dyDescent="0.35">
      <c r="B253" s="12" t="s">
        <v>127</v>
      </c>
      <c r="C253" s="13">
        <v>0.22089558617851149</v>
      </c>
      <c r="D253" s="13">
        <v>0.16058076065880639</v>
      </c>
      <c r="E253" s="13">
        <v>0.18092570381433801</v>
      </c>
      <c r="F253" s="13">
        <v>0.2494961448304325</v>
      </c>
      <c r="G253" s="13">
        <v>0.22931715680611081</v>
      </c>
      <c r="H253" s="13">
        <v>0.22914964453548761</v>
      </c>
      <c r="I253" s="13">
        <v>0.2574813417309183</v>
      </c>
      <c r="K253" s="13">
        <v>0.22327144271947899</v>
      </c>
      <c r="L253" s="13">
        <v>0.21856952760837839</v>
      </c>
      <c r="N253" s="13">
        <v>0.21096212540200671</v>
      </c>
      <c r="O253" s="13">
        <v>0.11562138638247479</v>
      </c>
      <c r="P253" s="13">
        <v>0.26430402895560118</v>
      </c>
      <c r="Q253" s="13">
        <v>0.20650815525771071</v>
      </c>
      <c r="R253" s="13">
        <v>0.23933901604436439</v>
      </c>
      <c r="S253" s="13">
        <v>0.196107430730176</v>
      </c>
      <c r="T253" s="13">
        <v>0.26379181882557512</v>
      </c>
      <c r="U253" s="13">
        <v>0.19359418753355201</v>
      </c>
      <c r="V253" s="13">
        <v>0.20184649757391571</v>
      </c>
      <c r="W253" s="13">
        <v>0.24191336305414829</v>
      </c>
      <c r="X253" s="13">
        <v>0.24268145433176311</v>
      </c>
      <c r="Y253" s="13">
        <v>0.2217616938884287</v>
      </c>
      <c r="AA253" s="13">
        <v>0.18665808922869609</v>
      </c>
      <c r="AB253" s="13">
        <v>0.25513882115783931</v>
      </c>
      <c r="AC253" s="13">
        <v>0.2096991039799386</v>
      </c>
      <c r="AD253" s="13">
        <v>0.18411924663178719</v>
      </c>
      <c r="AE253" s="13">
        <v>0.2433560864354572</v>
      </c>
      <c r="AF253" s="13">
        <v>0.26089948553625919</v>
      </c>
      <c r="AH253" s="13">
        <v>0.22864409250547929</v>
      </c>
      <c r="AI253" s="13">
        <v>0.2447724705337942</v>
      </c>
      <c r="AJ253" s="13">
        <v>0.16072581994282339</v>
      </c>
      <c r="AK253" s="13">
        <v>0.21230542316386211</v>
      </c>
      <c r="AL253" s="13">
        <v>0.24102749304346741</v>
      </c>
      <c r="AN253" s="13">
        <v>0.18722232241535761</v>
      </c>
      <c r="AO253" s="13">
        <v>0.24591435590948429</v>
      </c>
      <c r="AP253" s="13">
        <v>0.21330614608161369</v>
      </c>
      <c r="AQ253" s="13">
        <v>0.23868884172334709</v>
      </c>
    </row>
    <row r="254" spans="2:45" x14ac:dyDescent="0.35">
      <c r="B254" s="12" t="s">
        <v>128</v>
      </c>
      <c r="C254" s="13">
        <v>0.2200660688235842</v>
      </c>
      <c r="D254" s="13">
        <v>0.23904952997001799</v>
      </c>
      <c r="E254" s="13">
        <v>0.1891551743898896</v>
      </c>
      <c r="F254" s="13">
        <v>0.19914038526846481</v>
      </c>
      <c r="G254" s="13">
        <v>0.22186963767045531</v>
      </c>
      <c r="H254" s="13">
        <v>0.24066357566417679</v>
      </c>
      <c r="I254" s="13">
        <v>0.23435496825926211</v>
      </c>
      <c r="K254" s="13">
        <v>0.21612424285226511</v>
      </c>
      <c r="L254" s="13">
        <v>0.2239252740931186</v>
      </c>
      <c r="N254" s="13">
        <v>0.2714862530227497</v>
      </c>
      <c r="O254" s="13">
        <v>0.27280391621661648</v>
      </c>
      <c r="P254" s="13">
        <v>0.11037412229045319</v>
      </c>
      <c r="Q254" s="13">
        <v>0.1768901013852586</v>
      </c>
      <c r="R254" s="13">
        <v>0.18810956511520099</v>
      </c>
      <c r="S254" s="13">
        <v>0.24748601194736211</v>
      </c>
      <c r="T254" s="13">
        <v>0.27622055103174242</v>
      </c>
      <c r="U254" s="13">
        <v>0.19643788572275789</v>
      </c>
      <c r="V254" s="13">
        <v>0.15335491847647151</v>
      </c>
      <c r="W254" s="13">
        <v>0.26434685248813589</v>
      </c>
      <c r="X254" s="13">
        <v>0.27224720714091499</v>
      </c>
      <c r="Y254" s="13">
        <v>0.21831952125332321</v>
      </c>
      <c r="AA254" s="13">
        <v>0.199069587483864</v>
      </c>
      <c r="AB254" s="13">
        <v>0.24346878423997109</v>
      </c>
      <c r="AC254" s="13">
        <v>0.16119401965779431</v>
      </c>
      <c r="AD254" s="13">
        <v>0.25826417601245022</v>
      </c>
      <c r="AE254" s="13">
        <v>0.2114117208737859</v>
      </c>
      <c r="AF254" s="13">
        <v>0.24338828927835829</v>
      </c>
      <c r="AH254" s="13">
        <v>0.1939171870704321</v>
      </c>
      <c r="AI254" s="13">
        <v>0.24054192185741891</v>
      </c>
      <c r="AJ254" s="13">
        <v>0.1831901587878543</v>
      </c>
      <c r="AK254" s="13">
        <v>0.25741835798016749</v>
      </c>
      <c r="AL254" s="13">
        <v>0.2182764421397706</v>
      </c>
      <c r="AN254" s="13">
        <v>0.21968592517845331</v>
      </c>
      <c r="AO254" s="13">
        <v>0.24168162890606251</v>
      </c>
      <c r="AP254" s="13">
        <v>0.2222392810912901</v>
      </c>
      <c r="AQ254" s="13">
        <v>0.19774784241834489</v>
      </c>
    </row>
    <row r="255" spans="2:45" x14ac:dyDescent="0.35">
      <c r="B255" s="12" t="s">
        <v>129</v>
      </c>
      <c r="C255" s="13">
        <v>0.25301244834548009</v>
      </c>
      <c r="D255" s="13">
        <v>0.30166906203669719</v>
      </c>
      <c r="E255" s="13">
        <v>0.23185009079459681</v>
      </c>
      <c r="F255" s="13">
        <v>0.21852974800736241</v>
      </c>
      <c r="G255" s="13">
        <v>0.2409465245267102</v>
      </c>
      <c r="H255" s="13">
        <v>0.24970895613777919</v>
      </c>
      <c r="I255" s="13">
        <v>0.27817430509244229</v>
      </c>
      <c r="K255" s="13">
        <v>0.24448353148691951</v>
      </c>
      <c r="L255" s="13">
        <v>0.2613625990430169</v>
      </c>
      <c r="N255" s="13">
        <v>0.26631463257028759</v>
      </c>
      <c r="O255" s="13">
        <v>0.26896797463892808</v>
      </c>
      <c r="P255" s="13">
        <v>0.29952975378266289</v>
      </c>
      <c r="Q255" s="13">
        <v>0.22944658042771829</v>
      </c>
      <c r="R255" s="13">
        <v>0.24325492561506321</v>
      </c>
      <c r="S255" s="13">
        <v>0.25278840623494842</v>
      </c>
      <c r="T255" s="13">
        <v>0.27093993018322349</v>
      </c>
      <c r="U255" s="13">
        <v>0.25812780432094112</v>
      </c>
      <c r="V255" s="13">
        <v>0.26153262896250001</v>
      </c>
      <c r="W255" s="13">
        <v>0.2052629142746249</v>
      </c>
      <c r="X255" s="13">
        <v>0.26327269475006421</v>
      </c>
      <c r="Y255" s="13">
        <v>0.25877847612057903</v>
      </c>
      <c r="AA255" s="13">
        <v>0.23716768915815781</v>
      </c>
      <c r="AB255" s="13">
        <v>0.19880851921603279</v>
      </c>
      <c r="AC255" s="13">
        <v>0.29899491519635341</v>
      </c>
      <c r="AD255" s="13">
        <v>0.3011416823429709</v>
      </c>
      <c r="AE255" s="13">
        <v>0.27736878675325211</v>
      </c>
      <c r="AF255" s="13">
        <v>0.23432177009016719</v>
      </c>
      <c r="AH255" s="13">
        <v>0.15500326786148669</v>
      </c>
      <c r="AI255" s="13">
        <v>0.22738320905584219</v>
      </c>
      <c r="AJ255" s="13">
        <v>0.33558457755021981</v>
      </c>
      <c r="AK255" s="13">
        <v>0.27925793510762509</v>
      </c>
      <c r="AL255" s="13">
        <v>0.25754690963459143</v>
      </c>
      <c r="AN255" s="13">
        <v>0.25532789106770531</v>
      </c>
      <c r="AO255" s="13">
        <v>0.2336291276384822</v>
      </c>
      <c r="AP255" s="13">
        <v>0.25062828778061308</v>
      </c>
      <c r="AQ255" s="13">
        <v>0.27238445379219989</v>
      </c>
    </row>
    <row r="256" spans="2:45" x14ac:dyDescent="0.35">
      <c r="B256" s="12" t="s">
        <v>81</v>
      </c>
      <c r="C256" s="13">
        <v>6.5012493828822127E-2</v>
      </c>
      <c r="D256" s="13">
        <v>5.5832008557472453E-2</v>
      </c>
      <c r="E256" s="13">
        <v>3.8628327717502568E-2</v>
      </c>
      <c r="F256" s="13">
        <v>9.1468554207181155E-2</v>
      </c>
      <c r="G256" s="13">
        <v>4.9780656865697027E-2</v>
      </c>
      <c r="H256" s="13">
        <v>5.6843294095163012E-2</v>
      </c>
      <c r="I256" s="13">
        <v>8.8838310120823827E-2</v>
      </c>
      <c r="K256" s="13">
        <v>3.6983365762108047E-2</v>
      </c>
      <c r="L256" s="13">
        <v>9.245413116202042E-2</v>
      </c>
      <c r="N256" s="13">
        <v>4.4952482075843049E-2</v>
      </c>
      <c r="O256" s="13">
        <v>6.6435457430992689E-2</v>
      </c>
      <c r="P256" s="13">
        <v>8.1306759658748534E-2</v>
      </c>
      <c r="Q256" s="13">
        <v>9.7961402691319407E-2</v>
      </c>
      <c r="R256" s="13">
        <v>6.2166266862025588E-2</v>
      </c>
      <c r="S256" s="13">
        <v>4.2677018599034902E-2</v>
      </c>
      <c r="T256" s="13">
        <v>3.7870722566038677E-2</v>
      </c>
      <c r="U256" s="13">
        <v>0.1053724290598048</v>
      </c>
      <c r="V256" s="13">
        <v>6.9724375061959429E-2</v>
      </c>
      <c r="W256" s="13">
        <v>6.6943966175602249E-2</v>
      </c>
      <c r="X256" s="13">
        <v>4.7096532785555069E-2</v>
      </c>
      <c r="Y256" s="13">
        <v>7.1134525784789265E-2</v>
      </c>
      <c r="AA256" s="13">
        <v>5.7086799682618483E-2</v>
      </c>
      <c r="AB256" s="13">
        <v>5.8013366736625452E-2</v>
      </c>
      <c r="AC256" s="13">
        <v>4.1811507663195718E-2</v>
      </c>
      <c r="AD256" s="13">
        <v>2.994014028373549E-2</v>
      </c>
      <c r="AE256" s="13">
        <v>0.1130589649594098</v>
      </c>
      <c r="AF256" s="13">
        <v>6.2263510757817671E-2</v>
      </c>
      <c r="AH256" s="13">
        <v>4.6417566376659433E-2</v>
      </c>
      <c r="AI256" s="13">
        <v>3.6311470933201348E-2</v>
      </c>
      <c r="AJ256" s="13">
        <v>6.3065064303636814E-2</v>
      </c>
      <c r="AK256" s="13">
        <v>4.6910435449812021E-2</v>
      </c>
      <c r="AL256" s="13">
        <v>9.4162301422084552E-2</v>
      </c>
      <c r="AN256" s="13">
        <v>5.2054289059876468E-2</v>
      </c>
      <c r="AO256" s="13">
        <v>7.3524135630937362E-2</v>
      </c>
      <c r="AP256" s="13">
        <v>4.3541084023365179E-2</v>
      </c>
      <c r="AQ256" s="13">
        <v>8.8614294400187699E-2</v>
      </c>
    </row>
    <row r="258" spans="2:45" x14ac:dyDescent="0.35">
      <c r="B258" s="30" t="s">
        <v>132</v>
      </c>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row>
    <row r="259" spans="2:45" x14ac:dyDescent="0.35">
      <c r="B259" s="29" t="s">
        <v>16</v>
      </c>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row>
    <row r="260" spans="2:45" x14ac:dyDescent="0.35">
      <c r="B260" s="12" t="s">
        <v>125</v>
      </c>
      <c r="C260" s="13">
        <v>0.1119774246985096</v>
      </c>
      <c r="D260" s="13">
        <v>9.8579883401589061E-2</v>
      </c>
      <c r="E260" s="13">
        <v>0.1132903418369671</v>
      </c>
      <c r="F260" s="13">
        <v>0.1082537374048675</v>
      </c>
      <c r="G260" s="13">
        <v>0.12251340589715901</v>
      </c>
      <c r="H260" s="13">
        <v>9.7915241733384104E-2</v>
      </c>
      <c r="I260" s="13">
        <v>0.1236901915902424</v>
      </c>
      <c r="K260" s="13">
        <v>0.14619951644190729</v>
      </c>
      <c r="L260" s="13">
        <v>7.8472628253521373E-2</v>
      </c>
      <c r="N260" s="13">
        <v>0.10013351489619771</v>
      </c>
      <c r="O260" s="13">
        <v>0.17606558543057871</v>
      </c>
      <c r="P260" s="13">
        <v>9.7544016770314629E-2</v>
      </c>
      <c r="Q260" s="13">
        <v>0.1280772115652733</v>
      </c>
      <c r="R260" s="13">
        <v>0.10927205680877319</v>
      </c>
      <c r="S260" s="13">
        <v>0.14343144515170109</v>
      </c>
      <c r="T260" s="13">
        <v>0.1178520347429018</v>
      </c>
      <c r="U260" s="13">
        <v>0.1209764900214521</v>
      </c>
      <c r="V260" s="13">
        <v>0.1306088412910158</v>
      </c>
      <c r="W260" s="13">
        <v>0.107728162186631</v>
      </c>
      <c r="X260" s="13">
        <v>7.4489944045502271E-2</v>
      </c>
      <c r="Y260" s="13">
        <v>7.4732647574183311E-2</v>
      </c>
      <c r="AA260" s="13">
        <v>0.13783169077397089</v>
      </c>
      <c r="AB260" s="13">
        <v>7.6044026064307935E-2</v>
      </c>
      <c r="AC260" s="13">
        <v>0.11040792007878369</v>
      </c>
      <c r="AD260" s="13">
        <v>0.13889109058563129</v>
      </c>
      <c r="AE260" s="13">
        <v>5.9048248729328318E-2</v>
      </c>
      <c r="AF260" s="13">
        <v>0.1183389407616891</v>
      </c>
      <c r="AH260" s="13">
        <v>0.14998068256156041</v>
      </c>
      <c r="AI260" s="13">
        <v>7.0956120954499158E-2</v>
      </c>
      <c r="AJ260" s="13">
        <v>8.5269220720196173E-2</v>
      </c>
      <c r="AK260" s="13">
        <v>0.1285767521824828</v>
      </c>
      <c r="AL260" s="13">
        <v>0.1032566499456712</v>
      </c>
      <c r="AN260" s="13">
        <v>0.1048666088058839</v>
      </c>
      <c r="AO260" s="13">
        <v>0.1075596980796598</v>
      </c>
      <c r="AP260" s="13">
        <v>0.1343188253006164</v>
      </c>
      <c r="AQ260" s="13">
        <v>0.10535599558856119</v>
      </c>
    </row>
    <row r="261" spans="2:45" x14ac:dyDescent="0.35">
      <c r="B261" s="12" t="s">
        <v>126</v>
      </c>
      <c r="C261" s="13">
        <v>0.31622652585213901</v>
      </c>
      <c r="D261" s="13">
        <v>0.25449773163531442</v>
      </c>
      <c r="E261" s="13">
        <v>0.30566642930044979</v>
      </c>
      <c r="F261" s="13">
        <v>0.28434625226398208</v>
      </c>
      <c r="G261" s="13">
        <v>0.32713918517147761</v>
      </c>
      <c r="H261" s="13">
        <v>0.35699315705123902</v>
      </c>
      <c r="I261" s="13">
        <v>0.35508761416577328</v>
      </c>
      <c r="K261" s="13">
        <v>0.35282066725479361</v>
      </c>
      <c r="L261" s="13">
        <v>0.28039939792645929</v>
      </c>
      <c r="N261" s="13">
        <v>0.402724383548617</v>
      </c>
      <c r="O261" s="13">
        <v>0.1476394288759631</v>
      </c>
      <c r="P261" s="13">
        <v>0.34057475793587871</v>
      </c>
      <c r="Q261" s="13">
        <v>0.25971542472509151</v>
      </c>
      <c r="R261" s="13">
        <v>0.32663989277418648</v>
      </c>
      <c r="S261" s="13">
        <v>0.2217391886431084</v>
      </c>
      <c r="T261" s="13">
        <v>0.31957346504735612</v>
      </c>
      <c r="U261" s="13">
        <v>0.28633892118171073</v>
      </c>
      <c r="V261" s="13">
        <v>0.26794227652514419</v>
      </c>
      <c r="W261" s="13">
        <v>0.4066591106357304</v>
      </c>
      <c r="X261" s="13">
        <v>0.35166279318569649</v>
      </c>
      <c r="Y261" s="13">
        <v>0.30939793994836412</v>
      </c>
      <c r="AA261" s="13">
        <v>0.3232144329340445</v>
      </c>
      <c r="AB261" s="13">
        <v>0.40377047063053501</v>
      </c>
      <c r="AC261" s="13">
        <v>0.25961790685539682</v>
      </c>
      <c r="AD261" s="13">
        <v>0.3193119262796848</v>
      </c>
      <c r="AE261" s="13">
        <v>0.26774142435516918</v>
      </c>
      <c r="AF261" s="13">
        <v>0.33219803041073309</v>
      </c>
      <c r="AH261" s="13">
        <v>0.38771404076786209</v>
      </c>
      <c r="AI261" s="13">
        <v>0.41313576836488758</v>
      </c>
      <c r="AJ261" s="13">
        <v>0.2497642853739773</v>
      </c>
      <c r="AK261" s="13">
        <v>0.27733670431067681</v>
      </c>
      <c r="AL261" s="13">
        <v>0.30878832403085471</v>
      </c>
      <c r="AN261" s="13">
        <v>0.31477904551616981</v>
      </c>
      <c r="AO261" s="13">
        <v>0.3268761994000644</v>
      </c>
      <c r="AP261" s="13">
        <v>0.31572172106995061</v>
      </c>
      <c r="AQ261" s="13">
        <v>0.30621903632443709</v>
      </c>
    </row>
    <row r="262" spans="2:45" x14ac:dyDescent="0.35">
      <c r="B262" s="12" t="s">
        <v>127</v>
      </c>
      <c r="C262" s="13">
        <v>0.2015054189562222</v>
      </c>
      <c r="D262" s="13">
        <v>0.20120731830978769</v>
      </c>
      <c r="E262" s="13">
        <v>0.1530794146466625</v>
      </c>
      <c r="F262" s="13">
        <v>0.2009199377409577</v>
      </c>
      <c r="G262" s="13">
        <v>0.17118216867259639</v>
      </c>
      <c r="H262" s="13">
        <v>0.24854414785950671</v>
      </c>
      <c r="I262" s="13">
        <v>0.23442744997907211</v>
      </c>
      <c r="K262" s="13">
        <v>0.18037921325060521</v>
      </c>
      <c r="L262" s="13">
        <v>0.2221888192325423</v>
      </c>
      <c r="N262" s="13">
        <v>0.17497182077050299</v>
      </c>
      <c r="O262" s="13">
        <v>0.2825819404194172</v>
      </c>
      <c r="P262" s="13">
        <v>0.1516023336101327</v>
      </c>
      <c r="Q262" s="13">
        <v>0.18349951194850031</v>
      </c>
      <c r="R262" s="13">
        <v>0.17790550346185349</v>
      </c>
      <c r="S262" s="13">
        <v>0.27178506051706131</v>
      </c>
      <c r="T262" s="13">
        <v>0.18135683105702929</v>
      </c>
      <c r="U262" s="13">
        <v>0.16901086243619981</v>
      </c>
      <c r="V262" s="13">
        <v>0.21197784045842771</v>
      </c>
      <c r="W262" s="13">
        <v>0.19066671532823071</v>
      </c>
      <c r="X262" s="13">
        <v>0.20457757348660929</v>
      </c>
      <c r="Y262" s="13">
        <v>0.2481236457823634</v>
      </c>
      <c r="AA262" s="13">
        <v>0.18792635024511981</v>
      </c>
      <c r="AB262" s="13">
        <v>0.19847005254591851</v>
      </c>
      <c r="AC262" s="13">
        <v>0.1547683846460875</v>
      </c>
      <c r="AD262" s="13">
        <v>0.2018896823608132</v>
      </c>
      <c r="AE262" s="13">
        <v>0.2426977122913524</v>
      </c>
      <c r="AF262" s="13">
        <v>0.19807380666510679</v>
      </c>
      <c r="AH262" s="13">
        <v>0.17800500995567919</v>
      </c>
      <c r="AI262" s="13">
        <v>0.2085327961301158</v>
      </c>
      <c r="AJ262" s="13">
        <v>0.1656987720089721</v>
      </c>
      <c r="AK262" s="13">
        <v>0.20691467467315511</v>
      </c>
      <c r="AL262" s="13">
        <v>0.22235236798105221</v>
      </c>
      <c r="AN262" s="13">
        <v>0.18739415800941939</v>
      </c>
      <c r="AO262" s="13">
        <v>0.19060902985203229</v>
      </c>
      <c r="AP262" s="13">
        <v>0.1878973325560199</v>
      </c>
      <c r="AQ262" s="13">
        <v>0.23950048434092949</v>
      </c>
    </row>
    <row r="263" spans="2:45" x14ac:dyDescent="0.35">
      <c r="B263" s="12" t="s">
        <v>128</v>
      </c>
      <c r="C263" s="13">
        <v>0.1679887470288485</v>
      </c>
      <c r="D263" s="13">
        <v>0.21668478729473339</v>
      </c>
      <c r="E263" s="13">
        <v>0.1687027572750279</v>
      </c>
      <c r="F263" s="13">
        <v>0.18945527801453821</v>
      </c>
      <c r="G263" s="13">
        <v>0.1826852225357192</v>
      </c>
      <c r="H263" s="13">
        <v>0.13344656326052681</v>
      </c>
      <c r="I263" s="13">
        <v>0.12923741023065111</v>
      </c>
      <c r="K263" s="13">
        <v>0.156519021437353</v>
      </c>
      <c r="L263" s="13">
        <v>0.17921806708632479</v>
      </c>
      <c r="N263" s="13">
        <v>0.17325335468290279</v>
      </c>
      <c r="O263" s="13">
        <v>0.21402402292307729</v>
      </c>
      <c r="P263" s="13">
        <v>8.7772025938912895E-2</v>
      </c>
      <c r="Q263" s="13">
        <v>0.19169529145780789</v>
      </c>
      <c r="R263" s="13">
        <v>0.15533894340024759</v>
      </c>
      <c r="S263" s="13">
        <v>0.1589596692294232</v>
      </c>
      <c r="T263" s="13">
        <v>0.19807562065296891</v>
      </c>
      <c r="U263" s="13">
        <v>0.15941170269242591</v>
      </c>
      <c r="V263" s="13">
        <v>0.19897875184559541</v>
      </c>
      <c r="W263" s="13">
        <v>0.132451838048079</v>
      </c>
      <c r="X263" s="13">
        <v>0.16026578043500969</v>
      </c>
      <c r="Y263" s="13">
        <v>0.20057815866390491</v>
      </c>
      <c r="AA263" s="13">
        <v>0.18099604002965991</v>
      </c>
      <c r="AB263" s="13">
        <v>0.1233019871956525</v>
      </c>
      <c r="AC263" s="13">
        <v>0.20906062298408959</v>
      </c>
      <c r="AD263" s="13">
        <v>0.11444500800294891</v>
      </c>
      <c r="AE263" s="13">
        <v>0.17306511138911021</v>
      </c>
      <c r="AF263" s="13">
        <v>0.1782344636340884</v>
      </c>
      <c r="AH263" s="13">
        <v>0.1445401601600175</v>
      </c>
      <c r="AI263" s="13">
        <v>0.12521003840314321</v>
      </c>
      <c r="AJ263" s="13">
        <v>0.22195300714242319</v>
      </c>
      <c r="AK263" s="13">
        <v>0.17592537283753601</v>
      </c>
      <c r="AL263" s="13">
        <v>0.1633518283953658</v>
      </c>
      <c r="AN263" s="13">
        <v>0.19440362714115261</v>
      </c>
      <c r="AO263" s="13">
        <v>0.16786853314249811</v>
      </c>
      <c r="AP263" s="13">
        <v>0.157896966767409</v>
      </c>
      <c r="AQ263" s="13">
        <v>0.14865713506607331</v>
      </c>
    </row>
    <row r="264" spans="2:45" x14ac:dyDescent="0.35">
      <c r="B264" s="12" t="s">
        <v>129</v>
      </c>
      <c r="C264" s="13">
        <v>0.13097875595776559</v>
      </c>
      <c r="D264" s="13">
        <v>0.17926034072747099</v>
      </c>
      <c r="E264" s="13">
        <v>0.1982890768397616</v>
      </c>
      <c r="F264" s="13">
        <v>0.14032304680409799</v>
      </c>
      <c r="G264" s="13">
        <v>0.1187122364957599</v>
      </c>
      <c r="H264" s="13">
        <v>0.1048419345972844</v>
      </c>
      <c r="I264" s="13">
        <v>6.4425755610853258E-2</v>
      </c>
      <c r="K264" s="13">
        <v>0.1163846566806557</v>
      </c>
      <c r="L264" s="13">
        <v>0.14526696280508239</v>
      </c>
      <c r="N264" s="13">
        <v>0.1032028721561845</v>
      </c>
      <c r="O264" s="13">
        <v>0.1330512906071008</v>
      </c>
      <c r="P264" s="13">
        <v>0.200173796348731</v>
      </c>
      <c r="Q264" s="13">
        <v>0.1787238009960333</v>
      </c>
      <c r="R264" s="13">
        <v>0.15568214523494861</v>
      </c>
      <c r="S264" s="13">
        <v>0.1181170339971485</v>
      </c>
      <c r="T264" s="13">
        <v>0.14179943596277969</v>
      </c>
      <c r="U264" s="13">
        <v>0.16582410386711241</v>
      </c>
      <c r="V264" s="13">
        <v>0.1327113001672201</v>
      </c>
      <c r="W264" s="13">
        <v>8.9266267091428333E-2</v>
      </c>
      <c r="X264" s="13">
        <v>0.13848028874769691</v>
      </c>
      <c r="Y264" s="13">
        <v>8.6777164214513203E-2</v>
      </c>
      <c r="AA264" s="13">
        <v>0.1229006519147551</v>
      </c>
      <c r="AB264" s="13">
        <v>0.1154488307986633</v>
      </c>
      <c r="AC264" s="13">
        <v>0.2086756866676929</v>
      </c>
      <c r="AD264" s="13">
        <v>0.1779878622432261</v>
      </c>
      <c r="AE264" s="13">
        <v>0.14116595755271699</v>
      </c>
      <c r="AF264" s="13">
        <v>9.3764711131934228E-2</v>
      </c>
      <c r="AH264" s="13">
        <v>9.1073505099248775E-2</v>
      </c>
      <c r="AI264" s="13">
        <v>9.634984834885299E-2</v>
      </c>
      <c r="AJ264" s="13">
        <v>0.22463963961297961</v>
      </c>
      <c r="AK264" s="13">
        <v>0.14665926213463781</v>
      </c>
      <c r="AL264" s="13">
        <v>0.11133543430070771</v>
      </c>
      <c r="AN264" s="13">
        <v>0.1345060918021711</v>
      </c>
      <c r="AO264" s="13">
        <v>0.12842643487680541</v>
      </c>
      <c r="AP264" s="13">
        <v>0.12909095119934591</v>
      </c>
      <c r="AQ264" s="13">
        <v>0.13242356445671771</v>
      </c>
    </row>
    <row r="265" spans="2:45" x14ac:dyDescent="0.35">
      <c r="B265" s="12" t="s">
        <v>81</v>
      </c>
      <c r="C265" s="13">
        <v>7.1323127506515066E-2</v>
      </c>
      <c r="D265" s="13">
        <v>4.9769938631104627E-2</v>
      </c>
      <c r="E265" s="13">
        <v>6.097198010113114E-2</v>
      </c>
      <c r="F265" s="13">
        <v>7.6701747771556375E-2</v>
      </c>
      <c r="G265" s="13">
        <v>7.7767781227287808E-2</v>
      </c>
      <c r="H265" s="13">
        <v>5.8258955498058977E-2</v>
      </c>
      <c r="I265" s="13">
        <v>9.3131578423407871E-2</v>
      </c>
      <c r="K265" s="13">
        <v>4.7696924934685199E-2</v>
      </c>
      <c r="L265" s="13">
        <v>9.4454124696069786E-2</v>
      </c>
      <c r="N265" s="13">
        <v>4.5714053945595107E-2</v>
      </c>
      <c r="O265" s="13">
        <v>4.6637731743862799E-2</v>
      </c>
      <c r="P265" s="13">
        <v>0.1223330693960302</v>
      </c>
      <c r="Q265" s="13">
        <v>5.8288759307293797E-2</v>
      </c>
      <c r="R265" s="13">
        <v>7.5161458319990632E-2</v>
      </c>
      <c r="S265" s="13">
        <v>8.5967602461557407E-2</v>
      </c>
      <c r="T265" s="13">
        <v>4.1342612536964182E-2</v>
      </c>
      <c r="U265" s="13">
        <v>9.8437919801098853E-2</v>
      </c>
      <c r="V265" s="13">
        <v>5.7780989712596632E-2</v>
      </c>
      <c r="W265" s="13">
        <v>7.3227906709900328E-2</v>
      </c>
      <c r="X265" s="13">
        <v>7.0523620099485373E-2</v>
      </c>
      <c r="Y265" s="13">
        <v>8.0390443816671001E-2</v>
      </c>
      <c r="AA265" s="13">
        <v>4.7130834102449753E-2</v>
      </c>
      <c r="AB265" s="13">
        <v>8.2964632764922774E-2</v>
      </c>
      <c r="AC265" s="13">
        <v>5.7469478767949563E-2</v>
      </c>
      <c r="AD265" s="13">
        <v>4.7474430527695739E-2</v>
      </c>
      <c r="AE265" s="13">
        <v>0.11628154568232291</v>
      </c>
      <c r="AF265" s="13">
        <v>7.939004739644831E-2</v>
      </c>
      <c r="AH265" s="13">
        <v>4.8686601455632063E-2</v>
      </c>
      <c r="AI265" s="13">
        <v>8.5815427798501237E-2</v>
      </c>
      <c r="AJ265" s="13">
        <v>5.2675075141451651E-2</v>
      </c>
      <c r="AK265" s="13">
        <v>6.4587233861511523E-2</v>
      </c>
      <c r="AL265" s="13">
        <v>9.0915395346348515E-2</v>
      </c>
      <c r="AN265" s="13">
        <v>6.4050468725203424E-2</v>
      </c>
      <c r="AO265" s="13">
        <v>7.8660104648939952E-2</v>
      </c>
      <c r="AP265" s="13">
        <v>7.5074203106658396E-2</v>
      </c>
      <c r="AQ265" s="13">
        <v>6.7843784223281328E-2</v>
      </c>
    </row>
    <row r="267" spans="2:45" x14ac:dyDescent="0.35">
      <c r="B267" s="30" t="s">
        <v>133</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row>
    <row r="268" spans="2:45" x14ac:dyDescent="0.35">
      <c r="B268" s="29" t="s">
        <v>16</v>
      </c>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row>
    <row r="269" spans="2:45" x14ac:dyDescent="0.35">
      <c r="B269" s="12" t="s">
        <v>125</v>
      </c>
      <c r="C269" s="13">
        <v>6.3530945386626E-2</v>
      </c>
      <c r="D269" s="13">
        <v>8.1985027354100001E-2</v>
      </c>
      <c r="E269" s="13">
        <v>8.9891201606859386E-2</v>
      </c>
      <c r="F269" s="13">
        <v>5.9206558008587658E-2</v>
      </c>
      <c r="G269" s="13">
        <v>5.2485925048337607E-2</v>
      </c>
      <c r="H269" s="13">
        <v>5.1486531548634702E-2</v>
      </c>
      <c r="I269" s="13">
        <v>5.0526480761844371E-2</v>
      </c>
      <c r="K269" s="13">
        <v>8.2504888844936383E-2</v>
      </c>
      <c r="L269" s="13">
        <v>4.4954695924842303E-2</v>
      </c>
      <c r="N269" s="13">
        <v>4.9835390434727837E-2</v>
      </c>
      <c r="O269" s="13">
        <v>3.1174843951446651E-2</v>
      </c>
      <c r="P269" s="13">
        <v>5.8830410920591117E-2</v>
      </c>
      <c r="Q269" s="13">
        <v>6.9640054538446267E-2</v>
      </c>
      <c r="R269" s="13">
        <v>4.715602474149868E-2</v>
      </c>
      <c r="S269" s="13">
        <v>6.4538298295226199E-2</v>
      </c>
      <c r="T269" s="13">
        <v>5.7574671126590669E-2</v>
      </c>
      <c r="U269" s="13">
        <v>4.6678764799254403E-2</v>
      </c>
      <c r="V269" s="13">
        <v>9.5131048982156866E-2</v>
      </c>
      <c r="W269" s="13">
        <v>6.9113158392839477E-2</v>
      </c>
      <c r="X269" s="13">
        <v>6.5148568420542216E-2</v>
      </c>
      <c r="Y269" s="13">
        <v>6.9981624207324247E-2</v>
      </c>
      <c r="AA269" s="13">
        <v>8.1379989071989151E-2</v>
      </c>
      <c r="AB269" s="13">
        <v>5.641635251670845E-2</v>
      </c>
      <c r="AC269" s="13">
        <v>5.9186811027378737E-2</v>
      </c>
      <c r="AD269" s="13">
        <v>4.9501066243689169E-2</v>
      </c>
      <c r="AE269" s="13">
        <v>3.1694447790966952E-2</v>
      </c>
      <c r="AF269" s="13">
        <v>7.6575454905017382E-2</v>
      </c>
      <c r="AH269" s="13">
        <v>9.1054964403853966E-2</v>
      </c>
      <c r="AI269" s="13">
        <v>4.9668034559348907E-2</v>
      </c>
      <c r="AJ269" s="13">
        <v>6.7482279613757731E-2</v>
      </c>
      <c r="AK269" s="13">
        <v>4.1180166943936641E-2</v>
      </c>
      <c r="AL269" s="13">
        <v>6.6423446244691889E-2</v>
      </c>
      <c r="AN269" s="13">
        <v>6.2547455119044262E-2</v>
      </c>
      <c r="AO269" s="13">
        <v>7.6399266871226321E-2</v>
      </c>
      <c r="AP269" s="13">
        <v>6.6562043619517425E-2</v>
      </c>
      <c r="AQ269" s="13">
        <v>4.9045624849842158E-2</v>
      </c>
    </row>
    <row r="270" spans="2:45" x14ac:dyDescent="0.35">
      <c r="B270" s="12" t="s">
        <v>126</v>
      </c>
      <c r="C270" s="13">
        <v>0.21507322363010811</v>
      </c>
      <c r="D270" s="13">
        <v>0.23662362340325099</v>
      </c>
      <c r="E270" s="13">
        <v>0.21944046054169219</v>
      </c>
      <c r="F270" s="13">
        <v>0.19494472855432901</v>
      </c>
      <c r="G270" s="13">
        <v>0.23507007275280281</v>
      </c>
      <c r="H270" s="13">
        <v>0.23311390238858251</v>
      </c>
      <c r="I270" s="13">
        <v>0.18534313160210181</v>
      </c>
      <c r="K270" s="13">
        <v>0.24051941015591011</v>
      </c>
      <c r="L270" s="13">
        <v>0.19016038936384269</v>
      </c>
      <c r="N270" s="13">
        <v>0.2499977988034737</v>
      </c>
      <c r="O270" s="13">
        <v>0.19763076223649559</v>
      </c>
      <c r="P270" s="13">
        <v>0.13835153184949389</v>
      </c>
      <c r="Q270" s="13">
        <v>0.2597838887058056</v>
      </c>
      <c r="R270" s="13">
        <v>0.25989353735920329</v>
      </c>
      <c r="S270" s="13">
        <v>0.2168288025112001</v>
      </c>
      <c r="T270" s="13">
        <v>0.22532400306891151</v>
      </c>
      <c r="U270" s="13">
        <v>0.20735069405572801</v>
      </c>
      <c r="V270" s="13">
        <v>0.2204672129468899</v>
      </c>
      <c r="W270" s="13">
        <v>0.1979306423908162</v>
      </c>
      <c r="X270" s="13">
        <v>0.17676860147365539</v>
      </c>
      <c r="Y270" s="13">
        <v>0.20281866647518121</v>
      </c>
      <c r="AA270" s="13">
        <v>0.25620881217843039</v>
      </c>
      <c r="AB270" s="13">
        <v>0.22367834827178651</v>
      </c>
      <c r="AC270" s="13">
        <v>0.1876170955495724</v>
      </c>
      <c r="AD270" s="13">
        <v>0.1869306586552032</v>
      </c>
      <c r="AE270" s="13">
        <v>0.1775171276902093</v>
      </c>
      <c r="AF270" s="13">
        <v>0.20907969430059961</v>
      </c>
      <c r="AH270" s="13">
        <v>0.29111654836799261</v>
      </c>
      <c r="AI270" s="13">
        <v>0.211153452804726</v>
      </c>
      <c r="AJ270" s="13">
        <v>0.185415610001364</v>
      </c>
      <c r="AK270" s="13">
        <v>0.21431407361947999</v>
      </c>
      <c r="AL270" s="13">
        <v>0.19072411033566511</v>
      </c>
      <c r="AN270" s="13">
        <v>0.2195633291939913</v>
      </c>
      <c r="AO270" s="13">
        <v>0.21250462787831509</v>
      </c>
      <c r="AP270" s="13">
        <v>0.2293773223339369</v>
      </c>
      <c r="AQ270" s="13">
        <v>0.20079342633568109</v>
      </c>
    </row>
    <row r="271" spans="2:45" x14ac:dyDescent="0.35">
      <c r="B271" s="12" t="s">
        <v>127</v>
      </c>
      <c r="C271" s="13">
        <v>0.2480740953785395</v>
      </c>
      <c r="D271" s="13">
        <v>0.2177525346376897</v>
      </c>
      <c r="E271" s="13">
        <v>0.1999065129754567</v>
      </c>
      <c r="F271" s="13">
        <v>0.22752688971679569</v>
      </c>
      <c r="G271" s="13">
        <v>0.23390642776759049</v>
      </c>
      <c r="H271" s="13">
        <v>0.27232596970625528</v>
      </c>
      <c r="I271" s="13">
        <v>0.31902962110349492</v>
      </c>
      <c r="K271" s="13">
        <v>0.26329209459065123</v>
      </c>
      <c r="L271" s="13">
        <v>0.23317506554351611</v>
      </c>
      <c r="N271" s="13">
        <v>0.25005033262148518</v>
      </c>
      <c r="O271" s="13">
        <v>0.22978299981135999</v>
      </c>
      <c r="P271" s="13">
        <v>0.2585291638138027</v>
      </c>
      <c r="Q271" s="13">
        <v>0.2429268683134668</v>
      </c>
      <c r="R271" s="13">
        <v>0.24162752166007351</v>
      </c>
      <c r="S271" s="13">
        <v>0.20388985766669709</v>
      </c>
      <c r="T271" s="13">
        <v>0.2491454754113509</v>
      </c>
      <c r="U271" s="13">
        <v>0.26251662878398679</v>
      </c>
      <c r="V271" s="13">
        <v>0.2037918678031285</v>
      </c>
      <c r="W271" s="13">
        <v>0.29488025355722469</v>
      </c>
      <c r="X271" s="13">
        <v>0.28659537500965571</v>
      </c>
      <c r="Y271" s="13">
        <v>0.2474576612520856</v>
      </c>
      <c r="AA271" s="13">
        <v>0.2146969616903604</v>
      </c>
      <c r="AB271" s="13">
        <v>0.32448763731096092</v>
      </c>
      <c r="AC271" s="13">
        <v>0.20442117385420069</v>
      </c>
      <c r="AD271" s="13">
        <v>0.25335724131729259</v>
      </c>
      <c r="AE271" s="13">
        <v>0.28236645308497099</v>
      </c>
      <c r="AF271" s="13">
        <v>0.249133463671385</v>
      </c>
      <c r="AH271" s="13">
        <v>0.22242021149961699</v>
      </c>
      <c r="AI271" s="13">
        <v>0.29913901957536532</v>
      </c>
      <c r="AJ271" s="13">
        <v>0.20155408787385479</v>
      </c>
      <c r="AK271" s="13">
        <v>0.26197374378487959</v>
      </c>
      <c r="AL271" s="13">
        <v>0.25768262733848901</v>
      </c>
      <c r="AN271" s="13">
        <v>0.23650112310406329</v>
      </c>
      <c r="AO271" s="13">
        <v>0.23335131594017439</v>
      </c>
      <c r="AP271" s="13">
        <v>0.23046933298680711</v>
      </c>
      <c r="AQ271" s="13">
        <v>0.29089890637021948</v>
      </c>
    </row>
    <row r="272" spans="2:45" x14ac:dyDescent="0.35">
      <c r="B272" s="12" t="s">
        <v>128</v>
      </c>
      <c r="C272" s="13">
        <v>0.21801885929451381</v>
      </c>
      <c r="D272" s="13">
        <v>0.21624916791081469</v>
      </c>
      <c r="E272" s="13">
        <v>0.1956854919046089</v>
      </c>
      <c r="F272" s="13">
        <v>0.26801737987192842</v>
      </c>
      <c r="G272" s="13">
        <v>0.21837106977502899</v>
      </c>
      <c r="H272" s="13">
        <v>0.23319475460632089</v>
      </c>
      <c r="I272" s="13">
        <v>0.18620662765985921</v>
      </c>
      <c r="K272" s="13">
        <v>0.2017401770256394</v>
      </c>
      <c r="L272" s="13">
        <v>0.2339563402615121</v>
      </c>
      <c r="N272" s="13">
        <v>0.22953066736131239</v>
      </c>
      <c r="O272" s="13">
        <v>0.20684406513727441</v>
      </c>
      <c r="P272" s="13">
        <v>0.1644994675683597</v>
      </c>
      <c r="Q272" s="13">
        <v>0.19511394164905249</v>
      </c>
      <c r="R272" s="13">
        <v>0.21611101765110441</v>
      </c>
      <c r="S272" s="13">
        <v>0.25723179854823652</v>
      </c>
      <c r="T272" s="13">
        <v>0.22487128597708819</v>
      </c>
      <c r="U272" s="13">
        <v>0.19547567110522929</v>
      </c>
      <c r="V272" s="13">
        <v>0.2230361142591592</v>
      </c>
      <c r="W272" s="13">
        <v>0.18164088241155429</v>
      </c>
      <c r="X272" s="13">
        <v>0.25924127686303988</v>
      </c>
      <c r="Y272" s="13">
        <v>0.24321288200460009</v>
      </c>
      <c r="AA272" s="13">
        <v>0.1969534975562687</v>
      </c>
      <c r="AB272" s="13">
        <v>0.17640814097227059</v>
      </c>
      <c r="AC272" s="13">
        <v>0.30415264673535169</v>
      </c>
      <c r="AD272" s="13">
        <v>0.21111984314743129</v>
      </c>
      <c r="AE272" s="13">
        <v>0.2116384090788278</v>
      </c>
      <c r="AF272" s="13">
        <v>0.24779987350850849</v>
      </c>
      <c r="AH272" s="13">
        <v>0.1702324355073985</v>
      </c>
      <c r="AI272" s="13">
        <v>0.17759729014297501</v>
      </c>
      <c r="AJ272" s="13">
        <v>0.27219784097668392</v>
      </c>
      <c r="AK272" s="13">
        <v>0.21455782564614451</v>
      </c>
      <c r="AL272" s="13">
        <v>0.23230589926865169</v>
      </c>
      <c r="AN272" s="13">
        <v>0.21755070613642161</v>
      </c>
      <c r="AO272" s="13">
        <v>0.2425639876259747</v>
      </c>
      <c r="AP272" s="13">
        <v>0.2231946642057826</v>
      </c>
      <c r="AQ272" s="13">
        <v>0.18814895191040509</v>
      </c>
    </row>
    <row r="273" spans="2:45" x14ac:dyDescent="0.35">
      <c r="B273" s="12" t="s">
        <v>129</v>
      </c>
      <c r="C273" s="13">
        <v>0.1680028122018529</v>
      </c>
      <c r="D273" s="13">
        <v>0.18023677015614509</v>
      </c>
      <c r="E273" s="13">
        <v>0.2377230563515299</v>
      </c>
      <c r="F273" s="13">
        <v>0.16477422435687461</v>
      </c>
      <c r="G273" s="13">
        <v>0.16773862298305209</v>
      </c>
      <c r="H273" s="13">
        <v>0.14510375426743111</v>
      </c>
      <c r="I273" s="13">
        <v>0.1215476670073844</v>
      </c>
      <c r="K273" s="13">
        <v>0.15565580115989069</v>
      </c>
      <c r="L273" s="13">
        <v>0.18009102980020511</v>
      </c>
      <c r="N273" s="13">
        <v>0.13730618986240931</v>
      </c>
      <c r="O273" s="13">
        <v>0.20081757402104339</v>
      </c>
      <c r="P273" s="13">
        <v>0.22637729386810401</v>
      </c>
      <c r="Q273" s="13">
        <v>0.1539092959663424</v>
      </c>
      <c r="R273" s="13">
        <v>0.15267161862760081</v>
      </c>
      <c r="S273" s="13">
        <v>0.17710980748762911</v>
      </c>
      <c r="T273" s="13">
        <v>0.16623860479223859</v>
      </c>
      <c r="U273" s="13">
        <v>0.2043630768659418</v>
      </c>
      <c r="V273" s="13">
        <v>0.18476596229906711</v>
      </c>
      <c r="W273" s="13">
        <v>0.16989719815446999</v>
      </c>
      <c r="X273" s="13">
        <v>0.15198363343059171</v>
      </c>
      <c r="Y273" s="13">
        <v>0.1216933884911445</v>
      </c>
      <c r="AA273" s="13">
        <v>0.17484241966657099</v>
      </c>
      <c r="AB273" s="13">
        <v>0.1604340042904587</v>
      </c>
      <c r="AC273" s="13">
        <v>0.19489149824417579</v>
      </c>
      <c r="AD273" s="13">
        <v>0.21303121287851459</v>
      </c>
      <c r="AE273" s="13">
        <v>0.1624458420925427</v>
      </c>
      <c r="AF273" s="13">
        <v>0.13476996648910691</v>
      </c>
      <c r="AH273" s="13">
        <v>0.14433183596588731</v>
      </c>
      <c r="AI273" s="13">
        <v>0.18018228410138731</v>
      </c>
      <c r="AJ273" s="13">
        <v>0.2136760761907156</v>
      </c>
      <c r="AK273" s="13">
        <v>0.1848121838249161</v>
      </c>
      <c r="AL273" s="13">
        <v>0.14719374574656521</v>
      </c>
      <c r="AN273" s="13">
        <v>0.19202770762937091</v>
      </c>
      <c r="AO273" s="13">
        <v>0.16201329174032511</v>
      </c>
      <c r="AP273" s="13">
        <v>0.17065018333877349</v>
      </c>
      <c r="AQ273" s="13">
        <v>0.1471733278657687</v>
      </c>
    </row>
    <row r="274" spans="2:45" x14ac:dyDescent="0.35">
      <c r="B274" s="12" t="s">
        <v>81</v>
      </c>
      <c r="C274" s="13">
        <v>8.7300064108359748E-2</v>
      </c>
      <c r="D274" s="13">
        <v>6.7152876537999645E-2</v>
      </c>
      <c r="E274" s="13">
        <v>5.73532766198529E-2</v>
      </c>
      <c r="F274" s="13">
        <v>8.5530219491484705E-2</v>
      </c>
      <c r="G274" s="13">
        <v>9.2427881673188106E-2</v>
      </c>
      <c r="H274" s="13">
        <v>6.4775087482775509E-2</v>
      </c>
      <c r="I274" s="13">
        <v>0.13734647186531529</v>
      </c>
      <c r="K274" s="13">
        <v>5.6287628222972223E-2</v>
      </c>
      <c r="L274" s="13">
        <v>0.1176624791060817</v>
      </c>
      <c r="N274" s="13">
        <v>8.3279620916591551E-2</v>
      </c>
      <c r="O274" s="13">
        <v>0.13374975484237989</v>
      </c>
      <c r="P274" s="13">
        <v>0.15341213197964859</v>
      </c>
      <c r="Q274" s="13">
        <v>7.8625950826886365E-2</v>
      </c>
      <c r="R274" s="13">
        <v>8.2540279960519256E-2</v>
      </c>
      <c r="S274" s="13">
        <v>8.0401435491010975E-2</v>
      </c>
      <c r="T274" s="13">
        <v>7.6845959623820015E-2</v>
      </c>
      <c r="U274" s="13">
        <v>8.3615164389859525E-2</v>
      </c>
      <c r="V274" s="13">
        <v>7.2807793709598542E-2</v>
      </c>
      <c r="W274" s="13">
        <v>8.6537865093095162E-2</v>
      </c>
      <c r="X274" s="13">
        <v>6.0262544802514972E-2</v>
      </c>
      <c r="Y274" s="13">
        <v>0.1148357775696644</v>
      </c>
      <c r="AA274" s="13">
        <v>7.5918319836380269E-2</v>
      </c>
      <c r="AB274" s="13">
        <v>5.8575516637814892E-2</v>
      </c>
      <c r="AC274" s="13">
        <v>4.9730774589320688E-2</v>
      </c>
      <c r="AD274" s="13">
        <v>8.6059977757869263E-2</v>
      </c>
      <c r="AE274" s="13">
        <v>0.1343377202624822</v>
      </c>
      <c r="AF274" s="13">
        <v>8.2641547125382644E-2</v>
      </c>
      <c r="AH274" s="13">
        <v>8.0844004255250568E-2</v>
      </c>
      <c r="AI274" s="13">
        <v>8.2259918816197541E-2</v>
      </c>
      <c r="AJ274" s="13">
        <v>5.9674105343623877E-2</v>
      </c>
      <c r="AK274" s="13">
        <v>8.3162006180643011E-2</v>
      </c>
      <c r="AL274" s="13">
        <v>0.1056701710659373</v>
      </c>
      <c r="AN274" s="13">
        <v>7.1809678817109049E-2</v>
      </c>
      <c r="AO274" s="13">
        <v>7.316750994398441E-2</v>
      </c>
      <c r="AP274" s="13">
        <v>7.9746453515182614E-2</v>
      </c>
      <c r="AQ274" s="13">
        <v>0.1239397626680834</v>
      </c>
    </row>
    <row r="276" spans="2:45" x14ac:dyDescent="0.35">
      <c r="B276" s="30" t="s">
        <v>134</v>
      </c>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row>
    <row r="277" spans="2:45" x14ac:dyDescent="0.35">
      <c r="B277" s="29" t="s">
        <v>16</v>
      </c>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row>
    <row r="278" spans="2:45" x14ac:dyDescent="0.35">
      <c r="B278" s="12" t="s">
        <v>125</v>
      </c>
      <c r="C278" s="13">
        <v>0.35736322994558928</v>
      </c>
      <c r="D278" s="13">
        <v>0.2098156139064048</v>
      </c>
      <c r="E278" s="13">
        <v>0.32341054250259149</v>
      </c>
      <c r="F278" s="13">
        <v>0.30406856108062519</v>
      </c>
      <c r="G278" s="13">
        <v>0.32960513038335099</v>
      </c>
      <c r="H278" s="13">
        <v>0.40871943499854879</v>
      </c>
      <c r="I278" s="13">
        <v>0.51335358628073269</v>
      </c>
      <c r="K278" s="13">
        <v>0.41230802421162982</v>
      </c>
      <c r="L278" s="13">
        <v>0.3035700789775278</v>
      </c>
      <c r="N278" s="13">
        <v>0.36211010160210638</v>
      </c>
      <c r="O278" s="13">
        <v>0.2959135983618732</v>
      </c>
      <c r="P278" s="13">
        <v>0.42585718885624418</v>
      </c>
      <c r="Q278" s="13">
        <v>0.3927149879032607</v>
      </c>
      <c r="R278" s="13">
        <v>0.36512443554575591</v>
      </c>
      <c r="S278" s="13">
        <v>0.32877591620804969</v>
      </c>
      <c r="T278" s="13">
        <v>0.39050768929477259</v>
      </c>
      <c r="U278" s="13">
        <v>0.33204609125930062</v>
      </c>
      <c r="V278" s="13">
        <v>0.31003640751078282</v>
      </c>
      <c r="W278" s="13">
        <v>0.34520799386532042</v>
      </c>
      <c r="X278" s="13">
        <v>0.39417763330771061</v>
      </c>
      <c r="Y278" s="13">
        <v>0.39407864947038412</v>
      </c>
      <c r="AA278" s="13">
        <v>0.36129478448418922</v>
      </c>
      <c r="AB278" s="13">
        <v>0.40657124712221848</v>
      </c>
      <c r="AC278" s="13">
        <v>0.32140097455710193</v>
      </c>
      <c r="AD278" s="13">
        <v>0.44243463809215577</v>
      </c>
      <c r="AE278" s="13">
        <v>0.22997925068457689</v>
      </c>
      <c r="AF278" s="13">
        <v>0.40734192891100762</v>
      </c>
      <c r="AH278" s="13">
        <v>0.37014980930613078</v>
      </c>
      <c r="AI278" s="13">
        <v>0.39495064815917519</v>
      </c>
      <c r="AJ278" s="13">
        <v>0.31008250167594831</v>
      </c>
      <c r="AK278" s="13">
        <v>0.40583858429860292</v>
      </c>
      <c r="AL278" s="13">
        <v>0.32880126166790069</v>
      </c>
      <c r="AN278" s="13">
        <v>0.39296083698127982</v>
      </c>
      <c r="AO278" s="13">
        <v>0.39515892585210161</v>
      </c>
      <c r="AP278" s="13">
        <v>0.3169907176851261</v>
      </c>
      <c r="AQ278" s="13">
        <v>0.31378859624128669</v>
      </c>
    </row>
    <row r="279" spans="2:45" x14ac:dyDescent="0.35">
      <c r="B279" s="12" t="s">
        <v>126</v>
      </c>
      <c r="C279" s="13">
        <v>0.34642373280955668</v>
      </c>
      <c r="D279" s="13">
        <v>0.32734605143164058</v>
      </c>
      <c r="E279" s="13">
        <v>0.31733278767747569</v>
      </c>
      <c r="F279" s="13">
        <v>0.34236475027250513</v>
      </c>
      <c r="G279" s="13">
        <v>0.34287957549658038</v>
      </c>
      <c r="H279" s="13">
        <v>0.38398984524521979</v>
      </c>
      <c r="I279" s="13">
        <v>0.36350971183801878</v>
      </c>
      <c r="K279" s="13">
        <v>0.33503123961113151</v>
      </c>
      <c r="L279" s="13">
        <v>0.35757743926549801</v>
      </c>
      <c r="N279" s="13">
        <v>0.36130138320578847</v>
      </c>
      <c r="O279" s="13">
        <v>0.43073684358992048</v>
      </c>
      <c r="P279" s="13">
        <v>0.24629328444253001</v>
      </c>
      <c r="Q279" s="13">
        <v>0.34349378114964979</v>
      </c>
      <c r="R279" s="13">
        <v>0.34387551501287089</v>
      </c>
      <c r="S279" s="13">
        <v>0.36130260860085323</v>
      </c>
      <c r="T279" s="13">
        <v>0.34783584230908959</v>
      </c>
      <c r="U279" s="13">
        <v>0.30700485794138771</v>
      </c>
      <c r="V279" s="13">
        <v>0.33031058340020419</v>
      </c>
      <c r="W279" s="13">
        <v>0.39209320746981818</v>
      </c>
      <c r="X279" s="13">
        <v>0.3258304432855616</v>
      </c>
      <c r="Y279" s="13">
        <v>0.36585947852417139</v>
      </c>
      <c r="AA279" s="13">
        <v>0.33587401133207379</v>
      </c>
      <c r="AB279" s="13">
        <v>0.41303160240376802</v>
      </c>
      <c r="AC279" s="13">
        <v>0.31047797193604398</v>
      </c>
      <c r="AD279" s="13">
        <v>0.32064789811665878</v>
      </c>
      <c r="AE279" s="13">
        <v>0.35825887883990809</v>
      </c>
      <c r="AF279" s="13">
        <v>0.35264561151141333</v>
      </c>
      <c r="AH279" s="13">
        <v>0.35871952314842559</v>
      </c>
      <c r="AI279" s="13">
        <v>0.37989057453101238</v>
      </c>
      <c r="AJ279" s="13">
        <v>0.33653532248588047</v>
      </c>
      <c r="AK279" s="13">
        <v>0.31649310075538151</v>
      </c>
      <c r="AL279" s="13">
        <v>0.35558880269242571</v>
      </c>
      <c r="AN279" s="13">
        <v>0.35651250440804771</v>
      </c>
      <c r="AO279" s="13">
        <v>0.34265369094926512</v>
      </c>
      <c r="AP279" s="13">
        <v>0.35055391285999082</v>
      </c>
      <c r="AQ279" s="13">
        <v>0.33725444151275019</v>
      </c>
    </row>
    <row r="280" spans="2:45" x14ac:dyDescent="0.35">
      <c r="B280" s="12" t="s">
        <v>127</v>
      </c>
      <c r="C280" s="13">
        <v>0.14052183161666049</v>
      </c>
      <c r="D280" s="13">
        <v>0.17904469542622689</v>
      </c>
      <c r="E280" s="13">
        <v>0.15637408812268491</v>
      </c>
      <c r="F280" s="13">
        <v>0.18641639005504279</v>
      </c>
      <c r="G280" s="13">
        <v>0.16470831676718869</v>
      </c>
      <c r="H280" s="13">
        <v>0.10612679093797001</v>
      </c>
      <c r="I280" s="13">
        <v>6.8536737271576692E-2</v>
      </c>
      <c r="K280" s="13">
        <v>0.12668802788842939</v>
      </c>
      <c r="L280" s="13">
        <v>0.1540656787154786</v>
      </c>
      <c r="N280" s="13">
        <v>0.18199685095930909</v>
      </c>
      <c r="O280" s="13">
        <v>8.3842256631168705E-2</v>
      </c>
      <c r="P280" s="13">
        <v>0.10070228994692471</v>
      </c>
      <c r="Q280" s="13">
        <v>9.8441890508312729E-2</v>
      </c>
      <c r="R280" s="13">
        <v>0.13123995576361211</v>
      </c>
      <c r="S280" s="13">
        <v>0.15184282790156531</v>
      </c>
      <c r="T280" s="13">
        <v>9.4723971687972877E-2</v>
      </c>
      <c r="U280" s="13">
        <v>0.18596839864327699</v>
      </c>
      <c r="V280" s="13">
        <v>0.16443033174043201</v>
      </c>
      <c r="W280" s="13">
        <v>0.14294671109530119</v>
      </c>
      <c r="X280" s="13">
        <v>0.1532879307126396</v>
      </c>
      <c r="Y280" s="13">
        <v>9.763971550656525E-2</v>
      </c>
      <c r="AA280" s="13">
        <v>0.1520770871863924</v>
      </c>
      <c r="AB280" s="13">
        <v>8.7028119738112197E-2</v>
      </c>
      <c r="AC280" s="13">
        <v>0.12153145287580371</v>
      </c>
      <c r="AD280" s="13">
        <v>8.6276378261682732E-2</v>
      </c>
      <c r="AE280" s="13">
        <v>0.21266443887470179</v>
      </c>
      <c r="AF280" s="13">
        <v>0.1144865957407105</v>
      </c>
      <c r="AH280" s="13">
        <v>0.15292630978787419</v>
      </c>
      <c r="AI280" s="13">
        <v>0.12962445536408809</v>
      </c>
      <c r="AJ280" s="13">
        <v>0.13481680789405351</v>
      </c>
      <c r="AK280" s="13">
        <v>0.1211611575324031</v>
      </c>
      <c r="AL280" s="13">
        <v>0.15212873226433349</v>
      </c>
      <c r="AN280" s="13">
        <v>0.11841756907009041</v>
      </c>
      <c r="AO280" s="13">
        <v>0.1193916238179191</v>
      </c>
      <c r="AP280" s="13">
        <v>0.16683824151191459</v>
      </c>
      <c r="AQ280" s="13">
        <v>0.16302017265684471</v>
      </c>
    </row>
    <row r="281" spans="2:45" x14ac:dyDescent="0.35">
      <c r="B281" s="12" t="s">
        <v>128</v>
      </c>
      <c r="C281" s="13">
        <v>5.4737149598000932E-2</v>
      </c>
      <c r="D281" s="13">
        <v>0.10854486625076699</v>
      </c>
      <c r="E281" s="13">
        <v>6.7884536546202592E-2</v>
      </c>
      <c r="F281" s="13">
        <v>5.7619936931316881E-2</v>
      </c>
      <c r="G281" s="13">
        <v>7.8659589757514164E-2</v>
      </c>
      <c r="H281" s="13">
        <v>1.9667931980311911E-2</v>
      </c>
      <c r="I281" s="13">
        <v>1.04970960681033E-2</v>
      </c>
      <c r="K281" s="13">
        <v>4.8402027441116317E-2</v>
      </c>
      <c r="L281" s="13">
        <v>6.0939487547185561E-2</v>
      </c>
      <c r="N281" s="13">
        <v>2.9095013121333099E-2</v>
      </c>
      <c r="O281" s="13">
        <v>5.0513571663579303E-2</v>
      </c>
      <c r="P281" s="13">
        <v>4.8144112528306908E-2</v>
      </c>
      <c r="Q281" s="13">
        <v>7.0791092349713453E-2</v>
      </c>
      <c r="R281" s="13">
        <v>7.0169539378824947E-2</v>
      </c>
      <c r="S281" s="13">
        <v>4.2972694665839223E-2</v>
      </c>
      <c r="T281" s="13">
        <v>8.0492381309748604E-2</v>
      </c>
      <c r="U281" s="13">
        <v>6.6163397719497474E-2</v>
      </c>
      <c r="V281" s="13">
        <v>6.8785815433943909E-2</v>
      </c>
      <c r="W281" s="13">
        <v>4.4731042195126261E-2</v>
      </c>
      <c r="X281" s="13">
        <v>3.2209613807541858E-2</v>
      </c>
      <c r="Y281" s="13">
        <v>5.1195005441033239E-2</v>
      </c>
      <c r="AA281" s="13">
        <v>6.4929710807013902E-2</v>
      </c>
      <c r="AB281" s="13">
        <v>3.383929386112039E-2</v>
      </c>
      <c r="AC281" s="13">
        <v>7.067941151797133E-2</v>
      </c>
      <c r="AD281" s="13">
        <v>6.5290871766211553E-2</v>
      </c>
      <c r="AE281" s="13">
        <v>5.959753968427578E-2</v>
      </c>
      <c r="AF281" s="13">
        <v>3.352286505893861E-2</v>
      </c>
      <c r="AH281" s="13">
        <v>3.8323455679683802E-2</v>
      </c>
      <c r="AI281" s="13">
        <v>3.9200407918630151E-2</v>
      </c>
      <c r="AJ281" s="13">
        <v>8.8207915831953365E-2</v>
      </c>
      <c r="AK281" s="13">
        <v>6.7404384926709776E-2</v>
      </c>
      <c r="AL281" s="13">
        <v>4.4936402054107719E-2</v>
      </c>
      <c r="AN281" s="13">
        <v>5.8745070583123317E-2</v>
      </c>
      <c r="AO281" s="13">
        <v>4.8012764629120852E-2</v>
      </c>
      <c r="AP281" s="13">
        <v>6.0670562575067567E-2</v>
      </c>
      <c r="AQ281" s="13">
        <v>5.2550642868643943E-2</v>
      </c>
    </row>
    <row r="282" spans="2:45" x14ac:dyDescent="0.35">
      <c r="B282" s="12" t="s">
        <v>129</v>
      </c>
      <c r="C282" s="13">
        <v>5.0713888351200193E-2</v>
      </c>
      <c r="D282" s="13">
        <v>0.1085533269363126</v>
      </c>
      <c r="E282" s="13">
        <v>7.9292114781567558E-2</v>
      </c>
      <c r="F282" s="13">
        <v>4.9429199687942342E-2</v>
      </c>
      <c r="G282" s="13">
        <v>4.0974485207989679E-2</v>
      </c>
      <c r="H282" s="13">
        <v>2.643186633040337E-2</v>
      </c>
      <c r="I282" s="13">
        <v>1.4675619314482651E-2</v>
      </c>
      <c r="K282" s="13">
        <v>5.2012492036785582E-2</v>
      </c>
      <c r="L282" s="13">
        <v>4.9442503408558762E-2</v>
      </c>
      <c r="N282" s="13">
        <v>2.175116615773677E-2</v>
      </c>
      <c r="O282" s="13">
        <v>5.2325847614059402E-2</v>
      </c>
      <c r="P282" s="13">
        <v>0.1087949095344017</v>
      </c>
      <c r="Q282" s="13">
        <v>1.407856327146759E-2</v>
      </c>
      <c r="R282" s="13">
        <v>4.2951670125177067E-2</v>
      </c>
      <c r="S282" s="13">
        <v>6.7302788058744845E-2</v>
      </c>
      <c r="T282" s="13">
        <v>4.5140497159012853E-2</v>
      </c>
      <c r="U282" s="13">
        <v>5.399585450147816E-2</v>
      </c>
      <c r="V282" s="13">
        <v>7.3644071996084984E-2</v>
      </c>
      <c r="W282" s="13">
        <v>2.7593118590819369E-2</v>
      </c>
      <c r="X282" s="13">
        <v>5.2598257494247798E-2</v>
      </c>
      <c r="Y282" s="13">
        <v>5.5008737239767139E-2</v>
      </c>
      <c r="AA282" s="13">
        <v>4.6287745410641991E-2</v>
      </c>
      <c r="AB282" s="13">
        <v>5.3204551556396917E-2</v>
      </c>
      <c r="AC282" s="13">
        <v>0.1062154606711614</v>
      </c>
      <c r="AD282" s="13">
        <v>5.4431701193382732E-2</v>
      </c>
      <c r="AE282" s="13">
        <v>4.9215791297708908E-2</v>
      </c>
      <c r="AF282" s="13">
        <v>4.1321585200659983E-2</v>
      </c>
      <c r="AH282" s="13">
        <v>4.3961860435103077E-2</v>
      </c>
      <c r="AI282" s="13">
        <v>4.3723659536809838E-2</v>
      </c>
      <c r="AJ282" s="13">
        <v>7.7785644980538901E-2</v>
      </c>
      <c r="AK282" s="13">
        <v>5.3669061949517101E-2</v>
      </c>
      <c r="AL282" s="13">
        <v>4.2936674239070889E-2</v>
      </c>
      <c r="AN282" s="13">
        <v>3.8982281958385247E-2</v>
      </c>
      <c r="AO282" s="13">
        <v>5.0341383138641421E-2</v>
      </c>
      <c r="AP282" s="13">
        <v>5.8152101793842503E-2</v>
      </c>
      <c r="AQ282" s="13">
        <v>5.7568079056617739E-2</v>
      </c>
    </row>
    <row r="283" spans="2:45" x14ac:dyDescent="0.35">
      <c r="B283" s="12" t="s">
        <v>81</v>
      </c>
      <c r="C283" s="13">
        <v>5.0240167678992392E-2</v>
      </c>
      <c r="D283" s="13">
        <v>6.6695446048648341E-2</v>
      </c>
      <c r="E283" s="13">
        <v>5.5705930369477789E-2</v>
      </c>
      <c r="F283" s="13">
        <v>6.0101161972567707E-2</v>
      </c>
      <c r="G283" s="13">
        <v>4.3172902387376137E-2</v>
      </c>
      <c r="H283" s="13">
        <v>5.5064130507546077E-2</v>
      </c>
      <c r="I283" s="13">
        <v>2.9427249227085891E-2</v>
      </c>
      <c r="K283" s="13">
        <v>2.5558188810907399E-2</v>
      </c>
      <c r="L283" s="13">
        <v>7.4404812085751337E-2</v>
      </c>
      <c r="N283" s="13">
        <v>4.3745484953726183E-2</v>
      </c>
      <c r="O283" s="13">
        <v>8.6667882139398689E-2</v>
      </c>
      <c r="P283" s="13">
        <v>7.0208214691592524E-2</v>
      </c>
      <c r="Q283" s="13">
        <v>8.0479684817595765E-2</v>
      </c>
      <c r="R283" s="13">
        <v>4.6638884173759068E-2</v>
      </c>
      <c r="S283" s="13">
        <v>4.7803164564947508E-2</v>
      </c>
      <c r="T283" s="13">
        <v>4.1299618239403611E-2</v>
      </c>
      <c r="U283" s="13">
        <v>5.4821399935058891E-2</v>
      </c>
      <c r="V283" s="13">
        <v>5.2792789918552081E-2</v>
      </c>
      <c r="W283" s="13">
        <v>4.742792678361453E-2</v>
      </c>
      <c r="X283" s="13">
        <v>4.1896121392298487E-2</v>
      </c>
      <c r="Y283" s="13">
        <v>3.621841381807888E-2</v>
      </c>
      <c r="AA283" s="13">
        <v>3.9536660779688787E-2</v>
      </c>
      <c r="AB283" s="13">
        <v>6.3251853183839916E-3</v>
      </c>
      <c r="AC283" s="13">
        <v>6.9694728441917653E-2</v>
      </c>
      <c r="AD283" s="13">
        <v>3.0918512569908411E-2</v>
      </c>
      <c r="AE283" s="13">
        <v>9.0284100618828633E-2</v>
      </c>
      <c r="AF283" s="13">
        <v>5.068141357726999E-2</v>
      </c>
      <c r="AH283" s="13">
        <v>3.5919041642782347E-2</v>
      </c>
      <c r="AI283" s="13">
        <v>1.261025449028398E-2</v>
      </c>
      <c r="AJ283" s="13">
        <v>5.2571807131625438E-2</v>
      </c>
      <c r="AK283" s="13">
        <v>3.5433710537385782E-2</v>
      </c>
      <c r="AL283" s="13">
        <v>7.5608127082161664E-2</v>
      </c>
      <c r="AN283" s="13">
        <v>3.4381736999073639E-2</v>
      </c>
      <c r="AO283" s="13">
        <v>4.4441611612951841E-2</v>
      </c>
      <c r="AP283" s="13">
        <v>4.6794463574058538E-2</v>
      </c>
      <c r="AQ283" s="13">
        <v>7.581806766385675E-2</v>
      </c>
    </row>
    <row r="285" spans="2:45" x14ac:dyDescent="0.35">
      <c r="B285" s="30" t="s">
        <v>135</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row>
    <row r="286" spans="2:45" x14ac:dyDescent="0.35">
      <c r="B286" s="29" t="s">
        <v>16</v>
      </c>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row>
    <row r="287" spans="2:45" x14ac:dyDescent="0.35">
      <c r="B287" s="12" t="s">
        <v>136</v>
      </c>
      <c r="C287" s="13">
        <v>0.114412493070671</v>
      </c>
      <c r="D287" s="13">
        <v>0.11382199437464879</v>
      </c>
      <c r="E287" s="13">
        <v>0.102620520335512</v>
      </c>
      <c r="F287" s="13">
        <v>9.2894288087391932E-2</v>
      </c>
      <c r="G287" s="13">
        <v>0.13080966700058391</v>
      </c>
      <c r="H287" s="13">
        <v>0.1061034788735207</v>
      </c>
      <c r="I287" s="13">
        <v>0.1341751790633984</v>
      </c>
      <c r="K287" s="13">
        <v>0.127737801347622</v>
      </c>
      <c r="L287" s="13">
        <v>0.1013664833546782</v>
      </c>
      <c r="N287" s="13">
        <v>0.1139370558693614</v>
      </c>
      <c r="O287" s="13">
        <v>8.4649928235209504E-2</v>
      </c>
      <c r="P287" s="13">
        <v>0.1606843753521906</v>
      </c>
      <c r="Q287" s="13">
        <v>0.1585590677534735</v>
      </c>
      <c r="R287" s="13">
        <v>0.17014392328527991</v>
      </c>
      <c r="S287" s="13">
        <v>0.11159983299227851</v>
      </c>
      <c r="T287" s="13">
        <v>9.434854971900189E-2</v>
      </c>
      <c r="U287" s="13">
        <v>0.10764943980685281</v>
      </c>
      <c r="V287" s="13">
        <v>0.1120472117180101</v>
      </c>
      <c r="W287" s="13">
        <v>9.5457346910245225E-2</v>
      </c>
      <c r="X287" s="13">
        <v>9.6114389794450805E-2</v>
      </c>
      <c r="Y287" s="13">
        <v>8.3570313979045865E-2</v>
      </c>
      <c r="AA287" s="13">
        <v>0.16201995515180229</v>
      </c>
      <c r="AB287" s="13">
        <v>0.1464469813525926</v>
      </c>
      <c r="AC287" s="13">
        <v>5.7288904880550433E-2</v>
      </c>
      <c r="AD287" s="13">
        <v>6.7755795859089279E-2</v>
      </c>
      <c r="AE287" s="13">
        <v>5.3281651916323107E-2</v>
      </c>
      <c r="AF287" s="13">
        <v>0.1292808057434563</v>
      </c>
      <c r="AH287" s="13">
        <v>0.18288634052059799</v>
      </c>
      <c r="AI287" s="13">
        <v>0.1421673109632354</v>
      </c>
      <c r="AJ287" s="13">
        <v>0.1095959072935162</v>
      </c>
      <c r="AK287" s="13">
        <v>7.4090482413187012E-2</v>
      </c>
      <c r="AL287" s="13">
        <v>0.10185120668819279</v>
      </c>
      <c r="AN287" s="13">
        <v>0.14000352037269631</v>
      </c>
      <c r="AO287" s="13">
        <v>0.10968765377918301</v>
      </c>
      <c r="AP287" s="13">
        <v>0.10280067889910779</v>
      </c>
      <c r="AQ287" s="13">
        <v>0.1016774263771292</v>
      </c>
    </row>
    <row r="288" spans="2:45" ht="29" x14ac:dyDescent="0.35">
      <c r="B288" s="12" t="s">
        <v>137</v>
      </c>
      <c r="C288" s="13">
        <v>0.37340204476456162</v>
      </c>
      <c r="D288" s="13">
        <v>0.2590308336716402</v>
      </c>
      <c r="E288" s="13">
        <v>0.3503934640368237</v>
      </c>
      <c r="F288" s="13">
        <v>0.38141604016604053</v>
      </c>
      <c r="G288" s="13">
        <v>0.34993672803241421</v>
      </c>
      <c r="H288" s="13">
        <v>0.39572290475138411</v>
      </c>
      <c r="I288" s="13">
        <v>0.46490091967683272</v>
      </c>
      <c r="K288" s="13">
        <v>0.40929011387074032</v>
      </c>
      <c r="L288" s="13">
        <v>0.33826618985475271</v>
      </c>
      <c r="N288" s="13">
        <v>0.4793836671126484</v>
      </c>
      <c r="O288" s="13">
        <v>0.41162661161433972</v>
      </c>
      <c r="P288" s="13">
        <v>0.31941236836824211</v>
      </c>
      <c r="Q288" s="13">
        <v>0.28546225713482543</v>
      </c>
      <c r="R288" s="13">
        <v>0.36291755722802149</v>
      </c>
      <c r="S288" s="13">
        <v>0.37685020990953011</v>
      </c>
      <c r="T288" s="13">
        <v>0.34714548277641721</v>
      </c>
      <c r="U288" s="13">
        <v>0.29450627083338388</v>
      </c>
      <c r="V288" s="13">
        <v>0.37248726786117192</v>
      </c>
      <c r="W288" s="13">
        <v>0.41719027015132309</v>
      </c>
      <c r="X288" s="13">
        <v>0.31874138599820673</v>
      </c>
      <c r="Y288" s="13">
        <v>0.42026216492969681</v>
      </c>
      <c r="AA288" s="13">
        <v>0.41497369431856862</v>
      </c>
      <c r="AB288" s="13">
        <v>0.45090228356026368</v>
      </c>
      <c r="AC288" s="13">
        <v>0.4162892098927779</v>
      </c>
      <c r="AD288" s="13">
        <v>0.34413345724231148</v>
      </c>
      <c r="AE288" s="13">
        <v>0.25541704800157827</v>
      </c>
      <c r="AF288" s="13">
        <v>0.39559718380138981</v>
      </c>
      <c r="AH288" s="13">
        <v>0.44411868486005762</v>
      </c>
      <c r="AI288" s="13">
        <v>0.46207954282879132</v>
      </c>
      <c r="AJ288" s="13">
        <v>0.34446554107542898</v>
      </c>
      <c r="AK288" s="13">
        <v>0.37037909825465232</v>
      </c>
      <c r="AL288" s="13">
        <v>0.32964914644316112</v>
      </c>
      <c r="AN288" s="13">
        <v>0.4055154933808624</v>
      </c>
      <c r="AO288" s="13">
        <v>0.3916362190685021</v>
      </c>
      <c r="AP288" s="13">
        <v>0.34498497951511242</v>
      </c>
      <c r="AQ288" s="13">
        <v>0.34439764250011429</v>
      </c>
    </row>
    <row r="289" spans="2:45" ht="29" x14ac:dyDescent="0.35">
      <c r="B289" s="12" t="s">
        <v>138</v>
      </c>
      <c r="C289" s="13">
        <v>0.24120171884187019</v>
      </c>
      <c r="D289" s="13">
        <v>0.275905130702567</v>
      </c>
      <c r="E289" s="13">
        <v>0.2635001670125231</v>
      </c>
      <c r="F289" s="13">
        <v>0.22036957130780149</v>
      </c>
      <c r="G289" s="13">
        <v>0.24687872600798141</v>
      </c>
      <c r="H289" s="13">
        <v>0.20489880133438129</v>
      </c>
      <c r="I289" s="13">
        <v>0.23698873037965479</v>
      </c>
      <c r="K289" s="13">
        <v>0.23156970788574779</v>
      </c>
      <c r="L289" s="13">
        <v>0.25063184277644951</v>
      </c>
      <c r="N289" s="13">
        <v>0.2003808897607065</v>
      </c>
      <c r="O289" s="13">
        <v>0.25578731725657178</v>
      </c>
      <c r="P289" s="13">
        <v>0.21774620541682019</v>
      </c>
      <c r="Q289" s="13">
        <v>0.20280401856551969</v>
      </c>
      <c r="R289" s="13">
        <v>0.19178809501884411</v>
      </c>
      <c r="S289" s="13">
        <v>0.20397239185608099</v>
      </c>
      <c r="T289" s="13">
        <v>0.2863186670051629</v>
      </c>
      <c r="U289" s="13">
        <v>0.26833023743017442</v>
      </c>
      <c r="V289" s="13">
        <v>0.23109201507382371</v>
      </c>
      <c r="W289" s="13">
        <v>0.2462072040418653</v>
      </c>
      <c r="X289" s="13">
        <v>0.30210007879506318</v>
      </c>
      <c r="Y289" s="13">
        <v>0.29329279583098478</v>
      </c>
      <c r="AA289" s="13">
        <v>0.20008791340616261</v>
      </c>
      <c r="AB289" s="13">
        <v>0.20930112742293941</v>
      </c>
      <c r="AC289" s="13">
        <v>0.26340542667504557</v>
      </c>
      <c r="AD289" s="13">
        <v>0.2718051717829007</v>
      </c>
      <c r="AE289" s="13">
        <v>0.27706823845379552</v>
      </c>
      <c r="AF289" s="13">
        <v>0.25603035085831072</v>
      </c>
      <c r="AH289" s="13">
        <v>0.18010259795855049</v>
      </c>
      <c r="AI289" s="13">
        <v>0.2098448450222804</v>
      </c>
      <c r="AJ289" s="13">
        <v>0.2412494235383367</v>
      </c>
      <c r="AK289" s="13">
        <v>0.27473608532539101</v>
      </c>
      <c r="AL289" s="13">
        <v>0.25739192230862701</v>
      </c>
      <c r="AN289" s="13">
        <v>0.22860479641575149</v>
      </c>
      <c r="AO289" s="13">
        <v>0.25878239171719591</v>
      </c>
      <c r="AP289" s="13">
        <v>0.26163068342376528</v>
      </c>
      <c r="AQ289" s="13">
        <v>0.21831530440410041</v>
      </c>
    </row>
    <row r="290" spans="2:45" ht="29" x14ac:dyDescent="0.35">
      <c r="B290" s="12" t="s">
        <v>139</v>
      </c>
      <c r="C290" s="13">
        <v>0.18312215504371279</v>
      </c>
      <c r="D290" s="13">
        <v>0.27294064203715362</v>
      </c>
      <c r="E290" s="13">
        <v>0.22534743534590809</v>
      </c>
      <c r="F290" s="13">
        <v>0.20996360792220661</v>
      </c>
      <c r="G290" s="13">
        <v>0.16438661340803379</v>
      </c>
      <c r="H290" s="13">
        <v>0.1512228435219419</v>
      </c>
      <c r="I290" s="13">
        <v>0.1044950374505503</v>
      </c>
      <c r="K290" s="13">
        <v>0.17884993374014291</v>
      </c>
      <c r="L290" s="13">
        <v>0.1873048305568677</v>
      </c>
      <c r="N290" s="13">
        <v>0.13149045527777509</v>
      </c>
      <c r="O290" s="13">
        <v>0.1802720535168125</v>
      </c>
      <c r="P290" s="13">
        <v>0.22693081723606739</v>
      </c>
      <c r="Q290" s="13">
        <v>0.25003158971268857</v>
      </c>
      <c r="R290" s="13">
        <v>0.1995627372823158</v>
      </c>
      <c r="S290" s="13">
        <v>0.20570300296558811</v>
      </c>
      <c r="T290" s="13">
        <v>0.1942475650744131</v>
      </c>
      <c r="U290" s="13">
        <v>0.2317194441460125</v>
      </c>
      <c r="V290" s="13">
        <v>0.1824550818715206</v>
      </c>
      <c r="W290" s="13">
        <v>0.14685979726605619</v>
      </c>
      <c r="X290" s="13">
        <v>0.16444184533989359</v>
      </c>
      <c r="Y290" s="13">
        <v>0.15394896459233301</v>
      </c>
      <c r="AA290" s="13">
        <v>0.15425625780543251</v>
      </c>
      <c r="AB290" s="13">
        <v>0.13505328970826949</v>
      </c>
      <c r="AC290" s="13">
        <v>0.2052602064453975</v>
      </c>
      <c r="AD290" s="13">
        <v>0.26419340084668719</v>
      </c>
      <c r="AE290" s="13">
        <v>0.2253826037138382</v>
      </c>
      <c r="AF290" s="13">
        <v>0.15377353449634459</v>
      </c>
      <c r="AH290" s="13">
        <v>0.13245634964330741</v>
      </c>
      <c r="AI290" s="13">
        <v>9.996060607562289E-2</v>
      </c>
      <c r="AJ290" s="13">
        <v>0.23605507984483801</v>
      </c>
      <c r="AK290" s="13">
        <v>0.2214577452653623</v>
      </c>
      <c r="AL290" s="13">
        <v>0.18258673648287591</v>
      </c>
      <c r="AN290" s="13">
        <v>0.1426455589631741</v>
      </c>
      <c r="AO290" s="13">
        <v>0.18314238880870931</v>
      </c>
      <c r="AP290" s="13">
        <v>0.21300385371371461</v>
      </c>
      <c r="AQ290" s="13">
        <v>0.20176187832859999</v>
      </c>
    </row>
    <row r="291" spans="2:45" x14ac:dyDescent="0.35">
      <c r="B291" s="12" t="s">
        <v>81</v>
      </c>
      <c r="C291" s="13">
        <v>8.7861588279184499E-2</v>
      </c>
      <c r="D291" s="13">
        <v>7.8301399213990625E-2</v>
      </c>
      <c r="E291" s="13">
        <v>5.8138413269233129E-2</v>
      </c>
      <c r="F291" s="13">
        <v>9.5356492516559588E-2</v>
      </c>
      <c r="G291" s="13">
        <v>0.1079882655509867</v>
      </c>
      <c r="H291" s="13">
        <v>0.14205197151877211</v>
      </c>
      <c r="I291" s="13">
        <v>5.9440133429563759E-2</v>
      </c>
      <c r="K291" s="13">
        <v>5.2552443155747017E-2</v>
      </c>
      <c r="L291" s="13">
        <v>0.122430653457252</v>
      </c>
      <c r="N291" s="13">
        <v>7.4807931979508704E-2</v>
      </c>
      <c r="O291" s="13">
        <v>6.7664089377066361E-2</v>
      </c>
      <c r="P291" s="13">
        <v>7.5226233626679781E-2</v>
      </c>
      <c r="Q291" s="13">
        <v>0.10314306683349279</v>
      </c>
      <c r="R291" s="13">
        <v>7.5587687185538682E-2</v>
      </c>
      <c r="S291" s="13">
        <v>0.1018745622765224</v>
      </c>
      <c r="T291" s="13">
        <v>7.7939735425005069E-2</v>
      </c>
      <c r="U291" s="13">
        <v>9.7794607783576168E-2</v>
      </c>
      <c r="V291" s="13">
        <v>0.1019184234754736</v>
      </c>
      <c r="W291" s="13">
        <v>9.4285381630509993E-2</v>
      </c>
      <c r="X291" s="13">
        <v>0.11860230007238549</v>
      </c>
      <c r="Y291" s="13">
        <v>4.8925760667939577E-2</v>
      </c>
      <c r="AA291" s="13">
        <v>6.8662179318034131E-2</v>
      </c>
      <c r="AB291" s="13">
        <v>5.8296317955934943E-2</v>
      </c>
      <c r="AC291" s="13">
        <v>5.7756252106228541E-2</v>
      </c>
      <c r="AD291" s="13">
        <v>5.211217426901138E-2</v>
      </c>
      <c r="AE291" s="13">
        <v>0.188850457914465</v>
      </c>
      <c r="AF291" s="13">
        <v>6.531812510049867E-2</v>
      </c>
      <c r="AH291" s="13">
        <v>6.0436027017486377E-2</v>
      </c>
      <c r="AI291" s="13">
        <v>8.5947695110069763E-2</v>
      </c>
      <c r="AJ291" s="13">
        <v>6.8634048247880108E-2</v>
      </c>
      <c r="AK291" s="13">
        <v>5.9336588741407403E-2</v>
      </c>
      <c r="AL291" s="13">
        <v>0.12852098807714321</v>
      </c>
      <c r="AN291" s="13">
        <v>8.3230630867515878E-2</v>
      </c>
      <c r="AO291" s="13">
        <v>5.675134662640971E-2</v>
      </c>
      <c r="AP291" s="13">
        <v>7.7579804448299927E-2</v>
      </c>
      <c r="AQ291" s="13">
        <v>0.13384774839005609</v>
      </c>
    </row>
    <row r="293" spans="2:45" x14ac:dyDescent="0.35">
      <c r="B293" s="30" t="s">
        <v>140</v>
      </c>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row>
    <row r="294" spans="2:45" x14ac:dyDescent="0.35">
      <c r="B294" s="29" t="s">
        <v>16</v>
      </c>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row>
    <row r="295" spans="2:45" x14ac:dyDescent="0.35">
      <c r="B295" s="12" t="s">
        <v>136</v>
      </c>
      <c r="C295" s="13">
        <v>5.0410434467973907E-2</v>
      </c>
      <c r="D295" s="13">
        <v>5.0331093814040731E-2</v>
      </c>
      <c r="E295" s="13">
        <v>5.9143890625979391E-2</v>
      </c>
      <c r="F295" s="13">
        <v>6.1873289457196223E-2</v>
      </c>
      <c r="G295" s="13">
        <v>1.8364426376086689E-2</v>
      </c>
      <c r="H295" s="13">
        <v>5.7551430049814917E-2</v>
      </c>
      <c r="I295" s="13">
        <v>5.5207094766199991E-2</v>
      </c>
      <c r="K295" s="13">
        <v>5.8629291806872062E-2</v>
      </c>
      <c r="L295" s="13">
        <v>4.2363844440252839E-2</v>
      </c>
      <c r="N295" s="13">
        <v>1.593274766340547E-2</v>
      </c>
      <c r="O295" s="13">
        <v>1.9752601214504551E-2</v>
      </c>
      <c r="P295" s="13">
        <v>6.8449743331450347E-2</v>
      </c>
      <c r="Q295" s="13">
        <v>7.7543517278576862E-2</v>
      </c>
      <c r="R295" s="13">
        <v>5.7469608468233221E-2</v>
      </c>
      <c r="S295" s="13">
        <v>7.8033256743276616E-2</v>
      </c>
      <c r="T295" s="13">
        <v>4.609464554537035E-2</v>
      </c>
      <c r="U295" s="13">
        <v>4.524741823345909E-2</v>
      </c>
      <c r="V295" s="13">
        <v>6.1169969989508757E-2</v>
      </c>
      <c r="W295" s="13">
        <v>3.6984615177914862E-2</v>
      </c>
      <c r="X295" s="13">
        <v>4.9399333688828949E-2</v>
      </c>
      <c r="Y295" s="13">
        <v>5.2038685711252329E-2</v>
      </c>
      <c r="AA295" s="13">
        <v>5.5903814410297882E-2</v>
      </c>
      <c r="AB295" s="13">
        <v>4.819321905185054E-2</v>
      </c>
      <c r="AC295" s="13">
        <v>5.0834863881000267E-2</v>
      </c>
      <c r="AD295" s="13">
        <v>5.9564918655960329E-2</v>
      </c>
      <c r="AE295" s="13">
        <v>2.2877575890196081E-2</v>
      </c>
      <c r="AF295" s="13">
        <v>6.175619611099975E-2</v>
      </c>
      <c r="AH295" s="13">
        <v>6.7754135764349882E-2</v>
      </c>
      <c r="AI295" s="13">
        <v>3.6383671305951777E-2</v>
      </c>
      <c r="AJ295" s="13">
        <v>2.9957713324621341E-2</v>
      </c>
      <c r="AK295" s="13">
        <v>8.2248939908354801E-2</v>
      </c>
      <c r="AL295" s="13">
        <v>3.2635291970610367E-2</v>
      </c>
      <c r="AN295" s="13">
        <v>5.9263845010986922E-2</v>
      </c>
      <c r="AO295" s="13">
        <v>5.7728442367315641E-2</v>
      </c>
      <c r="AP295" s="13">
        <v>6.2015747688604357E-2</v>
      </c>
      <c r="AQ295" s="13">
        <v>2.3421280600606061E-2</v>
      </c>
    </row>
    <row r="296" spans="2:45" ht="29" x14ac:dyDescent="0.35">
      <c r="B296" s="12" t="s">
        <v>137</v>
      </c>
      <c r="C296" s="13">
        <v>0.15120338233957739</v>
      </c>
      <c r="D296" s="13">
        <v>0.1036616778093265</v>
      </c>
      <c r="E296" s="13">
        <v>0.16833334753419441</v>
      </c>
      <c r="F296" s="13">
        <v>0.14833277236552189</v>
      </c>
      <c r="G296" s="13">
        <v>0.14869398641429241</v>
      </c>
      <c r="H296" s="13">
        <v>0.15715785531866769</v>
      </c>
      <c r="I296" s="13">
        <v>0.16895607382162911</v>
      </c>
      <c r="K296" s="13">
        <v>0.19313369059854971</v>
      </c>
      <c r="L296" s="13">
        <v>0.11015193365472289</v>
      </c>
      <c r="N296" s="13">
        <v>0.1566251374037182</v>
      </c>
      <c r="O296" s="13">
        <v>0.1231090092454461</v>
      </c>
      <c r="P296" s="13">
        <v>8.2807458023468491E-2</v>
      </c>
      <c r="Q296" s="13">
        <v>0.1060805230110789</v>
      </c>
      <c r="R296" s="13">
        <v>0.1995529790728067</v>
      </c>
      <c r="S296" s="13">
        <v>0.15637240417905601</v>
      </c>
      <c r="T296" s="13">
        <v>0.17047181264624939</v>
      </c>
      <c r="U296" s="13">
        <v>0.12985343713759401</v>
      </c>
      <c r="V296" s="13">
        <v>0.17753455770250881</v>
      </c>
      <c r="W296" s="13">
        <v>0.1175777562240783</v>
      </c>
      <c r="X296" s="13">
        <v>0.15128944705156361</v>
      </c>
      <c r="Y296" s="13">
        <v>0.1639366954136619</v>
      </c>
      <c r="AA296" s="13">
        <v>0.15164188095640829</v>
      </c>
      <c r="AB296" s="13">
        <v>0.12877183071066131</v>
      </c>
      <c r="AC296" s="13">
        <v>0.1034342433764079</v>
      </c>
      <c r="AD296" s="13">
        <v>0.23000018390522781</v>
      </c>
      <c r="AE296" s="13">
        <v>9.3452255598541797E-2</v>
      </c>
      <c r="AF296" s="13">
        <v>0.17640871721610521</v>
      </c>
      <c r="AH296" s="13">
        <v>0.16176022435707521</v>
      </c>
      <c r="AI296" s="13">
        <v>0.1028605031749895</v>
      </c>
      <c r="AJ296" s="13">
        <v>9.3714455930187221E-2</v>
      </c>
      <c r="AK296" s="13">
        <v>0.2238189287779023</v>
      </c>
      <c r="AL296" s="13">
        <v>0.13357779896758881</v>
      </c>
      <c r="AN296" s="13">
        <v>0.16207707810881281</v>
      </c>
      <c r="AO296" s="13">
        <v>0.13747122555807981</v>
      </c>
      <c r="AP296" s="13">
        <v>0.1787958054859726</v>
      </c>
      <c r="AQ296" s="13">
        <v>0.13049353512619061</v>
      </c>
    </row>
    <row r="297" spans="2:45" ht="29" x14ac:dyDescent="0.35">
      <c r="B297" s="12" t="s">
        <v>138</v>
      </c>
      <c r="C297" s="13">
        <v>0.2797906846288043</v>
      </c>
      <c r="D297" s="13">
        <v>0.26630718955280791</v>
      </c>
      <c r="E297" s="13">
        <v>0.26691254218653271</v>
      </c>
      <c r="F297" s="13">
        <v>0.27217543390847798</v>
      </c>
      <c r="G297" s="13">
        <v>0.26968722495413389</v>
      </c>
      <c r="H297" s="13">
        <v>0.26107645003755497</v>
      </c>
      <c r="I297" s="13">
        <v>0.3261031324955842</v>
      </c>
      <c r="K297" s="13">
        <v>0.28632464157632309</v>
      </c>
      <c r="L297" s="13">
        <v>0.27339367946768128</v>
      </c>
      <c r="N297" s="13">
        <v>0.28214455717437392</v>
      </c>
      <c r="O297" s="13">
        <v>0.28831304463509311</v>
      </c>
      <c r="P297" s="13">
        <v>0.23360192594167131</v>
      </c>
      <c r="Q297" s="13">
        <v>0.35786597502481821</v>
      </c>
      <c r="R297" s="13">
        <v>0.24312769774187479</v>
      </c>
      <c r="S297" s="13">
        <v>0.26686188241145481</v>
      </c>
      <c r="T297" s="13">
        <v>0.27098431595941253</v>
      </c>
      <c r="U297" s="13">
        <v>0.24660768923749121</v>
      </c>
      <c r="V297" s="13">
        <v>0.28891005619156279</v>
      </c>
      <c r="W297" s="13">
        <v>0.30418002343830403</v>
      </c>
      <c r="X297" s="13">
        <v>0.30716388031786063</v>
      </c>
      <c r="Y297" s="13">
        <v>0.28805075264610452</v>
      </c>
      <c r="AA297" s="13">
        <v>0.27416326636324928</v>
      </c>
      <c r="AB297" s="13">
        <v>0.32342301013792318</v>
      </c>
      <c r="AC297" s="13">
        <v>0.25193553328245999</v>
      </c>
      <c r="AD297" s="13">
        <v>0.32830663130255572</v>
      </c>
      <c r="AE297" s="13">
        <v>0.24995233398984509</v>
      </c>
      <c r="AF297" s="13">
        <v>0.27992913428860361</v>
      </c>
      <c r="AH297" s="13">
        <v>0.28181884605834401</v>
      </c>
      <c r="AI297" s="13">
        <v>0.34305803401100221</v>
      </c>
      <c r="AJ297" s="13">
        <v>0.2033419784171952</v>
      </c>
      <c r="AK297" s="13">
        <v>0.29779047377552148</v>
      </c>
      <c r="AL297" s="13">
        <v>0.28197148730884758</v>
      </c>
      <c r="AN297" s="13">
        <v>0.26450797734665638</v>
      </c>
      <c r="AO297" s="13">
        <v>0.29331237427971069</v>
      </c>
      <c r="AP297" s="13">
        <v>0.28642075563745328</v>
      </c>
      <c r="AQ297" s="13">
        <v>0.27515969666551549</v>
      </c>
    </row>
    <row r="298" spans="2:45" ht="29" x14ac:dyDescent="0.35">
      <c r="B298" s="12" t="s">
        <v>139</v>
      </c>
      <c r="C298" s="13">
        <v>0.43715422785067981</v>
      </c>
      <c r="D298" s="13">
        <v>0.51176687806803522</v>
      </c>
      <c r="E298" s="13">
        <v>0.44946736558203659</v>
      </c>
      <c r="F298" s="13">
        <v>0.42701436260151532</v>
      </c>
      <c r="G298" s="13">
        <v>0.4730928179105659</v>
      </c>
      <c r="H298" s="13">
        <v>0.42491734808486231</v>
      </c>
      <c r="I298" s="13">
        <v>0.36536773951746843</v>
      </c>
      <c r="K298" s="13">
        <v>0.41063117537905802</v>
      </c>
      <c r="L298" s="13">
        <v>0.46312135694450168</v>
      </c>
      <c r="N298" s="13">
        <v>0.49569790445515849</v>
      </c>
      <c r="O298" s="13">
        <v>0.51119797500109709</v>
      </c>
      <c r="P298" s="13">
        <v>0.54381632567195393</v>
      </c>
      <c r="Q298" s="13">
        <v>0.37542681104257791</v>
      </c>
      <c r="R298" s="13">
        <v>0.42376768874078158</v>
      </c>
      <c r="S298" s="13">
        <v>0.4262869753240901</v>
      </c>
      <c r="T298" s="13">
        <v>0.45104725354018638</v>
      </c>
      <c r="U298" s="13">
        <v>0.49890611996620482</v>
      </c>
      <c r="V298" s="13">
        <v>0.35880158005708768</v>
      </c>
      <c r="W298" s="13">
        <v>0.46367499948436097</v>
      </c>
      <c r="X298" s="13">
        <v>0.36025167046154771</v>
      </c>
      <c r="Y298" s="13">
        <v>0.42721891469622192</v>
      </c>
      <c r="AA298" s="13">
        <v>0.44058599546917848</v>
      </c>
      <c r="AB298" s="13">
        <v>0.47481656973607622</v>
      </c>
      <c r="AC298" s="13">
        <v>0.57533464327902473</v>
      </c>
      <c r="AD298" s="13">
        <v>0.32952390869841253</v>
      </c>
      <c r="AE298" s="13">
        <v>0.49140410431123072</v>
      </c>
      <c r="AF298" s="13">
        <v>0.39730816567973609</v>
      </c>
      <c r="AH298" s="13">
        <v>0.41383256293337539</v>
      </c>
      <c r="AI298" s="13">
        <v>0.46634959997167402</v>
      </c>
      <c r="AJ298" s="13">
        <v>0.61346253418649743</v>
      </c>
      <c r="AK298" s="13">
        <v>0.32089978575504369</v>
      </c>
      <c r="AL298" s="13">
        <v>0.44659071012521828</v>
      </c>
      <c r="AN298" s="13">
        <v>0.43663037993511022</v>
      </c>
      <c r="AO298" s="13">
        <v>0.47056866871608227</v>
      </c>
      <c r="AP298" s="13">
        <v>0.39079292402731269</v>
      </c>
      <c r="AQ298" s="13">
        <v>0.44514318991271812</v>
      </c>
    </row>
    <row r="299" spans="2:45" x14ac:dyDescent="0.35">
      <c r="B299" s="12" t="s">
        <v>81</v>
      </c>
      <c r="C299" s="13">
        <v>8.1441270712964656E-2</v>
      </c>
      <c r="D299" s="13">
        <v>6.7933160755789923E-2</v>
      </c>
      <c r="E299" s="13">
        <v>5.6142854071256937E-2</v>
      </c>
      <c r="F299" s="13">
        <v>9.0604141667288765E-2</v>
      </c>
      <c r="G299" s="13">
        <v>9.0161544344921143E-2</v>
      </c>
      <c r="H299" s="13">
        <v>9.9296916509100192E-2</v>
      </c>
      <c r="I299" s="13">
        <v>8.4365959399118381E-2</v>
      </c>
      <c r="K299" s="13">
        <v>5.1281200639197042E-2</v>
      </c>
      <c r="L299" s="13">
        <v>0.1109691854928412</v>
      </c>
      <c r="N299" s="13">
        <v>4.9599653303344163E-2</v>
      </c>
      <c r="O299" s="13">
        <v>5.7627369903859048E-2</v>
      </c>
      <c r="P299" s="13">
        <v>7.1324547031455951E-2</v>
      </c>
      <c r="Q299" s="13">
        <v>8.3083173642948316E-2</v>
      </c>
      <c r="R299" s="13">
        <v>7.6082025976303813E-2</v>
      </c>
      <c r="S299" s="13">
        <v>7.24454813421226E-2</v>
      </c>
      <c r="T299" s="13">
        <v>6.140197230878143E-2</v>
      </c>
      <c r="U299" s="13">
        <v>7.9385335425250725E-2</v>
      </c>
      <c r="V299" s="13">
        <v>0.1135838360593318</v>
      </c>
      <c r="W299" s="13">
        <v>7.7582605675341643E-2</v>
      </c>
      <c r="X299" s="13">
        <v>0.13189566848019901</v>
      </c>
      <c r="Y299" s="13">
        <v>6.8754951532759304E-2</v>
      </c>
      <c r="AA299" s="13">
        <v>7.7705042800866056E-2</v>
      </c>
      <c r="AB299" s="13">
        <v>2.479537036348891E-2</v>
      </c>
      <c r="AC299" s="13">
        <v>1.846071618110711E-2</v>
      </c>
      <c r="AD299" s="13">
        <v>5.2604357437843662E-2</v>
      </c>
      <c r="AE299" s="13">
        <v>0.1423137302101864</v>
      </c>
      <c r="AF299" s="13">
        <v>8.4597786704555339E-2</v>
      </c>
      <c r="AH299" s="13">
        <v>7.4834230886855424E-2</v>
      </c>
      <c r="AI299" s="13">
        <v>5.1348191536382551E-2</v>
      </c>
      <c r="AJ299" s="13">
        <v>5.9523318141498853E-2</v>
      </c>
      <c r="AK299" s="13">
        <v>7.5241871783177539E-2</v>
      </c>
      <c r="AL299" s="13">
        <v>0.1052247116277349</v>
      </c>
      <c r="AN299" s="13">
        <v>7.7520719598433985E-2</v>
      </c>
      <c r="AO299" s="13">
        <v>4.091928907881151E-2</v>
      </c>
      <c r="AP299" s="13">
        <v>8.1974767160657047E-2</v>
      </c>
      <c r="AQ299" s="13">
        <v>0.12578229769496971</v>
      </c>
    </row>
    <row r="301" spans="2:45" x14ac:dyDescent="0.35">
      <c r="B301" s="30" t="s">
        <v>141</v>
      </c>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row>
    <row r="302" spans="2:45" x14ac:dyDescent="0.35">
      <c r="B302" s="29" t="s">
        <v>16</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row>
    <row r="303" spans="2:45" x14ac:dyDescent="0.35">
      <c r="B303" s="12" t="s">
        <v>136</v>
      </c>
      <c r="C303" s="13">
        <v>9.2229763453882993E-2</v>
      </c>
      <c r="D303" s="13">
        <v>8.9309690358312044E-2</v>
      </c>
      <c r="E303" s="13">
        <v>8.109202879180398E-2</v>
      </c>
      <c r="F303" s="13">
        <v>6.5669587654159645E-2</v>
      </c>
      <c r="G303" s="13">
        <v>0.1036451935842902</v>
      </c>
      <c r="H303" s="13">
        <v>9.6701347749282435E-2</v>
      </c>
      <c r="I303" s="13">
        <v>0.1125252570506077</v>
      </c>
      <c r="K303" s="13">
        <v>0.11163252403214249</v>
      </c>
      <c r="L303" s="13">
        <v>7.3233684882185415E-2</v>
      </c>
      <c r="N303" s="13">
        <v>7.0783435396093483E-2</v>
      </c>
      <c r="O303" s="13">
        <v>8.7507791192982701E-2</v>
      </c>
      <c r="P303" s="13">
        <v>0.16025951340871011</v>
      </c>
      <c r="Q303" s="13">
        <v>0.1207164270961736</v>
      </c>
      <c r="R303" s="13">
        <v>0.14566979686172779</v>
      </c>
      <c r="S303" s="13">
        <v>7.6407269133974318E-2</v>
      </c>
      <c r="T303" s="13">
        <v>4.8898725268947153E-2</v>
      </c>
      <c r="U303" s="13">
        <v>5.4615886150520501E-2</v>
      </c>
      <c r="V303" s="13">
        <v>0.11118579659464881</v>
      </c>
      <c r="W303" s="13">
        <v>6.3769962918525464E-2</v>
      </c>
      <c r="X303" s="13">
        <v>9.6594357672150674E-2</v>
      </c>
      <c r="Y303" s="13">
        <v>9.3072187851593075E-2</v>
      </c>
      <c r="AA303" s="13">
        <v>0.1147345059023487</v>
      </c>
      <c r="AB303" s="13">
        <v>0.12801939658280659</v>
      </c>
      <c r="AC303" s="13">
        <v>6.9246198739701975E-2</v>
      </c>
      <c r="AD303" s="13">
        <v>5.9761535503582763E-2</v>
      </c>
      <c r="AE303" s="13">
        <v>5.5304272453347909E-2</v>
      </c>
      <c r="AF303" s="13">
        <v>0.1040078760483005</v>
      </c>
      <c r="AH303" s="13">
        <v>0.12971666480556041</v>
      </c>
      <c r="AI303" s="13">
        <v>0.11647783127150151</v>
      </c>
      <c r="AJ303" s="13">
        <v>7.5392067151158745E-2</v>
      </c>
      <c r="AK303" s="13">
        <v>7.0173251760228955E-2</v>
      </c>
      <c r="AL303" s="13">
        <v>8.8810204163814868E-2</v>
      </c>
      <c r="AN303" s="13">
        <v>9.6804126897173076E-2</v>
      </c>
      <c r="AO303" s="13">
        <v>9.3753365723658902E-2</v>
      </c>
      <c r="AP303" s="13">
        <v>9.4535886644136688E-2</v>
      </c>
      <c r="AQ303" s="13">
        <v>8.32725866263027E-2</v>
      </c>
    </row>
    <row r="304" spans="2:45" ht="29" x14ac:dyDescent="0.35">
      <c r="B304" s="12" t="s">
        <v>137</v>
      </c>
      <c r="C304" s="13">
        <v>0.31283619377076233</v>
      </c>
      <c r="D304" s="13">
        <v>0.24464261108147481</v>
      </c>
      <c r="E304" s="13">
        <v>0.31870615640241451</v>
      </c>
      <c r="F304" s="13">
        <v>0.28369569161232772</v>
      </c>
      <c r="G304" s="13">
        <v>0.29229180388448761</v>
      </c>
      <c r="H304" s="13">
        <v>0.32970462433895281</v>
      </c>
      <c r="I304" s="13">
        <v>0.38194828241030809</v>
      </c>
      <c r="K304" s="13">
        <v>0.36584836711109969</v>
      </c>
      <c r="L304" s="13">
        <v>0.26093515597937422</v>
      </c>
      <c r="N304" s="13">
        <v>0.34096325547664419</v>
      </c>
      <c r="O304" s="13">
        <v>0.29212363875428932</v>
      </c>
      <c r="P304" s="13">
        <v>0.24047186825390121</v>
      </c>
      <c r="Q304" s="13">
        <v>0.20045614421331989</v>
      </c>
      <c r="R304" s="13">
        <v>0.2833770466831585</v>
      </c>
      <c r="S304" s="13">
        <v>0.28347272355081099</v>
      </c>
      <c r="T304" s="13">
        <v>0.28326766121585162</v>
      </c>
      <c r="U304" s="13">
        <v>0.28037145091178911</v>
      </c>
      <c r="V304" s="13">
        <v>0.33564663155024049</v>
      </c>
      <c r="W304" s="13">
        <v>0.40386093497902309</v>
      </c>
      <c r="X304" s="13">
        <v>0.28339225988945432</v>
      </c>
      <c r="Y304" s="13">
        <v>0.35914703877871063</v>
      </c>
      <c r="AA304" s="13">
        <v>0.32621254649580639</v>
      </c>
      <c r="AB304" s="13">
        <v>0.40078407902234942</v>
      </c>
      <c r="AC304" s="13">
        <v>0.29707230343198959</v>
      </c>
      <c r="AD304" s="13">
        <v>0.34267614647517852</v>
      </c>
      <c r="AE304" s="13">
        <v>0.1776269968559549</v>
      </c>
      <c r="AF304" s="13">
        <v>0.36844397319063998</v>
      </c>
      <c r="AH304" s="13">
        <v>0.3509210075524149</v>
      </c>
      <c r="AI304" s="13">
        <v>0.35530799760331172</v>
      </c>
      <c r="AJ304" s="13">
        <v>0.27011524613412452</v>
      </c>
      <c r="AK304" s="13">
        <v>0.34382270721721703</v>
      </c>
      <c r="AL304" s="13">
        <v>0.28012269239090309</v>
      </c>
      <c r="AN304" s="13">
        <v>0.36003871947622618</v>
      </c>
      <c r="AO304" s="13">
        <v>0.31208775822867268</v>
      </c>
      <c r="AP304" s="13">
        <v>0.30362046736396248</v>
      </c>
      <c r="AQ304" s="13">
        <v>0.27086479751657622</v>
      </c>
    </row>
    <row r="305" spans="2:45" ht="29" x14ac:dyDescent="0.35">
      <c r="B305" s="12" t="s">
        <v>138</v>
      </c>
      <c r="C305" s="13">
        <v>0.26706006141375271</v>
      </c>
      <c r="D305" s="13">
        <v>0.29922832174968461</v>
      </c>
      <c r="E305" s="13">
        <v>0.2651620808635593</v>
      </c>
      <c r="F305" s="13">
        <v>0.2702046231110446</v>
      </c>
      <c r="G305" s="13">
        <v>0.26172058118443631</v>
      </c>
      <c r="H305" s="13">
        <v>0.23728244436900639</v>
      </c>
      <c r="I305" s="13">
        <v>0.26922761094955272</v>
      </c>
      <c r="K305" s="13">
        <v>0.25860324791155809</v>
      </c>
      <c r="L305" s="13">
        <v>0.27533962004181112</v>
      </c>
      <c r="N305" s="13">
        <v>0.32740764656394222</v>
      </c>
      <c r="O305" s="13">
        <v>0.2741832623606717</v>
      </c>
      <c r="P305" s="13">
        <v>0.2447293088707567</v>
      </c>
      <c r="Q305" s="13">
        <v>0.30137872329447668</v>
      </c>
      <c r="R305" s="13">
        <v>0.22828945084855251</v>
      </c>
      <c r="S305" s="13">
        <v>0.26816490915121638</v>
      </c>
      <c r="T305" s="13">
        <v>0.2920252209485496</v>
      </c>
      <c r="U305" s="13">
        <v>0.25710216793721818</v>
      </c>
      <c r="V305" s="13">
        <v>0.2126073169052459</v>
      </c>
      <c r="W305" s="13">
        <v>0.25115520258229401</v>
      </c>
      <c r="X305" s="13">
        <v>0.31721947661926042</v>
      </c>
      <c r="Y305" s="13">
        <v>0.3018480911878722</v>
      </c>
      <c r="AA305" s="13">
        <v>0.25084556736140529</v>
      </c>
      <c r="AB305" s="13">
        <v>0.23626916886968699</v>
      </c>
      <c r="AC305" s="13">
        <v>0.3061181047194092</v>
      </c>
      <c r="AD305" s="13">
        <v>0.22831491123264661</v>
      </c>
      <c r="AE305" s="13">
        <v>0.32090966097423679</v>
      </c>
      <c r="AF305" s="13">
        <v>0.26473286827931941</v>
      </c>
      <c r="AH305" s="13">
        <v>0.24056344062892099</v>
      </c>
      <c r="AI305" s="13">
        <v>0.28084284669402371</v>
      </c>
      <c r="AJ305" s="13">
        <v>0.27513367992533588</v>
      </c>
      <c r="AK305" s="13">
        <v>0.25493420835201358</v>
      </c>
      <c r="AL305" s="13">
        <v>0.28148986224062522</v>
      </c>
      <c r="AN305" s="13">
        <v>0.2725371665017558</v>
      </c>
      <c r="AO305" s="13">
        <v>0.27553633321281051</v>
      </c>
      <c r="AP305" s="13">
        <v>0.25900888643167119</v>
      </c>
      <c r="AQ305" s="13">
        <v>0.25945672532646441</v>
      </c>
    </row>
    <row r="306" spans="2:45" ht="29" x14ac:dyDescent="0.35">
      <c r="B306" s="12" t="s">
        <v>139</v>
      </c>
      <c r="C306" s="13">
        <v>0.2256453744656611</v>
      </c>
      <c r="D306" s="13">
        <v>0.28430183863051889</v>
      </c>
      <c r="E306" s="13">
        <v>0.27752434789290048</v>
      </c>
      <c r="F306" s="13">
        <v>0.27502729034998419</v>
      </c>
      <c r="G306" s="13">
        <v>0.2333901033292301</v>
      </c>
      <c r="H306" s="13">
        <v>0.19655669251699309</v>
      </c>
      <c r="I306" s="13">
        <v>0.1180421621160358</v>
      </c>
      <c r="K306" s="13">
        <v>0.20150363090072659</v>
      </c>
      <c r="L306" s="13">
        <v>0.2492811069052564</v>
      </c>
      <c r="N306" s="13">
        <v>0.1591482361659107</v>
      </c>
      <c r="O306" s="13">
        <v>0.25677766887814002</v>
      </c>
      <c r="P306" s="13">
        <v>0.26851890554757268</v>
      </c>
      <c r="Q306" s="13">
        <v>0.1991910221631657</v>
      </c>
      <c r="R306" s="13">
        <v>0.23413613187925819</v>
      </c>
      <c r="S306" s="13">
        <v>0.30219202109386578</v>
      </c>
      <c r="T306" s="13">
        <v>0.25856661216482613</v>
      </c>
      <c r="U306" s="13">
        <v>0.30455610447537118</v>
      </c>
      <c r="V306" s="13">
        <v>0.24019107837986031</v>
      </c>
      <c r="W306" s="13">
        <v>0.17654013510792621</v>
      </c>
      <c r="X306" s="13">
        <v>0.17901683824713749</v>
      </c>
      <c r="Y306" s="13">
        <v>0.1755397155034219</v>
      </c>
      <c r="AA306" s="13">
        <v>0.21990890410101899</v>
      </c>
      <c r="AB306" s="13">
        <v>0.15414489048914559</v>
      </c>
      <c r="AC306" s="13">
        <v>0.25826440052836458</v>
      </c>
      <c r="AD306" s="13">
        <v>0.27675833788925192</v>
      </c>
      <c r="AE306" s="13">
        <v>0.25454929688332811</v>
      </c>
      <c r="AF306" s="13">
        <v>0.19641472762652881</v>
      </c>
      <c r="AH306" s="13">
        <v>0.2073566991422896</v>
      </c>
      <c r="AI306" s="13">
        <v>0.14607723781269361</v>
      </c>
      <c r="AJ306" s="13">
        <v>0.28667402716299217</v>
      </c>
      <c r="AK306" s="13">
        <v>0.24544083520578569</v>
      </c>
      <c r="AL306" s="13">
        <v>0.2170229479712299</v>
      </c>
      <c r="AN306" s="13">
        <v>0.18769226044652479</v>
      </c>
      <c r="AO306" s="13">
        <v>0.24547567142632801</v>
      </c>
      <c r="AP306" s="13">
        <v>0.2456103215209991</v>
      </c>
      <c r="AQ306" s="13">
        <v>0.2300752557550968</v>
      </c>
    </row>
    <row r="307" spans="2:45" x14ac:dyDescent="0.35">
      <c r="B307" s="12" t="s">
        <v>81</v>
      </c>
      <c r="C307" s="13">
        <v>0.102228606895941</v>
      </c>
      <c r="D307" s="13">
        <v>8.2517538180009856E-2</v>
      </c>
      <c r="E307" s="13">
        <v>5.7515386049321632E-2</v>
      </c>
      <c r="F307" s="13">
        <v>0.10540280727248399</v>
      </c>
      <c r="G307" s="13">
        <v>0.10895231801755589</v>
      </c>
      <c r="H307" s="13">
        <v>0.13975489102576541</v>
      </c>
      <c r="I307" s="13">
        <v>0.1182566874734958</v>
      </c>
      <c r="K307" s="13">
        <v>6.2412230044473098E-2</v>
      </c>
      <c r="L307" s="13">
        <v>0.14121043219137289</v>
      </c>
      <c r="N307" s="13">
        <v>0.1016974263974095</v>
      </c>
      <c r="O307" s="13">
        <v>8.9407638813916196E-2</v>
      </c>
      <c r="P307" s="13">
        <v>8.602040391905931E-2</v>
      </c>
      <c r="Q307" s="13">
        <v>0.1782576832328642</v>
      </c>
      <c r="R307" s="13">
        <v>0.1085275737273029</v>
      </c>
      <c r="S307" s="13">
        <v>6.9763077070132351E-2</v>
      </c>
      <c r="T307" s="13">
        <v>0.1172417804018256</v>
      </c>
      <c r="U307" s="13">
        <v>0.1033543905251008</v>
      </c>
      <c r="V307" s="13">
        <v>0.1003691765700044</v>
      </c>
      <c r="W307" s="13">
        <v>0.104673764412231</v>
      </c>
      <c r="X307" s="13">
        <v>0.12377706757199709</v>
      </c>
      <c r="Y307" s="13">
        <v>7.0392966678402127E-2</v>
      </c>
      <c r="AA307" s="13">
        <v>8.8298476139420615E-2</v>
      </c>
      <c r="AB307" s="13">
        <v>8.0782465036011539E-2</v>
      </c>
      <c r="AC307" s="13">
        <v>6.929899258053443E-2</v>
      </c>
      <c r="AD307" s="13">
        <v>9.2489068899340304E-2</v>
      </c>
      <c r="AE307" s="13">
        <v>0.1916097728331323</v>
      </c>
      <c r="AF307" s="13">
        <v>6.6400554855211333E-2</v>
      </c>
      <c r="AH307" s="13">
        <v>7.1442187870814022E-2</v>
      </c>
      <c r="AI307" s="13">
        <v>0.1012940866184697</v>
      </c>
      <c r="AJ307" s="13">
        <v>9.2684979626388567E-2</v>
      </c>
      <c r="AK307" s="13">
        <v>8.5628997464754622E-2</v>
      </c>
      <c r="AL307" s="13">
        <v>0.1325542932334271</v>
      </c>
      <c r="AN307" s="13">
        <v>8.2927726678320282E-2</v>
      </c>
      <c r="AO307" s="13">
        <v>7.3146871408529823E-2</v>
      </c>
      <c r="AP307" s="13">
        <v>9.7224438039230768E-2</v>
      </c>
      <c r="AQ307" s="13">
        <v>0.15633063477555989</v>
      </c>
    </row>
    <row r="309" spans="2:45" x14ac:dyDescent="0.35">
      <c r="B309" s="30" t="s">
        <v>142</v>
      </c>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row>
    <row r="310" spans="2:45" x14ac:dyDescent="0.35">
      <c r="B310" s="29" t="s">
        <v>16</v>
      </c>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row>
    <row r="311" spans="2:45" x14ac:dyDescent="0.35">
      <c r="B311" s="12" t="s">
        <v>136</v>
      </c>
      <c r="C311" s="13">
        <v>0.33571613988168197</v>
      </c>
      <c r="D311" s="13">
        <v>0.25878988712214951</v>
      </c>
      <c r="E311" s="13">
        <v>0.32625840110136251</v>
      </c>
      <c r="F311" s="13">
        <v>0.29816171673986208</v>
      </c>
      <c r="G311" s="13">
        <v>0.33088705588949491</v>
      </c>
      <c r="H311" s="13">
        <v>0.35038745662105741</v>
      </c>
      <c r="I311" s="13">
        <v>0.41861790348798372</v>
      </c>
      <c r="K311" s="13">
        <v>0.403089782619454</v>
      </c>
      <c r="L311" s="13">
        <v>0.2697546491986379</v>
      </c>
      <c r="N311" s="13">
        <v>0.27993210992754131</v>
      </c>
      <c r="O311" s="13">
        <v>0.33677301770410611</v>
      </c>
      <c r="P311" s="13">
        <v>0.31551029628632948</v>
      </c>
      <c r="Q311" s="13">
        <v>0.30816965548644409</v>
      </c>
      <c r="R311" s="13">
        <v>0.36218037187176372</v>
      </c>
      <c r="S311" s="13">
        <v>0.3716454069008589</v>
      </c>
      <c r="T311" s="13">
        <v>0.36635673218973608</v>
      </c>
      <c r="U311" s="13">
        <v>0.35426758972082201</v>
      </c>
      <c r="V311" s="13">
        <v>0.35285017174060562</v>
      </c>
      <c r="W311" s="13">
        <v>0.33094280015993782</v>
      </c>
      <c r="X311" s="13">
        <v>0.32589803592108768</v>
      </c>
      <c r="Y311" s="13">
        <v>0.29612033989452641</v>
      </c>
      <c r="AA311" s="13">
        <v>0.37013848150258521</v>
      </c>
      <c r="AB311" s="13">
        <v>0.35984623011468259</v>
      </c>
      <c r="AC311" s="13">
        <v>0.2114332998394087</v>
      </c>
      <c r="AD311" s="13">
        <v>0.36541544766539941</v>
      </c>
      <c r="AE311" s="13">
        <v>0.2049353267534515</v>
      </c>
      <c r="AF311" s="13">
        <v>0.40625773372964807</v>
      </c>
      <c r="AH311" s="13">
        <v>0.39317160560680781</v>
      </c>
      <c r="AI311" s="13">
        <v>0.36500227056897527</v>
      </c>
      <c r="AJ311" s="13">
        <v>0.23067545020496641</v>
      </c>
      <c r="AK311" s="13">
        <v>0.37894781554315149</v>
      </c>
      <c r="AL311" s="13">
        <v>0.31382528685726607</v>
      </c>
      <c r="AN311" s="13">
        <v>0.34444126942437808</v>
      </c>
      <c r="AO311" s="13">
        <v>0.35380576707957689</v>
      </c>
      <c r="AP311" s="13">
        <v>0.35097326122364297</v>
      </c>
      <c r="AQ311" s="13">
        <v>0.29433659030883608</v>
      </c>
    </row>
    <row r="312" spans="2:45" ht="29" x14ac:dyDescent="0.35">
      <c r="B312" s="12" t="s">
        <v>137</v>
      </c>
      <c r="C312" s="13">
        <v>0.37674636414935009</v>
      </c>
      <c r="D312" s="13">
        <v>0.35387635315858451</v>
      </c>
      <c r="E312" s="13">
        <v>0.35776130926386762</v>
      </c>
      <c r="F312" s="13">
        <v>0.38666546847028033</v>
      </c>
      <c r="G312" s="13">
        <v>0.36919687343044921</v>
      </c>
      <c r="H312" s="13">
        <v>0.36500024080570609</v>
      </c>
      <c r="I312" s="13">
        <v>0.41319740711172631</v>
      </c>
      <c r="K312" s="13">
        <v>0.34007086571745071</v>
      </c>
      <c r="L312" s="13">
        <v>0.4126531438603343</v>
      </c>
      <c r="N312" s="13">
        <v>0.4223789064187386</v>
      </c>
      <c r="O312" s="13">
        <v>0.29287501009112488</v>
      </c>
      <c r="P312" s="13">
        <v>0.29953349920928057</v>
      </c>
      <c r="Q312" s="13">
        <v>0.38262462187958601</v>
      </c>
      <c r="R312" s="13">
        <v>0.35634797855192241</v>
      </c>
      <c r="S312" s="13">
        <v>0.35906477227451739</v>
      </c>
      <c r="T312" s="13">
        <v>0.32579059679087902</v>
      </c>
      <c r="U312" s="13">
        <v>0.36271669169152049</v>
      </c>
      <c r="V312" s="13">
        <v>0.36124523542016568</v>
      </c>
      <c r="W312" s="13">
        <v>0.41569422824867619</v>
      </c>
      <c r="X312" s="13">
        <v>0.4005376858712259</v>
      </c>
      <c r="Y312" s="13">
        <v>0.44172094182007943</v>
      </c>
      <c r="AA312" s="13">
        <v>0.38802204977105309</v>
      </c>
      <c r="AB312" s="13">
        <v>0.43134999916719963</v>
      </c>
      <c r="AC312" s="13">
        <v>0.4056381668688005</v>
      </c>
      <c r="AD312" s="13">
        <v>0.34680789895661379</v>
      </c>
      <c r="AE312" s="13">
        <v>0.36355910216672349</v>
      </c>
      <c r="AF312" s="13">
        <v>0.36358477254698318</v>
      </c>
      <c r="AH312" s="13">
        <v>0.39543313661279422</v>
      </c>
      <c r="AI312" s="13">
        <v>0.44402073484576499</v>
      </c>
      <c r="AJ312" s="13">
        <v>0.3702453768568611</v>
      </c>
      <c r="AK312" s="13">
        <v>0.35561254258781122</v>
      </c>
      <c r="AL312" s="13">
        <v>0.36708785676235389</v>
      </c>
      <c r="AN312" s="13">
        <v>0.42655347823928852</v>
      </c>
      <c r="AO312" s="13">
        <v>0.38481023065335451</v>
      </c>
      <c r="AP312" s="13">
        <v>0.33112275888558368</v>
      </c>
      <c r="AQ312" s="13">
        <v>0.35563245631414803</v>
      </c>
    </row>
    <row r="313" spans="2:45" ht="29" x14ac:dyDescent="0.35">
      <c r="B313" s="12" t="s">
        <v>138</v>
      </c>
      <c r="C313" s="13">
        <v>0.13720410591181001</v>
      </c>
      <c r="D313" s="13">
        <v>0.1762180519682322</v>
      </c>
      <c r="E313" s="13">
        <v>0.1401859632962158</v>
      </c>
      <c r="F313" s="13">
        <v>0.1542966074310563</v>
      </c>
      <c r="G313" s="13">
        <v>0.14816266088383331</v>
      </c>
      <c r="H313" s="13">
        <v>0.12711155650570641</v>
      </c>
      <c r="I313" s="13">
        <v>9.3112831849974209E-2</v>
      </c>
      <c r="K313" s="13">
        <v>0.1244937956595849</v>
      </c>
      <c r="L313" s="13">
        <v>0.14964800796626601</v>
      </c>
      <c r="N313" s="13">
        <v>0.1469096809669091</v>
      </c>
      <c r="O313" s="13">
        <v>0.2169000797395908</v>
      </c>
      <c r="P313" s="13">
        <v>0.15231924752419609</v>
      </c>
      <c r="Q313" s="13">
        <v>0.15871253484117959</v>
      </c>
      <c r="R313" s="13">
        <v>0.13512115091593879</v>
      </c>
      <c r="S313" s="13">
        <v>0.1026845558318413</v>
      </c>
      <c r="T313" s="13">
        <v>0.17485183296796819</v>
      </c>
      <c r="U313" s="13">
        <v>0.1252591224471564</v>
      </c>
      <c r="V313" s="13">
        <v>0.124650108850794</v>
      </c>
      <c r="W313" s="13">
        <v>0.10959230721941091</v>
      </c>
      <c r="X313" s="13">
        <v>0.1153736732901037</v>
      </c>
      <c r="Y313" s="13">
        <v>0.17835725667399729</v>
      </c>
      <c r="AA313" s="13">
        <v>0.12402283012564121</v>
      </c>
      <c r="AB313" s="13">
        <v>9.3440542217550465E-2</v>
      </c>
      <c r="AC313" s="13">
        <v>0.19985430389698489</v>
      </c>
      <c r="AD313" s="13">
        <v>0.12003532474046361</v>
      </c>
      <c r="AE313" s="13">
        <v>0.19604134622714539</v>
      </c>
      <c r="AF313" s="13">
        <v>0.1131109205953939</v>
      </c>
      <c r="AH313" s="13">
        <v>0.10140260386208071</v>
      </c>
      <c r="AI313" s="13">
        <v>0.1167452197671769</v>
      </c>
      <c r="AJ313" s="13">
        <v>0.19134821136967489</v>
      </c>
      <c r="AK313" s="13">
        <v>0.1175901745583251</v>
      </c>
      <c r="AL313" s="13">
        <v>0.151155200298148</v>
      </c>
      <c r="AN313" s="13">
        <v>0.1121886792621503</v>
      </c>
      <c r="AO313" s="13">
        <v>0.14233402365714559</v>
      </c>
      <c r="AP313" s="13">
        <v>0.13906543213370889</v>
      </c>
      <c r="AQ313" s="13">
        <v>0.15714384321797159</v>
      </c>
    </row>
    <row r="314" spans="2:45" ht="29" x14ac:dyDescent="0.35">
      <c r="B314" s="12" t="s">
        <v>139</v>
      </c>
      <c r="C314" s="13">
        <v>9.7541845341647671E-2</v>
      </c>
      <c r="D314" s="13">
        <v>0.1543977222394276</v>
      </c>
      <c r="E314" s="13">
        <v>0.13024006883544451</v>
      </c>
      <c r="F314" s="13">
        <v>0.10051392236482121</v>
      </c>
      <c r="G314" s="13">
        <v>0.1043870338947681</v>
      </c>
      <c r="H314" s="13">
        <v>6.8692150720720019E-2</v>
      </c>
      <c r="I314" s="13">
        <v>4.4984623330500177E-2</v>
      </c>
      <c r="K314" s="13">
        <v>9.8931334238549759E-2</v>
      </c>
      <c r="L314" s="13">
        <v>9.6181480142397163E-2</v>
      </c>
      <c r="N314" s="13">
        <v>0.1123985130179769</v>
      </c>
      <c r="O314" s="13">
        <v>0.12856627149730529</v>
      </c>
      <c r="P314" s="13">
        <v>0.1272516939818967</v>
      </c>
      <c r="Q314" s="13">
        <v>0.11348891098347801</v>
      </c>
      <c r="R314" s="13">
        <v>0.1035544877534114</v>
      </c>
      <c r="S314" s="13">
        <v>9.9924936612510756E-2</v>
      </c>
      <c r="T314" s="13">
        <v>9.2536650284041108E-2</v>
      </c>
      <c r="U314" s="13">
        <v>0.1145838743649506</v>
      </c>
      <c r="V314" s="13">
        <v>0.1016950040671943</v>
      </c>
      <c r="W314" s="13">
        <v>8.2567268966057594E-2</v>
      </c>
      <c r="X314" s="13">
        <v>8.761988661917243E-2</v>
      </c>
      <c r="Y314" s="13">
        <v>4.9328134560253492E-2</v>
      </c>
      <c r="AA314" s="13">
        <v>8.0484443064872929E-2</v>
      </c>
      <c r="AB314" s="13">
        <v>8.5647533972153703E-2</v>
      </c>
      <c r="AC314" s="13">
        <v>0.13125748502046211</v>
      </c>
      <c r="AD314" s="13">
        <v>0.12638425001490941</v>
      </c>
      <c r="AE314" s="13">
        <v>0.12344041809223</v>
      </c>
      <c r="AF314" s="13">
        <v>7.9144819810927733E-2</v>
      </c>
      <c r="AH314" s="13">
        <v>7.285863817759497E-2</v>
      </c>
      <c r="AI314" s="13">
        <v>4.4577464522504849E-2</v>
      </c>
      <c r="AJ314" s="13">
        <v>0.15141808046288369</v>
      </c>
      <c r="AK314" s="13">
        <v>0.1023065862079736</v>
      </c>
      <c r="AL314" s="13">
        <v>9.8198433423349316E-2</v>
      </c>
      <c r="AN314" s="13">
        <v>7.6567593456889613E-2</v>
      </c>
      <c r="AO314" s="13">
        <v>8.9725376564117318E-2</v>
      </c>
      <c r="AP314" s="13">
        <v>0.1072330082024353</v>
      </c>
      <c r="AQ314" s="13">
        <v>0.12043124289574229</v>
      </c>
    </row>
    <row r="315" spans="2:45" x14ac:dyDescent="0.35">
      <c r="B315" s="12" t="s">
        <v>81</v>
      </c>
      <c r="C315" s="13">
        <v>5.2791544715510223E-2</v>
      </c>
      <c r="D315" s="13">
        <v>5.671798551160654E-2</v>
      </c>
      <c r="E315" s="13">
        <v>4.5554257503109589E-2</v>
      </c>
      <c r="F315" s="13">
        <v>6.0362284993980247E-2</v>
      </c>
      <c r="G315" s="13">
        <v>4.7366375901454552E-2</v>
      </c>
      <c r="H315" s="13">
        <v>8.8808595346810015E-2</v>
      </c>
      <c r="I315" s="13">
        <v>3.008723421981567E-2</v>
      </c>
      <c r="K315" s="13">
        <v>3.3414221764960568E-2</v>
      </c>
      <c r="L315" s="13">
        <v>7.1762718832364597E-2</v>
      </c>
      <c r="N315" s="13">
        <v>3.8380789668834361E-2</v>
      </c>
      <c r="O315" s="13">
        <v>2.4885620967872751E-2</v>
      </c>
      <c r="P315" s="13">
        <v>0.10538526299829711</v>
      </c>
      <c r="Q315" s="13">
        <v>3.7004276809312439E-2</v>
      </c>
      <c r="R315" s="13">
        <v>4.2796010906963611E-2</v>
      </c>
      <c r="S315" s="13">
        <v>6.668032838027152E-2</v>
      </c>
      <c r="T315" s="13">
        <v>4.0464187767375592E-2</v>
      </c>
      <c r="U315" s="13">
        <v>4.3172721775550253E-2</v>
      </c>
      <c r="V315" s="13">
        <v>5.9559479921240228E-2</v>
      </c>
      <c r="W315" s="13">
        <v>6.1203395405917259E-2</v>
      </c>
      <c r="X315" s="13">
        <v>7.0570718298410232E-2</v>
      </c>
      <c r="Y315" s="13">
        <v>3.4473327051143317E-2</v>
      </c>
      <c r="AA315" s="13">
        <v>3.7332195535847497E-2</v>
      </c>
      <c r="AB315" s="13">
        <v>2.9715694528413789E-2</v>
      </c>
      <c r="AC315" s="13">
        <v>5.1816744374343832E-2</v>
      </c>
      <c r="AD315" s="13">
        <v>4.1357078622613883E-2</v>
      </c>
      <c r="AE315" s="13">
        <v>0.1120238067604498</v>
      </c>
      <c r="AF315" s="13">
        <v>3.7901753317047107E-2</v>
      </c>
      <c r="AH315" s="13">
        <v>3.7134015740722302E-2</v>
      </c>
      <c r="AI315" s="13">
        <v>2.9654310295577899E-2</v>
      </c>
      <c r="AJ315" s="13">
        <v>5.6312881105613923E-2</v>
      </c>
      <c r="AK315" s="13">
        <v>4.5542881102738679E-2</v>
      </c>
      <c r="AL315" s="13">
        <v>6.9733222658882738E-2</v>
      </c>
      <c r="AN315" s="13">
        <v>4.0248979617293769E-2</v>
      </c>
      <c r="AO315" s="13">
        <v>2.9324602045805458E-2</v>
      </c>
      <c r="AP315" s="13">
        <v>7.1605539554629186E-2</v>
      </c>
      <c r="AQ315" s="13">
        <v>7.2455867263301971E-2</v>
      </c>
    </row>
    <row r="317" spans="2:45" x14ac:dyDescent="0.35">
      <c r="B317" s="30" t="s">
        <v>143</v>
      </c>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row>
    <row r="318" spans="2:45" x14ac:dyDescent="0.35">
      <c r="B318" s="29" t="s">
        <v>16</v>
      </c>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row>
    <row r="319" spans="2:45" x14ac:dyDescent="0.35">
      <c r="B319" s="12" t="s">
        <v>136</v>
      </c>
      <c r="C319" s="13">
        <v>0.347222145953693</v>
      </c>
      <c r="D319" s="13">
        <v>0.25432833051208709</v>
      </c>
      <c r="E319" s="13">
        <v>0.31700006124712993</v>
      </c>
      <c r="F319" s="13">
        <v>0.28222547993001001</v>
      </c>
      <c r="G319" s="13">
        <v>0.34997142574326578</v>
      </c>
      <c r="H319" s="13">
        <v>0.40446989133300948</v>
      </c>
      <c r="I319" s="13">
        <v>0.44501240119811941</v>
      </c>
      <c r="K319" s="13">
        <v>0.40786750474329581</v>
      </c>
      <c r="L319" s="13">
        <v>0.28784791433703771</v>
      </c>
      <c r="N319" s="13">
        <v>0.43468194113035591</v>
      </c>
      <c r="O319" s="13">
        <v>0.4339939571811357</v>
      </c>
      <c r="P319" s="13">
        <v>0.35437657643955678</v>
      </c>
      <c r="Q319" s="13">
        <v>0.27496738177596558</v>
      </c>
      <c r="R319" s="13">
        <v>0.35744600077124888</v>
      </c>
      <c r="S319" s="13">
        <v>0.33011079285168238</v>
      </c>
      <c r="T319" s="13">
        <v>0.33418829750037571</v>
      </c>
      <c r="U319" s="13">
        <v>0.35987939332656949</v>
      </c>
      <c r="V319" s="13">
        <v>0.34010596470773319</v>
      </c>
      <c r="W319" s="13">
        <v>0.35201965338372371</v>
      </c>
      <c r="X319" s="13">
        <v>0.31889081899132249</v>
      </c>
      <c r="Y319" s="13">
        <v>0.28737382940400069</v>
      </c>
      <c r="AA319" s="13">
        <v>0.34003786740081532</v>
      </c>
      <c r="AB319" s="13">
        <v>0.40674318436558882</v>
      </c>
      <c r="AC319" s="13">
        <v>0.26855449023390421</v>
      </c>
      <c r="AD319" s="13">
        <v>0.38309460245747712</v>
      </c>
      <c r="AE319" s="13">
        <v>0.22098163830996051</v>
      </c>
      <c r="AF319" s="13">
        <v>0.44542499664932561</v>
      </c>
      <c r="AH319" s="13">
        <v>0.35777786908188097</v>
      </c>
      <c r="AI319" s="13">
        <v>0.32901171789037981</v>
      </c>
      <c r="AJ319" s="13">
        <v>0.26990161723163469</v>
      </c>
      <c r="AK319" s="13">
        <v>0.38948863089123459</v>
      </c>
      <c r="AL319" s="13">
        <v>0.35001171904952699</v>
      </c>
      <c r="AN319" s="13">
        <v>0.36570713580563202</v>
      </c>
      <c r="AO319" s="13">
        <v>0.35969074469814671</v>
      </c>
      <c r="AP319" s="13">
        <v>0.36425913142968019</v>
      </c>
      <c r="AQ319" s="13">
        <v>0.29965551161078691</v>
      </c>
    </row>
    <row r="320" spans="2:45" ht="29" x14ac:dyDescent="0.35">
      <c r="B320" s="12" t="s">
        <v>137</v>
      </c>
      <c r="C320" s="13">
        <v>0.37480116451223461</v>
      </c>
      <c r="D320" s="13">
        <v>0.31011296526226723</v>
      </c>
      <c r="E320" s="13">
        <v>0.36272255195512992</v>
      </c>
      <c r="F320" s="13">
        <v>0.43281994197093321</v>
      </c>
      <c r="G320" s="13">
        <v>0.37616967601642998</v>
      </c>
      <c r="H320" s="13">
        <v>0.33971013361559382</v>
      </c>
      <c r="I320" s="13">
        <v>0.40259171023516072</v>
      </c>
      <c r="K320" s="13">
        <v>0.35065322586566883</v>
      </c>
      <c r="L320" s="13">
        <v>0.39844296218450392</v>
      </c>
      <c r="N320" s="13">
        <v>0.3986876663819191</v>
      </c>
      <c r="O320" s="13">
        <v>0.34006203210924579</v>
      </c>
      <c r="P320" s="13">
        <v>0.33742178349649371</v>
      </c>
      <c r="Q320" s="13">
        <v>0.39656296015598708</v>
      </c>
      <c r="R320" s="13">
        <v>0.3270860622523577</v>
      </c>
      <c r="S320" s="13">
        <v>0.37207241638431943</v>
      </c>
      <c r="T320" s="13">
        <v>0.4170221806227486</v>
      </c>
      <c r="U320" s="13">
        <v>0.31221795718548417</v>
      </c>
      <c r="V320" s="13">
        <v>0.3583708762154631</v>
      </c>
      <c r="W320" s="13">
        <v>0.38909931532885911</v>
      </c>
      <c r="X320" s="13">
        <v>0.4014172488352879</v>
      </c>
      <c r="Y320" s="13">
        <v>0.44625724848862919</v>
      </c>
      <c r="AA320" s="13">
        <v>0.40481587651700462</v>
      </c>
      <c r="AB320" s="13">
        <v>0.39532524532006041</v>
      </c>
      <c r="AC320" s="13">
        <v>0.40030519295961742</v>
      </c>
      <c r="AD320" s="13">
        <v>0.35891136366009441</v>
      </c>
      <c r="AE320" s="13">
        <v>0.35371423250586631</v>
      </c>
      <c r="AF320" s="13">
        <v>0.34657980116370268</v>
      </c>
      <c r="AH320" s="13">
        <v>0.40648635809955158</v>
      </c>
      <c r="AI320" s="13">
        <v>0.47438951571537452</v>
      </c>
      <c r="AJ320" s="13">
        <v>0.35070459609587268</v>
      </c>
      <c r="AK320" s="13">
        <v>0.35484733935003071</v>
      </c>
      <c r="AL320" s="13">
        <v>0.35690230997943317</v>
      </c>
      <c r="AN320" s="13">
        <v>0.40911062620811878</v>
      </c>
      <c r="AO320" s="13">
        <v>0.3979600313257331</v>
      </c>
      <c r="AP320" s="13">
        <v>0.33739793903923088</v>
      </c>
      <c r="AQ320" s="13">
        <v>0.34637861944439757</v>
      </c>
    </row>
    <row r="321" spans="2:45" ht="29" x14ac:dyDescent="0.35">
      <c r="B321" s="12" t="s">
        <v>138</v>
      </c>
      <c r="C321" s="13">
        <v>0.13510759698996239</v>
      </c>
      <c r="D321" s="13">
        <v>0.2205267827611426</v>
      </c>
      <c r="E321" s="13">
        <v>0.16743389610394199</v>
      </c>
      <c r="F321" s="13">
        <v>0.12198750455849559</v>
      </c>
      <c r="G321" s="13">
        <v>0.1186061841835524</v>
      </c>
      <c r="H321" s="13">
        <v>0.13055614416938741</v>
      </c>
      <c r="I321" s="13">
        <v>7.967269943287969E-2</v>
      </c>
      <c r="K321" s="13">
        <v>0.12765997967375989</v>
      </c>
      <c r="L321" s="13">
        <v>0.14239911219162091</v>
      </c>
      <c r="N321" s="13">
        <v>8.190649510540253E-2</v>
      </c>
      <c r="O321" s="13">
        <v>0.13983976824564201</v>
      </c>
      <c r="P321" s="13">
        <v>0.14282407788356749</v>
      </c>
      <c r="Q321" s="13">
        <v>0.13706037421008349</v>
      </c>
      <c r="R321" s="13">
        <v>0.15373427867192929</v>
      </c>
      <c r="S321" s="13">
        <v>0.12983582641450711</v>
      </c>
      <c r="T321" s="13">
        <v>0.13835291156974311</v>
      </c>
      <c r="U321" s="13">
        <v>0.16497173733858769</v>
      </c>
      <c r="V321" s="13">
        <v>0.11462390953165121</v>
      </c>
      <c r="W321" s="13">
        <v>0.1230869919849519</v>
      </c>
      <c r="X321" s="13">
        <v>0.1520440106327815</v>
      </c>
      <c r="Y321" s="13">
        <v>0.16585315734547629</v>
      </c>
      <c r="AA321" s="13">
        <v>0.1334570350370963</v>
      </c>
      <c r="AB321" s="13">
        <v>9.5057171426292678E-2</v>
      </c>
      <c r="AC321" s="13">
        <v>0.15899462445240131</v>
      </c>
      <c r="AD321" s="13">
        <v>9.6227930752260063E-2</v>
      </c>
      <c r="AE321" s="13">
        <v>0.18731768145029651</v>
      </c>
      <c r="AF321" s="13">
        <v>0.12085756517287451</v>
      </c>
      <c r="AH321" s="13">
        <v>0.12380210547150319</v>
      </c>
      <c r="AI321" s="13">
        <v>8.6243199494119793E-2</v>
      </c>
      <c r="AJ321" s="13">
        <v>0.19594174390367189</v>
      </c>
      <c r="AK321" s="13">
        <v>0.1115712167432647</v>
      </c>
      <c r="AL321" s="13">
        <v>0.1438808270630515</v>
      </c>
      <c r="AN321" s="13">
        <v>0.1232433296281643</v>
      </c>
      <c r="AO321" s="13">
        <v>0.12006784291268389</v>
      </c>
      <c r="AP321" s="13">
        <v>0.13165816396414229</v>
      </c>
      <c r="AQ321" s="13">
        <v>0.166622856315676</v>
      </c>
    </row>
    <row r="322" spans="2:45" ht="29" x14ac:dyDescent="0.35">
      <c r="B322" s="12" t="s">
        <v>139</v>
      </c>
      <c r="C322" s="13">
        <v>9.0508008859876227E-2</v>
      </c>
      <c r="D322" s="13">
        <v>0.1612375406405151</v>
      </c>
      <c r="E322" s="13">
        <v>0.1081796283572548</v>
      </c>
      <c r="F322" s="13">
        <v>0.100442359329476</v>
      </c>
      <c r="G322" s="13">
        <v>0.1009337820408118</v>
      </c>
      <c r="H322" s="13">
        <v>5.3391468771263897E-2</v>
      </c>
      <c r="I322" s="13">
        <v>3.8028686749694722E-2</v>
      </c>
      <c r="K322" s="13">
        <v>8.3175565226952422E-2</v>
      </c>
      <c r="L322" s="13">
        <v>9.7686764419517208E-2</v>
      </c>
      <c r="N322" s="13">
        <v>5.3640354506592762E-2</v>
      </c>
      <c r="O322" s="13">
        <v>6.1218621496103659E-2</v>
      </c>
      <c r="P322" s="13">
        <v>9.6442631542886542E-2</v>
      </c>
      <c r="Q322" s="13">
        <v>0.13221302550083419</v>
      </c>
      <c r="R322" s="13">
        <v>0.1135897470790737</v>
      </c>
      <c r="S322" s="13">
        <v>0.13623218988734409</v>
      </c>
      <c r="T322" s="13">
        <v>8.3142944968401411E-2</v>
      </c>
      <c r="U322" s="13">
        <v>0.1046285599107392</v>
      </c>
      <c r="V322" s="13">
        <v>0.1062502126182138</v>
      </c>
      <c r="W322" s="13">
        <v>6.7636475036267504E-2</v>
      </c>
      <c r="X322" s="13">
        <v>6.7630241477941569E-2</v>
      </c>
      <c r="Y322" s="13">
        <v>6.6764873574407066E-2</v>
      </c>
      <c r="AA322" s="13">
        <v>8.1649401364399382E-2</v>
      </c>
      <c r="AB322" s="13">
        <v>8.1455831437056578E-2</v>
      </c>
      <c r="AC322" s="13">
        <v>0.12266525777675839</v>
      </c>
      <c r="AD322" s="13">
        <v>0.1163240772614558</v>
      </c>
      <c r="AE322" s="13">
        <v>0.11955714238510021</v>
      </c>
      <c r="AF322" s="13">
        <v>5.9207638379107502E-2</v>
      </c>
      <c r="AH322" s="13">
        <v>6.193957463439765E-2</v>
      </c>
      <c r="AI322" s="13">
        <v>7.0076929215607195E-2</v>
      </c>
      <c r="AJ322" s="13">
        <v>0.13180241583024099</v>
      </c>
      <c r="AK322" s="13">
        <v>9.7887348475883235E-2</v>
      </c>
      <c r="AL322" s="13">
        <v>8.8296452030392422E-2</v>
      </c>
      <c r="AN322" s="13">
        <v>6.3574513179812761E-2</v>
      </c>
      <c r="AO322" s="13">
        <v>7.8535874072066136E-2</v>
      </c>
      <c r="AP322" s="13">
        <v>0.10684882453422501</v>
      </c>
      <c r="AQ322" s="13">
        <v>0.11822461002953789</v>
      </c>
    </row>
    <row r="323" spans="2:45" x14ac:dyDescent="0.35">
      <c r="B323" s="12" t="s">
        <v>81</v>
      </c>
      <c r="C323" s="13">
        <v>5.2361083684233901E-2</v>
      </c>
      <c r="D323" s="13">
        <v>5.3794380823988193E-2</v>
      </c>
      <c r="E323" s="13">
        <v>4.4663862336543431E-2</v>
      </c>
      <c r="F323" s="13">
        <v>6.2524714211085269E-2</v>
      </c>
      <c r="G323" s="13">
        <v>5.4318932015940041E-2</v>
      </c>
      <c r="H323" s="13">
        <v>7.1872362110745436E-2</v>
      </c>
      <c r="I323" s="13">
        <v>3.4694502384145592E-2</v>
      </c>
      <c r="K323" s="13">
        <v>3.0643724490323099E-2</v>
      </c>
      <c r="L323" s="13">
        <v>7.3623246867320233E-2</v>
      </c>
      <c r="N323" s="13">
        <v>3.10835428757298E-2</v>
      </c>
      <c r="O323" s="13">
        <v>2.4885620967872751E-2</v>
      </c>
      <c r="P323" s="13">
        <v>6.8934930637495506E-2</v>
      </c>
      <c r="Q323" s="13">
        <v>5.9196258357129758E-2</v>
      </c>
      <c r="R323" s="13">
        <v>4.814391122539035E-2</v>
      </c>
      <c r="S323" s="13">
        <v>3.1748774462146953E-2</v>
      </c>
      <c r="T323" s="13">
        <v>2.7293665338731281E-2</v>
      </c>
      <c r="U323" s="13">
        <v>5.8302352238619133E-2</v>
      </c>
      <c r="V323" s="13">
        <v>8.0649036926938561E-2</v>
      </c>
      <c r="W323" s="13">
        <v>6.815756426619772E-2</v>
      </c>
      <c r="X323" s="13">
        <v>6.0017680062666431E-2</v>
      </c>
      <c r="Y323" s="13">
        <v>3.3750891187486469E-2</v>
      </c>
      <c r="AA323" s="13">
        <v>4.0039819680684423E-2</v>
      </c>
      <c r="AB323" s="13">
        <v>2.1418567451001621E-2</v>
      </c>
      <c r="AC323" s="13">
        <v>4.9480434577318641E-2</v>
      </c>
      <c r="AD323" s="13">
        <v>4.544202586871255E-2</v>
      </c>
      <c r="AE323" s="13">
        <v>0.1184293053487766</v>
      </c>
      <c r="AF323" s="13">
        <v>2.7929998634989808E-2</v>
      </c>
      <c r="AH323" s="13">
        <v>4.9994092712666492E-2</v>
      </c>
      <c r="AI323" s="13">
        <v>4.0278637684518503E-2</v>
      </c>
      <c r="AJ323" s="13">
        <v>5.1649626938579579E-2</v>
      </c>
      <c r="AK323" s="13">
        <v>4.6205464539586842E-2</v>
      </c>
      <c r="AL323" s="13">
        <v>6.0908691877595907E-2</v>
      </c>
      <c r="AN323" s="13">
        <v>3.8364395178272399E-2</v>
      </c>
      <c r="AO323" s="13">
        <v>4.3745506991370073E-2</v>
      </c>
      <c r="AP323" s="13">
        <v>5.9835941032721787E-2</v>
      </c>
      <c r="AQ323" s="13">
        <v>6.9118402599601558E-2</v>
      </c>
    </row>
    <row r="325" spans="2:45" x14ac:dyDescent="0.35">
      <c r="B325" s="30" t="s">
        <v>144</v>
      </c>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row>
    <row r="326" spans="2:45" x14ac:dyDescent="0.35">
      <c r="B326" s="29" t="s">
        <v>16</v>
      </c>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row>
    <row r="327" spans="2:45" x14ac:dyDescent="0.35">
      <c r="B327" s="12" t="s">
        <v>136</v>
      </c>
      <c r="C327" s="13">
        <v>0.3410348713058316</v>
      </c>
      <c r="D327" s="13">
        <v>0.31379676932139672</v>
      </c>
      <c r="E327" s="13">
        <v>0.35664347022042919</v>
      </c>
      <c r="F327" s="13">
        <v>0.28177674350006432</v>
      </c>
      <c r="G327" s="13">
        <v>0.34116096392828138</v>
      </c>
      <c r="H327" s="13">
        <v>0.36427971672900922</v>
      </c>
      <c r="I327" s="13">
        <v>0.37869286907224631</v>
      </c>
      <c r="K327" s="13">
        <v>0.3890923429157544</v>
      </c>
      <c r="L327" s="13">
        <v>0.29398468465960181</v>
      </c>
      <c r="N327" s="13">
        <v>0.39171960396062538</v>
      </c>
      <c r="O327" s="13">
        <v>0.43649711693129761</v>
      </c>
      <c r="P327" s="13">
        <v>0.35055432645215762</v>
      </c>
      <c r="Q327" s="13">
        <v>0.32179388642290108</v>
      </c>
      <c r="R327" s="13">
        <v>0.35489601646327951</v>
      </c>
      <c r="S327" s="13">
        <v>0.35251382128094733</v>
      </c>
      <c r="T327" s="13">
        <v>0.34898096751840813</v>
      </c>
      <c r="U327" s="13">
        <v>0.31454048695753462</v>
      </c>
      <c r="V327" s="13">
        <v>0.30193799881446709</v>
      </c>
      <c r="W327" s="13">
        <v>0.33392965766785171</v>
      </c>
      <c r="X327" s="13">
        <v>0.31908591573503597</v>
      </c>
      <c r="Y327" s="13">
        <v>0.34539626195166773</v>
      </c>
      <c r="AA327" s="13">
        <v>0.38058484820684779</v>
      </c>
      <c r="AB327" s="13">
        <v>0.38287868835067562</v>
      </c>
      <c r="AC327" s="13">
        <v>0.36094866850804758</v>
      </c>
      <c r="AD327" s="13">
        <v>0.31003127191445617</v>
      </c>
      <c r="AE327" s="13">
        <v>0.22972861468519409</v>
      </c>
      <c r="AF327" s="13">
        <v>0.37848548663933512</v>
      </c>
      <c r="AH327" s="13">
        <v>0.38472786923449259</v>
      </c>
      <c r="AI327" s="13">
        <v>0.37552009539680592</v>
      </c>
      <c r="AJ327" s="13">
        <v>0.34450115227874761</v>
      </c>
      <c r="AK327" s="13">
        <v>0.337079411506788</v>
      </c>
      <c r="AL327" s="13">
        <v>0.31184176310366257</v>
      </c>
      <c r="AN327" s="13">
        <v>0.38468411054902479</v>
      </c>
      <c r="AO327" s="13">
        <v>0.36418696328914879</v>
      </c>
      <c r="AP327" s="13">
        <v>0.33670113975980681</v>
      </c>
      <c r="AQ327" s="13">
        <v>0.27403120717758139</v>
      </c>
    </row>
    <row r="328" spans="2:45" ht="29" x14ac:dyDescent="0.35">
      <c r="B328" s="12" t="s">
        <v>137</v>
      </c>
      <c r="C328" s="13">
        <v>0.40609901885079902</v>
      </c>
      <c r="D328" s="13">
        <v>0.37669118548779362</v>
      </c>
      <c r="E328" s="13">
        <v>0.36529168108069898</v>
      </c>
      <c r="F328" s="13">
        <v>0.44624133632751017</v>
      </c>
      <c r="G328" s="13">
        <v>0.40330543764311139</v>
      </c>
      <c r="H328" s="13">
        <v>0.37375490784933169</v>
      </c>
      <c r="I328" s="13">
        <v>0.45004152858357638</v>
      </c>
      <c r="K328" s="13">
        <v>0.37584689158129408</v>
      </c>
      <c r="L328" s="13">
        <v>0.43571706130690302</v>
      </c>
      <c r="N328" s="13">
        <v>0.39536672190876698</v>
      </c>
      <c r="O328" s="13">
        <v>0.37487442681511363</v>
      </c>
      <c r="P328" s="13">
        <v>0.35602324682854641</v>
      </c>
      <c r="Q328" s="13">
        <v>0.3825520399746416</v>
      </c>
      <c r="R328" s="13">
        <v>0.43334250351318299</v>
      </c>
      <c r="S328" s="13">
        <v>0.40839075409538778</v>
      </c>
      <c r="T328" s="13">
        <v>0.40919706839048109</v>
      </c>
      <c r="U328" s="13">
        <v>0.40768002815876631</v>
      </c>
      <c r="V328" s="13">
        <v>0.39404117957946772</v>
      </c>
      <c r="W328" s="13">
        <v>0.42628944906280097</v>
      </c>
      <c r="X328" s="13">
        <v>0.41837231843885819</v>
      </c>
      <c r="Y328" s="13">
        <v>0.40491802266675941</v>
      </c>
      <c r="AA328" s="13">
        <v>0.41490138236553359</v>
      </c>
      <c r="AB328" s="13">
        <v>0.38523489887686868</v>
      </c>
      <c r="AC328" s="13">
        <v>0.39246070607329642</v>
      </c>
      <c r="AD328" s="13">
        <v>0.42728785083152421</v>
      </c>
      <c r="AE328" s="13">
        <v>0.38170993079022469</v>
      </c>
      <c r="AF328" s="13">
        <v>0.41326705304169231</v>
      </c>
      <c r="AH328" s="13">
        <v>0.42270367536758618</v>
      </c>
      <c r="AI328" s="13">
        <v>0.40606664499291711</v>
      </c>
      <c r="AJ328" s="13">
        <v>0.40193992199802248</v>
      </c>
      <c r="AK328" s="13">
        <v>0.39930459877267183</v>
      </c>
      <c r="AL328" s="13">
        <v>0.40399829566346712</v>
      </c>
      <c r="AN328" s="13">
        <v>0.41800199711065172</v>
      </c>
      <c r="AO328" s="13">
        <v>0.42943515324800352</v>
      </c>
      <c r="AP328" s="13">
        <v>0.37955001141305889</v>
      </c>
      <c r="AQ328" s="13">
        <v>0.39325790131291488</v>
      </c>
    </row>
    <row r="329" spans="2:45" ht="29" x14ac:dyDescent="0.35">
      <c r="B329" s="12" t="s">
        <v>138</v>
      </c>
      <c r="C329" s="13">
        <v>0.12931433205783921</v>
      </c>
      <c r="D329" s="13">
        <v>0.1592506741715588</v>
      </c>
      <c r="E329" s="13">
        <v>0.14186255117072699</v>
      </c>
      <c r="F329" s="13">
        <v>0.1467794328477405</v>
      </c>
      <c r="G329" s="13">
        <v>0.115204735186601</v>
      </c>
      <c r="H329" s="13">
        <v>0.14242487303029119</v>
      </c>
      <c r="I329" s="13">
        <v>8.781683228885527E-2</v>
      </c>
      <c r="K329" s="13">
        <v>0.12242672307017539</v>
      </c>
      <c r="L329" s="13">
        <v>0.13605757670970539</v>
      </c>
      <c r="N329" s="13">
        <v>0.1064803375594848</v>
      </c>
      <c r="O329" s="13">
        <v>0.13339400521086911</v>
      </c>
      <c r="P329" s="13">
        <v>0.1415571687841389</v>
      </c>
      <c r="Q329" s="13">
        <v>0.15838055374995799</v>
      </c>
      <c r="R329" s="13">
        <v>0.10730315279007591</v>
      </c>
      <c r="S329" s="13">
        <v>8.2759723146889161E-2</v>
      </c>
      <c r="T329" s="13">
        <v>0.16640755788211051</v>
      </c>
      <c r="U329" s="13">
        <v>0.13279966404229909</v>
      </c>
      <c r="V329" s="13">
        <v>0.12549138266264359</v>
      </c>
      <c r="W329" s="13">
        <v>0.108926702774906</v>
      </c>
      <c r="X329" s="13">
        <v>0.1523414653494107</v>
      </c>
      <c r="Y329" s="13">
        <v>0.18286368089942359</v>
      </c>
      <c r="AA329" s="13">
        <v>0.1190947614107192</v>
      </c>
      <c r="AB329" s="13">
        <v>0.11974880646662101</v>
      </c>
      <c r="AC329" s="13">
        <v>0.1183378229906256</v>
      </c>
      <c r="AD329" s="13">
        <v>0.13446670172648359</v>
      </c>
      <c r="AE329" s="13">
        <v>0.16803966524834091</v>
      </c>
      <c r="AF329" s="13">
        <v>0.113826703727525</v>
      </c>
      <c r="AH329" s="13">
        <v>0.1183780827829042</v>
      </c>
      <c r="AI329" s="13">
        <v>0.1307653458376849</v>
      </c>
      <c r="AJ329" s="13">
        <v>0.1219064428138297</v>
      </c>
      <c r="AK329" s="13">
        <v>0.1337934598210378</v>
      </c>
      <c r="AL329" s="13">
        <v>0.13443955322574999</v>
      </c>
      <c r="AN329" s="13">
        <v>0.111850275122653</v>
      </c>
      <c r="AO329" s="13">
        <v>0.1217087404606939</v>
      </c>
      <c r="AP329" s="13">
        <v>0.13164337584706151</v>
      </c>
      <c r="AQ329" s="13">
        <v>0.1540360304001519</v>
      </c>
    </row>
    <row r="330" spans="2:45" ht="29" x14ac:dyDescent="0.35">
      <c r="B330" s="12" t="s">
        <v>139</v>
      </c>
      <c r="C330" s="13">
        <v>7.0806485529417137E-2</v>
      </c>
      <c r="D330" s="13">
        <v>9.4071222494331641E-2</v>
      </c>
      <c r="E330" s="13">
        <v>8.6393197601008817E-2</v>
      </c>
      <c r="F330" s="13">
        <v>7.5389280500602784E-2</v>
      </c>
      <c r="G330" s="13">
        <v>9.0478148342823292E-2</v>
      </c>
      <c r="H330" s="13">
        <v>5.06878126006194E-2</v>
      </c>
      <c r="I330" s="13">
        <v>3.6701042878256082E-2</v>
      </c>
      <c r="K330" s="13">
        <v>7.3996764770796947E-2</v>
      </c>
      <c r="L330" s="13">
        <v>6.7683074564752088E-2</v>
      </c>
      <c r="N330" s="13">
        <v>4.9159507663594837E-2</v>
      </c>
      <c r="O330" s="13">
        <v>3.0558635628026541E-2</v>
      </c>
      <c r="P330" s="13">
        <v>6.9943914582315983E-2</v>
      </c>
      <c r="Q330" s="13">
        <v>9.6227957839580838E-2</v>
      </c>
      <c r="R330" s="13">
        <v>6.2026186673920701E-2</v>
      </c>
      <c r="S330" s="13">
        <v>0.1118048994730433</v>
      </c>
      <c r="T330" s="13">
        <v>5.3646376705954513E-2</v>
      </c>
      <c r="U330" s="13">
        <v>8.9042635360568528E-2</v>
      </c>
      <c r="V330" s="13">
        <v>0.1031566030476139</v>
      </c>
      <c r="W330" s="13">
        <v>4.5176215445984977E-2</v>
      </c>
      <c r="X330" s="13">
        <v>7.2796729981496291E-2</v>
      </c>
      <c r="Y330" s="13">
        <v>4.9110452951203573E-2</v>
      </c>
      <c r="AA330" s="13">
        <v>6.0838852023203147E-2</v>
      </c>
      <c r="AB330" s="13">
        <v>6.019297332555406E-2</v>
      </c>
      <c r="AC330" s="13">
        <v>8.6537561925437129E-2</v>
      </c>
      <c r="AD330" s="13">
        <v>0.1013019018344978</v>
      </c>
      <c r="AE330" s="13">
        <v>9.3504878709085346E-2</v>
      </c>
      <c r="AF330" s="13">
        <v>4.8541672174544262E-2</v>
      </c>
      <c r="AH330" s="13">
        <v>4.6012217552115792E-2</v>
      </c>
      <c r="AI330" s="13">
        <v>4.3956872013827163E-2</v>
      </c>
      <c r="AJ330" s="13">
        <v>8.1826867647980167E-2</v>
      </c>
      <c r="AK330" s="13">
        <v>8.1317850686221868E-2</v>
      </c>
      <c r="AL330" s="13">
        <v>7.8511556276976383E-2</v>
      </c>
      <c r="AN330" s="13">
        <v>4.9435942193327927E-2</v>
      </c>
      <c r="AO330" s="13">
        <v>5.2678529707365612E-2</v>
      </c>
      <c r="AP330" s="13">
        <v>9.3618637524350887E-2</v>
      </c>
      <c r="AQ330" s="13">
        <v>9.306099046204748E-2</v>
      </c>
    </row>
    <row r="331" spans="2:45" x14ac:dyDescent="0.35">
      <c r="B331" s="12" t="s">
        <v>81</v>
      </c>
      <c r="C331" s="13">
        <v>5.2745292256113109E-2</v>
      </c>
      <c r="D331" s="13">
        <v>5.6190148524919478E-2</v>
      </c>
      <c r="E331" s="13">
        <v>4.9809099927136023E-2</v>
      </c>
      <c r="F331" s="13">
        <v>4.9813206824082239E-2</v>
      </c>
      <c r="G331" s="13">
        <v>4.9850714899182878E-2</v>
      </c>
      <c r="H331" s="13">
        <v>6.8852689790748323E-2</v>
      </c>
      <c r="I331" s="13">
        <v>4.6747727177065941E-2</v>
      </c>
      <c r="K331" s="13">
        <v>3.8637277661979157E-2</v>
      </c>
      <c r="L331" s="13">
        <v>6.6557602759037701E-2</v>
      </c>
      <c r="N331" s="13">
        <v>5.7273828907527968E-2</v>
      </c>
      <c r="O331" s="13">
        <v>2.4675815414693141E-2</v>
      </c>
      <c r="P331" s="13">
        <v>8.1921343352841264E-2</v>
      </c>
      <c r="Q331" s="13">
        <v>4.1045562012918507E-2</v>
      </c>
      <c r="R331" s="13">
        <v>4.2432140559541122E-2</v>
      </c>
      <c r="S331" s="13">
        <v>4.4530802003732342E-2</v>
      </c>
      <c r="T331" s="13">
        <v>2.176802950304588E-2</v>
      </c>
      <c r="U331" s="13">
        <v>5.5937185480831243E-2</v>
      </c>
      <c r="V331" s="13">
        <v>7.5372835895807552E-2</v>
      </c>
      <c r="W331" s="13">
        <v>8.5677975048456048E-2</v>
      </c>
      <c r="X331" s="13">
        <v>3.7403570495198553E-2</v>
      </c>
      <c r="Y331" s="13">
        <v>1.7711581530945649E-2</v>
      </c>
      <c r="AA331" s="13">
        <v>2.458015599369625E-2</v>
      </c>
      <c r="AB331" s="13">
        <v>5.1944632980280708E-2</v>
      </c>
      <c r="AC331" s="13">
        <v>4.1715240502593343E-2</v>
      </c>
      <c r="AD331" s="13">
        <v>2.6912273693038381E-2</v>
      </c>
      <c r="AE331" s="13">
        <v>0.12701691056715511</v>
      </c>
      <c r="AF331" s="13">
        <v>4.5879084416903353E-2</v>
      </c>
      <c r="AH331" s="13">
        <v>2.8178155062901031E-2</v>
      </c>
      <c r="AI331" s="13">
        <v>4.3691041758764933E-2</v>
      </c>
      <c r="AJ331" s="13">
        <v>4.9825615261419987E-2</v>
      </c>
      <c r="AK331" s="13">
        <v>4.850467921328059E-2</v>
      </c>
      <c r="AL331" s="13">
        <v>7.1208831730144043E-2</v>
      </c>
      <c r="AN331" s="13">
        <v>3.6027675024342759E-2</v>
      </c>
      <c r="AO331" s="13">
        <v>3.1990613294788132E-2</v>
      </c>
      <c r="AP331" s="13">
        <v>5.8486835455721947E-2</v>
      </c>
      <c r="AQ331" s="13">
        <v>8.561387064730426E-2</v>
      </c>
    </row>
    <row r="333" spans="2:45" x14ac:dyDescent="0.35">
      <c r="B333" s="30" t="s">
        <v>145</v>
      </c>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row>
    <row r="334" spans="2:45" x14ac:dyDescent="0.35">
      <c r="B334" s="29" t="s">
        <v>16</v>
      </c>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row>
    <row r="335" spans="2:45" x14ac:dyDescent="0.35">
      <c r="B335" s="12" t="s">
        <v>136</v>
      </c>
      <c r="C335" s="13">
        <v>0.75299938750200368</v>
      </c>
      <c r="D335" s="13">
        <v>0.69032114241833742</v>
      </c>
      <c r="E335" s="13">
        <v>0.73033230558809825</v>
      </c>
      <c r="F335" s="13">
        <v>0.72711928643578883</v>
      </c>
      <c r="G335" s="13">
        <v>0.78209264745515406</v>
      </c>
      <c r="H335" s="13">
        <v>0.80201597324343143</v>
      </c>
      <c r="I335" s="13">
        <v>0.77716674772547767</v>
      </c>
      <c r="K335" s="13">
        <v>0.75783689907123719</v>
      </c>
      <c r="L335" s="13">
        <v>0.74826327021137329</v>
      </c>
      <c r="N335" s="13">
        <v>0.82958451040325165</v>
      </c>
      <c r="O335" s="13">
        <v>0.75153451112477021</v>
      </c>
      <c r="P335" s="13">
        <v>0.72086878294691048</v>
      </c>
      <c r="Q335" s="13">
        <v>0.77915381594864042</v>
      </c>
      <c r="R335" s="13">
        <v>0.75792108217165932</v>
      </c>
      <c r="S335" s="13">
        <v>0.76374396377243359</v>
      </c>
      <c r="T335" s="13">
        <v>0.72997916912930771</v>
      </c>
      <c r="U335" s="13">
        <v>0.74478436525571157</v>
      </c>
      <c r="V335" s="13">
        <v>0.72234641147947343</v>
      </c>
      <c r="W335" s="13">
        <v>0.75207693198298442</v>
      </c>
      <c r="X335" s="13">
        <v>0.75125474791206315</v>
      </c>
      <c r="Y335" s="13">
        <v>0.7442327587362817</v>
      </c>
      <c r="AA335" s="13">
        <v>0.74820738257024255</v>
      </c>
      <c r="AB335" s="13">
        <v>0.73483010473123322</v>
      </c>
      <c r="AC335" s="13">
        <v>0.72483821256298131</v>
      </c>
      <c r="AD335" s="13">
        <v>0.81054939973308537</v>
      </c>
      <c r="AE335" s="13">
        <v>0.70297608940265499</v>
      </c>
      <c r="AF335" s="13">
        <v>0.78398056421381435</v>
      </c>
      <c r="AH335" s="13">
        <v>0.71229392250234014</v>
      </c>
      <c r="AI335" s="13">
        <v>0.7600476774078001</v>
      </c>
      <c r="AJ335" s="13">
        <v>0.72597915297537086</v>
      </c>
      <c r="AK335" s="13">
        <v>0.79966329112332801</v>
      </c>
      <c r="AL335" s="13">
        <v>0.75171224411465165</v>
      </c>
      <c r="AN335" s="13">
        <v>0.79389105573876684</v>
      </c>
      <c r="AO335" s="13">
        <v>0.75719325885888555</v>
      </c>
      <c r="AP335" s="13">
        <v>0.75071028699499531</v>
      </c>
      <c r="AQ335" s="13">
        <v>0.70890237336792727</v>
      </c>
    </row>
    <row r="336" spans="2:45" ht="29" x14ac:dyDescent="0.35">
      <c r="B336" s="12" t="s">
        <v>137</v>
      </c>
      <c r="C336" s="13">
        <v>0.15285992182698149</v>
      </c>
      <c r="D336" s="13">
        <v>0.18371508363099839</v>
      </c>
      <c r="E336" s="13">
        <v>0.1766103930687003</v>
      </c>
      <c r="F336" s="13">
        <v>0.17391247197417051</v>
      </c>
      <c r="G336" s="13">
        <v>0.13549322078743789</v>
      </c>
      <c r="H336" s="13">
        <v>0.1149702504655107</v>
      </c>
      <c r="I336" s="13">
        <v>0.13570608743242471</v>
      </c>
      <c r="K336" s="13">
        <v>0.15593375493967929</v>
      </c>
      <c r="L336" s="13">
        <v>0.1498505162792719</v>
      </c>
      <c r="N336" s="13">
        <v>0.12397474949918751</v>
      </c>
      <c r="O336" s="13">
        <v>0.19174528968236859</v>
      </c>
      <c r="P336" s="13">
        <v>0.1750738775185397</v>
      </c>
      <c r="Q336" s="13">
        <v>0.1084207413834422</v>
      </c>
      <c r="R336" s="13">
        <v>0.16045496068075271</v>
      </c>
      <c r="S336" s="13">
        <v>0.1518848148467517</v>
      </c>
      <c r="T336" s="13">
        <v>0.15671358287143841</v>
      </c>
      <c r="U336" s="13">
        <v>0.1585320243166459</v>
      </c>
      <c r="V336" s="13">
        <v>0.1510867711052053</v>
      </c>
      <c r="W336" s="13">
        <v>0.14653264251326761</v>
      </c>
      <c r="X336" s="13">
        <v>0.15674631113718099</v>
      </c>
      <c r="Y336" s="13">
        <v>0.16764260730188579</v>
      </c>
      <c r="AA336" s="13">
        <v>0.1758411084576611</v>
      </c>
      <c r="AB336" s="13">
        <v>0.14402487382950341</v>
      </c>
      <c r="AC336" s="13">
        <v>0.22493692524038461</v>
      </c>
      <c r="AD336" s="13">
        <v>9.0630222134022567E-2</v>
      </c>
      <c r="AE336" s="13">
        <v>0.1597835174709212</v>
      </c>
      <c r="AF336" s="13">
        <v>0.13313042516979959</v>
      </c>
      <c r="AH336" s="13">
        <v>0.18659975440461329</v>
      </c>
      <c r="AI336" s="13">
        <v>0.1551994692056603</v>
      </c>
      <c r="AJ336" s="13">
        <v>0.20763585594992559</v>
      </c>
      <c r="AK336" s="13">
        <v>9.9443359560232286E-2</v>
      </c>
      <c r="AL336" s="13">
        <v>0.14847209546637899</v>
      </c>
      <c r="AN336" s="13">
        <v>0.13729433658717821</v>
      </c>
      <c r="AO336" s="13">
        <v>0.16012284110438829</v>
      </c>
      <c r="AP336" s="13">
        <v>0.1495210324994013</v>
      </c>
      <c r="AQ336" s="13">
        <v>0.163108896622468</v>
      </c>
    </row>
    <row r="337" spans="2:45" ht="29" x14ac:dyDescent="0.35">
      <c r="B337" s="12" t="s">
        <v>138</v>
      </c>
      <c r="C337" s="13">
        <v>3.7315265734137411E-2</v>
      </c>
      <c r="D337" s="13">
        <v>5.2934663915732642E-2</v>
      </c>
      <c r="E337" s="13">
        <v>4.0358669764920287E-2</v>
      </c>
      <c r="F337" s="13">
        <v>4.4959290666399157E-2</v>
      </c>
      <c r="G337" s="13">
        <v>2.3048910778642139E-2</v>
      </c>
      <c r="H337" s="13">
        <v>3.4892934807850197E-2</v>
      </c>
      <c r="I337" s="13">
        <v>3.1531547199147678E-2</v>
      </c>
      <c r="K337" s="13">
        <v>3.5288789280365877E-2</v>
      </c>
      <c r="L337" s="13">
        <v>3.9299267226310247E-2</v>
      </c>
      <c r="N337" s="13">
        <v>3.6899106579967089E-2</v>
      </c>
      <c r="O337" s="13">
        <v>4.0572976130418568E-2</v>
      </c>
      <c r="P337" s="13">
        <v>2.204082839288788E-2</v>
      </c>
      <c r="Q337" s="13">
        <v>4.6950991462623042E-2</v>
      </c>
      <c r="R337" s="13">
        <v>4.101681967469812E-2</v>
      </c>
      <c r="S337" s="13">
        <v>1.8311324061102571E-2</v>
      </c>
      <c r="T337" s="13">
        <v>5.2537369326796438E-2</v>
      </c>
      <c r="U337" s="13">
        <v>3.4553422475569667E-2</v>
      </c>
      <c r="V337" s="13">
        <v>3.777582283398867E-2</v>
      </c>
      <c r="W337" s="13">
        <v>3.7631358312064482E-2</v>
      </c>
      <c r="X337" s="13">
        <v>4.3821198908687402E-2</v>
      </c>
      <c r="Y337" s="13">
        <v>3.7200842860980521E-2</v>
      </c>
      <c r="AA337" s="13">
        <v>3.6928381272076823E-2</v>
      </c>
      <c r="AB337" s="13">
        <v>6.9226637727243592E-2</v>
      </c>
      <c r="AC337" s="13">
        <v>1.760264708140042E-2</v>
      </c>
      <c r="AD337" s="13">
        <v>3.7705949083110452E-2</v>
      </c>
      <c r="AE337" s="13">
        <v>2.837349322757975E-2</v>
      </c>
      <c r="AF337" s="13">
        <v>3.9985921437199347E-2</v>
      </c>
      <c r="AH337" s="13">
        <v>4.5305049945302281E-2</v>
      </c>
      <c r="AI337" s="13">
        <v>5.3076478112829097E-2</v>
      </c>
      <c r="AJ337" s="13">
        <v>2.425264200689576E-2</v>
      </c>
      <c r="AK337" s="13">
        <v>3.8493021075710773E-2</v>
      </c>
      <c r="AL337" s="13">
        <v>3.3891073287505361E-2</v>
      </c>
      <c r="AN337" s="13">
        <v>3.0865176769792519E-2</v>
      </c>
      <c r="AO337" s="13">
        <v>2.7082023881102101E-2</v>
      </c>
      <c r="AP337" s="13">
        <v>4.4636487794942038E-2</v>
      </c>
      <c r="AQ337" s="13">
        <v>4.7636149915806177E-2</v>
      </c>
    </row>
    <row r="338" spans="2:45" ht="29" x14ac:dyDescent="0.35">
      <c r="B338" s="12" t="s">
        <v>139</v>
      </c>
      <c r="C338" s="13">
        <v>2.950550030678448E-2</v>
      </c>
      <c r="D338" s="13">
        <v>4.0855069568530328E-2</v>
      </c>
      <c r="E338" s="13">
        <v>3.4053477747463243E-2</v>
      </c>
      <c r="F338" s="13">
        <v>3.0818706663972021E-2</v>
      </c>
      <c r="G338" s="13">
        <v>2.9835578535488159E-2</v>
      </c>
      <c r="H338" s="13">
        <v>2.2637750450632061E-2</v>
      </c>
      <c r="I338" s="13">
        <v>2.1623046503828139E-2</v>
      </c>
      <c r="K338" s="13">
        <v>3.2708351577157957E-2</v>
      </c>
      <c r="L338" s="13">
        <v>2.636978082294732E-2</v>
      </c>
      <c r="N338" s="13">
        <v>9.5416335175939164E-3</v>
      </c>
      <c r="O338" s="13">
        <v>0</v>
      </c>
      <c r="P338" s="13">
        <v>1.814079360905815E-2</v>
      </c>
      <c r="Q338" s="13">
        <v>3.7507880854483533E-2</v>
      </c>
      <c r="R338" s="13">
        <v>2.2428242492161691E-2</v>
      </c>
      <c r="S338" s="13">
        <v>4.3217552118308307E-2</v>
      </c>
      <c r="T338" s="13">
        <v>3.0328647496455051E-2</v>
      </c>
      <c r="U338" s="13">
        <v>3.4601075372835847E-2</v>
      </c>
      <c r="V338" s="13">
        <v>4.4083263793386993E-2</v>
      </c>
      <c r="W338" s="13">
        <v>2.229703839320759E-2</v>
      </c>
      <c r="X338" s="13">
        <v>4.1965535396117498E-2</v>
      </c>
      <c r="Y338" s="13">
        <v>2.9448815730246491E-2</v>
      </c>
      <c r="AA338" s="13">
        <v>2.7749705165295579E-2</v>
      </c>
      <c r="AB338" s="13">
        <v>3.9428505059191599E-2</v>
      </c>
      <c r="AC338" s="13">
        <v>1.620285294619796E-2</v>
      </c>
      <c r="AD338" s="13">
        <v>4.961783320634261E-2</v>
      </c>
      <c r="AE338" s="13">
        <v>3.6983148542211748E-2</v>
      </c>
      <c r="AF338" s="13">
        <v>1.505348618963869E-2</v>
      </c>
      <c r="AH338" s="13">
        <v>4.0610681936920731E-2</v>
      </c>
      <c r="AI338" s="13">
        <v>2.0907025618913451E-2</v>
      </c>
      <c r="AJ338" s="13">
        <v>2.102295123273672E-2</v>
      </c>
      <c r="AK338" s="13">
        <v>3.7526139650038377E-2</v>
      </c>
      <c r="AL338" s="13">
        <v>2.429544084975499E-2</v>
      </c>
      <c r="AN338" s="13">
        <v>1.897796249171638E-2</v>
      </c>
      <c r="AO338" s="13">
        <v>2.8903550510880911E-2</v>
      </c>
      <c r="AP338" s="13">
        <v>2.918697344096154E-2</v>
      </c>
      <c r="AQ338" s="13">
        <v>4.1976882442760703E-2</v>
      </c>
    </row>
    <row r="339" spans="2:45" x14ac:dyDescent="0.35">
      <c r="B339" s="12" t="s">
        <v>81</v>
      </c>
      <c r="C339" s="13">
        <v>2.7319924630093001E-2</v>
      </c>
      <c r="D339" s="13">
        <v>3.2174040466401377E-2</v>
      </c>
      <c r="E339" s="13">
        <v>1.864515383081794E-2</v>
      </c>
      <c r="F339" s="13">
        <v>2.3190244259669559E-2</v>
      </c>
      <c r="G339" s="13">
        <v>2.9529642443277639E-2</v>
      </c>
      <c r="H339" s="13">
        <v>2.5483091032575511E-2</v>
      </c>
      <c r="I339" s="13">
        <v>3.3972571139121853E-2</v>
      </c>
      <c r="K339" s="13">
        <v>1.823220513155957E-2</v>
      </c>
      <c r="L339" s="13">
        <v>3.6217165460097338E-2</v>
      </c>
      <c r="N339" s="13">
        <v>0</v>
      </c>
      <c r="O339" s="13">
        <v>1.614722306244247E-2</v>
      </c>
      <c r="P339" s="13">
        <v>6.3875717532603946E-2</v>
      </c>
      <c r="Q339" s="13">
        <v>2.7966570350810831E-2</v>
      </c>
      <c r="R339" s="13">
        <v>1.817889498072825E-2</v>
      </c>
      <c r="S339" s="13">
        <v>2.2842345201403789E-2</v>
      </c>
      <c r="T339" s="13">
        <v>3.044123117600251E-2</v>
      </c>
      <c r="U339" s="13">
        <v>2.7529112579236781E-2</v>
      </c>
      <c r="V339" s="13">
        <v>4.4707730787945453E-2</v>
      </c>
      <c r="W339" s="13">
        <v>4.1462028798475777E-2</v>
      </c>
      <c r="X339" s="13">
        <v>6.2122066459508784E-3</v>
      </c>
      <c r="Y339" s="13">
        <v>2.147497537060537E-2</v>
      </c>
      <c r="AA339" s="13">
        <v>1.127342253472389E-2</v>
      </c>
      <c r="AB339" s="13">
        <v>1.2489878652828161E-2</v>
      </c>
      <c r="AC339" s="13">
        <v>1.6419362169035761E-2</v>
      </c>
      <c r="AD339" s="13">
        <v>1.14965958434389E-2</v>
      </c>
      <c r="AE339" s="13">
        <v>7.1883751356632344E-2</v>
      </c>
      <c r="AF339" s="13">
        <v>2.7849602989547931E-2</v>
      </c>
      <c r="AH339" s="13">
        <v>1.519059121082343E-2</v>
      </c>
      <c r="AI339" s="13">
        <v>1.0769349654797049E-2</v>
      </c>
      <c r="AJ339" s="13">
        <v>2.1109397835070931E-2</v>
      </c>
      <c r="AK339" s="13">
        <v>2.487418859069054E-2</v>
      </c>
      <c r="AL339" s="13">
        <v>4.1629146281709217E-2</v>
      </c>
      <c r="AN339" s="13">
        <v>1.897146841254627E-2</v>
      </c>
      <c r="AO339" s="13">
        <v>2.6698325644743118E-2</v>
      </c>
      <c r="AP339" s="13">
        <v>2.5945219269700021E-2</v>
      </c>
      <c r="AQ339" s="13">
        <v>3.837569765103787E-2</v>
      </c>
    </row>
    <row r="341" spans="2:45" x14ac:dyDescent="0.35">
      <c r="B341" s="30" t="s">
        <v>146</v>
      </c>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row>
    <row r="342" spans="2:45" x14ac:dyDescent="0.35">
      <c r="B342" s="29" t="s">
        <v>16</v>
      </c>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row>
    <row r="343" spans="2:45" x14ac:dyDescent="0.35">
      <c r="B343" s="12" t="s">
        <v>147</v>
      </c>
      <c r="C343" s="13">
        <v>0.20610181393296059</v>
      </c>
      <c r="D343" s="13">
        <v>0.1492563728372486</v>
      </c>
      <c r="E343" s="13">
        <v>0.24146133520538651</v>
      </c>
      <c r="F343" s="13">
        <v>0.21556822688710611</v>
      </c>
      <c r="G343" s="13">
        <v>0.2109107002538603</v>
      </c>
      <c r="H343" s="13">
        <v>0.2281872543827663</v>
      </c>
      <c r="I343" s="13">
        <v>0.1883613808521723</v>
      </c>
      <c r="K343" s="13">
        <v>0.29724747505424032</v>
      </c>
      <c r="L343" s="13">
        <v>0.1168665665491853</v>
      </c>
      <c r="N343" s="13">
        <v>0.1917037633166592</v>
      </c>
      <c r="O343" s="13">
        <v>0.15798430613308431</v>
      </c>
      <c r="P343" s="13">
        <v>0.19127646277867119</v>
      </c>
      <c r="Q343" s="13">
        <v>0.21806463203306581</v>
      </c>
      <c r="R343" s="13">
        <v>0.16351146719483931</v>
      </c>
      <c r="S343" s="13">
        <v>0.25589462969533461</v>
      </c>
      <c r="T343" s="13">
        <v>0.2468310322190102</v>
      </c>
      <c r="U343" s="13">
        <v>0.22412991433600979</v>
      </c>
      <c r="V343" s="13">
        <v>0.21388417267680521</v>
      </c>
      <c r="W343" s="13">
        <v>0.19641314501893181</v>
      </c>
      <c r="X343" s="13">
        <v>0.22719032014276411</v>
      </c>
      <c r="Y343" s="13">
        <v>0.1799235852357865</v>
      </c>
      <c r="AA343" s="13">
        <v>0.2419625249264114</v>
      </c>
      <c r="AB343" s="13">
        <v>0.18870610366266441</v>
      </c>
      <c r="AC343" s="13">
        <v>0.15944305241463499</v>
      </c>
      <c r="AD343" s="13">
        <v>0.28073878891441212</v>
      </c>
      <c r="AE343" s="13">
        <v>0.11128562870630861</v>
      </c>
      <c r="AF343" s="13">
        <v>0.21390993267773381</v>
      </c>
      <c r="AH343" s="13">
        <v>0.24925219586243061</v>
      </c>
      <c r="AI343" s="13">
        <v>0.21167307497163559</v>
      </c>
      <c r="AJ343" s="13">
        <v>0.13961573041053341</v>
      </c>
      <c r="AK343" s="13">
        <v>0.26871245103986791</v>
      </c>
      <c r="AL343" s="13">
        <v>0.16894458313269339</v>
      </c>
      <c r="AN343" s="13">
        <v>0.1947171495641529</v>
      </c>
      <c r="AO343" s="13">
        <v>0.2125611385299013</v>
      </c>
      <c r="AP343" s="13">
        <v>0.24522737879604409</v>
      </c>
      <c r="AQ343" s="13">
        <v>0.1765121850037307</v>
      </c>
    </row>
    <row r="344" spans="2:45" x14ac:dyDescent="0.35">
      <c r="B344" s="12" t="s">
        <v>148</v>
      </c>
      <c r="C344" s="13">
        <v>0.22756001690067759</v>
      </c>
      <c r="D344" s="13">
        <v>0.24183175542190011</v>
      </c>
      <c r="E344" s="13">
        <v>0.23385688582168571</v>
      </c>
      <c r="F344" s="13">
        <v>0.2435064189890086</v>
      </c>
      <c r="G344" s="13">
        <v>0.25117038760429933</v>
      </c>
      <c r="H344" s="13">
        <v>0.20492447550928669</v>
      </c>
      <c r="I344" s="13">
        <v>0.196196128819912</v>
      </c>
      <c r="K344" s="13">
        <v>0.23833183476741271</v>
      </c>
      <c r="L344" s="13">
        <v>0.21701397641684089</v>
      </c>
      <c r="N344" s="13">
        <v>0.222668585273091</v>
      </c>
      <c r="O344" s="13">
        <v>0.18937722906867571</v>
      </c>
      <c r="P344" s="13">
        <v>0.20549050334869309</v>
      </c>
      <c r="Q344" s="13">
        <v>0.175564573623743</v>
      </c>
      <c r="R344" s="13">
        <v>0.27011704641449341</v>
      </c>
      <c r="S344" s="13">
        <v>0.23354631130014039</v>
      </c>
      <c r="T344" s="13">
        <v>0.21631152401349779</v>
      </c>
      <c r="U344" s="13">
        <v>0.25925717727118552</v>
      </c>
      <c r="V344" s="13">
        <v>0.2274872392767204</v>
      </c>
      <c r="W344" s="13">
        <v>0.24101971681870121</v>
      </c>
      <c r="X344" s="13">
        <v>0.16464035994822129</v>
      </c>
      <c r="Y344" s="13">
        <v>0.23749920405316141</v>
      </c>
      <c r="AA344" s="13">
        <v>0.24338215469447469</v>
      </c>
      <c r="AB344" s="13">
        <v>0.27780873567973502</v>
      </c>
      <c r="AC344" s="13">
        <v>0.23316221773462981</v>
      </c>
      <c r="AD344" s="13">
        <v>0.21986595670089451</v>
      </c>
      <c r="AE344" s="13">
        <v>0.19880390096217851</v>
      </c>
      <c r="AF344" s="13">
        <v>0.21661446714553581</v>
      </c>
      <c r="AH344" s="13">
        <v>0.27420691289943327</v>
      </c>
      <c r="AI344" s="13">
        <v>0.26936892783058852</v>
      </c>
      <c r="AJ344" s="13">
        <v>0.22105096144413219</v>
      </c>
      <c r="AK344" s="13">
        <v>0.23723273564358191</v>
      </c>
      <c r="AL344" s="13">
        <v>0.19012898102832021</v>
      </c>
      <c r="AN344" s="13">
        <v>0.2377363784865188</v>
      </c>
      <c r="AO344" s="13">
        <v>0.25222501442858952</v>
      </c>
      <c r="AP344" s="13">
        <v>0.2180442915510957</v>
      </c>
      <c r="AQ344" s="13">
        <v>0.2010432693260148</v>
      </c>
    </row>
    <row r="345" spans="2:45" x14ac:dyDescent="0.35">
      <c r="B345" s="12" t="s">
        <v>149</v>
      </c>
      <c r="C345" s="13">
        <v>0.12112146131964049</v>
      </c>
      <c r="D345" s="13">
        <v>0.17537802750058221</v>
      </c>
      <c r="E345" s="13">
        <v>0.1502802787583282</v>
      </c>
      <c r="F345" s="13">
        <v>0.12174167835338261</v>
      </c>
      <c r="G345" s="13">
        <v>9.7824582701653937E-2</v>
      </c>
      <c r="H345" s="13">
        <v>0.1162624834453419</v>
      </c>
      <c r="I345" s="13">
        <v>8.3333281692588884E-2</v>
      </c>
      <c r="K345" s="13">
        <v>0.1135814579988603</v>
      </c>
      <c r="L345" s="13">
        <v>0.12850342611453111</v>
      </c>
      <c r="N345" s="13">
        <v>8.6038497782911574E-2</v>
      </c>
      <c r="O345" s="13">
        <v>0.16684640907849829</v>
      </c>
      <c r="P345" s="13">
        <v>0.1104826629728746</v>
      </c>
      <c r="Q345" s="13">
        <v>0.1319426491117501</v>
      </c>
      <c r="R345" s="13">
        <v>0.15329225622139789</v>
      </c>
      <c r="S345" s="13">
        <v>0.12478136034070141</v>
      </c>
      <c r="T345" s="13">
        <v>0.13307841592628711</v>
      </c>
      <c r="U345" s="13">
        <v>0.1035305115540468</v>
      </c>
      <c r="V345" s="13">
        <v>0.1329700301199177</v>
      </c>
      <c r="W345" s="13">
        <v>8.6268639462397059E-2</v>
      </c>
      <c r="X345" s="13">
        <v>0.130491974820829</v>
      </c>
      <c r="Y345" s="13">
        <v>0.1315419588096616</v>
      </c>
      <c r="AA345" s="13">
        <v>0.13401010590056189</v>
      </c>
      <c r="AB345" s="13">
        <v>0.13079854888263229</v>
      </c>
      <c r="AC345" s="13">
        <v>0.149407048892475</v>
      </c>
      <c r="AD345" s="13">
        <v>8.0949150436687337E-2</v>
      </c>
      <c r="AE345" s="13">
        <v>0.1288252942298031</v>
      </c>
      <c r="AF345" s="13">
        <v>0.1080454190559454</v>
      </c>
      <c r="AH345" s="13">
        <v>0.1554173321091005</v>
      </c>
      <c r="AI345" s="13">
        <v>0.1248504646466771</v>
      </c>
      <c r="AJ345" s="13">
        <v>0.1251586003207544</v>
      </c>
      <c r="AK345" s="13">
        <v>7.9359660677824365E-2</v>
      </c>
      <c r="AL345" s="13">
        <v>0.12896053468416729</v>
      </c>
      <c r="AN345" s="13">
        <v>0.1054216436882334</v>
      </c>
      <c r="AO345" s="13">
        <v>0.10844820108809999</v>
      </c>
      <c r="AP345" s="13">
        <v>0.14645342779816869</v>
      </c>
      <c r="AQ345" s="13">
        <v>0.12669634920168529</v>
      </c>
    </row>
    <row r="346" spans="2:45" x14ac:dyDescent="0.35">
      <c r="B346" s="12" t="s">
        <v>150</v>
      </c>
      <c r="C346" s="13">
        <v>8.7251855670384293E-2</v>
      </c>
      <c r="D346" s="13">
        <v>0.12780981787198931</v>
      </c>
      <c r="E346" s="13">
        <v>9.8931221645359224E-2</v>
      </c>
      <c r="F346" s="13">
        <v>9.267520803244364E-2</v>
      </c>
      <c r="G346" s="13">
        <v>9.5493129094957857E-2</v>
      </c>
      <c r="H346" s="13">
        <v>9.5418971859604282E-2</v>
      </c>
      <c r="I346" s="13">
        <v>3.4469292753104369E-2</v>
      </c>
      <c r="K346" s="13">
        <v>7.1221138912639342E-2</v>
      </c>
      <c r="L346" s="13">
        <v>0.1029465684852176</v>
      </c>
      <c r="N346" s="13">
        <v>0.1007343871393343</v>
      </c>
      <c r="O346" s="13">
        <v>9.1142405443346231E-2</v>
      </c>
      <c r="P346" s="13">
        <v>4.7133010202214387E-2</v>
      </c>
      <c r="Q346" s="13">
        <v>8.0017073462927593E-2</v>
      </c>
      <c r="R346" s="13">
        <v>6.6700893576431636E-2</v>
      </c>
      <c r="S346" s="13">
        <v>9.0269188099839442E-2</v>
      </c>
      <c r="T346" s="13">
        <v>6.432843736952118E-2</v>
      </c>
      <c r="U346" s="13">
        <v>7.8290581254282177E-2</v>
      </c>
      <c r="V346" s="13">
        <v>8.8098085540041102E-2</v>
      </c>
      <c r="W346" s="13">
        <v>0.1094965329989887</v>
      </c>
      <c r="X346" s="13">
        <v>8.6479222861493357E-2</v>
      </c>
      <c r="Y346" s="13">
        <v>0.1147970271685876</v>
      </c>
      <c r="AA346" s="13">
        <v>9.26847160612677E-2</v>
      </c>
      <c r="AB346" s="13">
        <v>4.4290760713664667E-2</v>
      </c>
      <c r="AC346" s="13">
        <v>7.9220943331982097E-2</v>
      </c>
      <c r="AD346" s="13">
        <v>8.9207794129235213E-2</v>
      </c>
      <c r="AE346" s="13">
        <v>0.1093490915396815</v>
      </c>
      <c r="AF346" s="13">
        <v>7.575639907424972E-2</v>
      </c>
      <c r="AH346" s="13">
        <v>8.2166900499965431E-2</v>
      </c>
      <c r="AI346" s="13">
        <v>4.9336241532378547E-2</v>
      </c>
      <c r="AJ346" s="13">
        <v>9.8288691564340974E-2</v>
      </c>
      <c r="AK346" s="13">
        <v>9.084605768823921E-2</v>
      </c>
      <c r="AL346" s="13">
        <v>9.2474574260484027E-2</v>
      </c>
      <c r="AN346" s="13">
        <v>8.6280464968200285E-2</v>
      </c>
      <c r="AO346" s="13">
        <v>9.0096810612092917E-2</v>
      </c>
      <c r="AP346" s="13">
        <v>9.0791675257052618E-2</v>
      </c>
      <c r="AQ346" s="13">
        <v>8.1801305215876918E-2</v>
      </c>
    </row>
    <row r="347" spans="2:45" x14ac:dyDescent="0.35">
      <c r="B347" s="12" t="s">
        <v>151</v>
      </c>
      <c r="C347" s="13">
        <v>0.30850460071419189</v>
      </c>
      <c r="D347" s="13">
        <v>0.25714462181197278</v>
      </c>
      <c r="E347" s="13">
        <v>0.2412565160895683</v>
      </c>
      <c r="F347" s="13">
        <v>0.27954058350886818</v>
      </c>
      <c r="G347" s="13">
        <v>0.29528625304816603</v>
      </c>
      <c r="H347" s="13">
        <v>0.28719633481359191</v>
      </c>
      <c r="I347" s="13">
        <v>0.44555471770616162</v>
      </c>
      <c r="K347" s="13">
        <v>0.2483069908188156</v>
      </c>
      <c r="L347" s="13">
        <v>0.36744046825678589</v>
      </c>
      <c r="N347" s="13">
        <v>0.36245988994745809</v>
      </c>
      <c r="O347" s="13">
        <v>0.33378430161833988</v>
      </c>
      <c r="P347" s="13">
        <v>0.38489590530422468</v>
      </c>
      <c r="Q347" s="13">
        <v>0.32179823580747058</v>
      </c>
      <c r="R347" s="13">
        <v>0.30881370002311859</v>
      </c>
      <c r="S347" s="13">
        <v>0.25039354687577942</v>
      </c>
      <c r="T347" s="13">
        <v>0.31084914721307549</v>
      </c>
      <c r="U347" s="13">
        <v>0.28414719732000371</v>
      </c>
      <c r="V347" s="13">
        <v>0.26546350707592781</v>
      </c>
      <c r="W347" s="13">
        <v>0.32128196588881108</v>
      </c>
      <c r="X347" s="13">
        <v>0.32635887337200792</v>
      </c>
      <c r="Y347" s="13">
        <v>0.30416426143677239</v>
      </c>
      <c r="AA347" s="13">
        <v>0.25015320913996952</v>
      </c>
      <c r="AB347" s="13">
        <v>0.33089653092138749</v>
      </c>
      <c r="AC347" s="13">
        <v>0.34512745188497818</v>
      </c>
      <c r="AD347" s="13">
        <v>0.313789132991805</v>
      </c>
      <c r="AE347" s="13">
        <v>0.35947199023491938</v>
      </c>
      <c r="AF347" s="13">
        <v>0.32703392513424479</v>
      </c>
      <c r="AH347" s="13">
        <v>0.20609824899922949</v>
      </c>
      <c r="AI347" s="13">
        <v>0.27288595547657502</v>
      </c>
      <c r="AJ347" s="13">
        <v>0.37435660357984007</v>
      </c>
      <c r="AK347" s="13">
        <v>0.29321853406948578</v>
      </c>
      <c r="AL347" s="13">
        <v>0.35181203005822459</v>
      </c>
      <c r="AN347" s="13">
        <v>0.33303928714128461</v>
      </c>
      <c r="AO347" s="13">
        <v>0.29730486176402232</v>
      </c>
      <c r="AP347" s="13">
        <v>0.24860366224225261</v>
      </c>
      <c r="AQ347" s="13">
        <v>0.34774092314948951</v>
      </c>
    </row>
    <row r="348" spans="2:45" x14ac:dyDescent="0.35">
      <c r="B348" s="12" t="s">
        <v>81</v>
      </c>
      <c r="C348" s="13">
        <v>4.9460251462145118E-2</v>
      </c>
      <c r="D348" s="13">
        <v>4.8579404556307181E-2</v>
      </c>
      <c r="E348" s="13">
        <v>3.4213762479672033E-2</v>
      </c>
      <c r="F348" s="13">
        <v>4.6967884229191001E-2</v>
      </c>
      <c r="G348" s="13">
        <v>4.9314947297062657E-2</v>
      </c>
      <c r="H348" s="13">
        <v>6.8010479989408915E-2</v>
      </c>
      <c r="I348" s="13">
        <v>5.2085198176060873E-2</v>
      </c>
      <c r="K348" s="13">
        <v>3.1311102448031813E-2</v>
      </c>
      <c r="L348" s="13">
        <v>6.7228994177439216E-2</v>
      </c>
      <c r="N348" s="13">
        <v>3.6394876540546003E-2</v>
      </c>
      <c r="O348" s="13">
        <v>6.0865348658055249E-2</v>
      </c>
      <c r="P348" s="13">
        <v>6.0721455393321938E-2</v>
      </c>
      <c r="Q348" s="13">
        <v>7.2612835961043079E-2</v>
      </c>
      <c r="R348" s="13">
        <v>3.7564636569719229E-2</v>
      </c>
      <c r="S348" s="13">
        <v>4.5114963688204633E-2</v>
      </c>
      <c r="T348" s="13">
        <v>2.8601443258608399E-2</v>
      </c>
      <c r="U348" s="13">
        <v>5.0644618264471843E-2</v>
      </c>
      <c r="V348" s="13">
        <v>7.2096965310587846E-2</v>
      </c>
      <c r="W348" s="13">
        <v>4.5519999812169872E-2</v>
      </c>
      <c r="X348" s="13">
        <v>6.4839248854684325E-2</v>
      </c>
      <c r="Y348" s="13">
        <v>3.207396329603044E-2</v>
      </c>
      <c r="AA348" s="13">
        <v>3.7807289277314762E-2</v>
      </c>
      <c r="AB348" s="13">
        <v>2.749932013991609E-2</v>
      </c>
      <c r="AC348" s="13">
        <v>3.3639285741299908E-2</v>
      </c>
      <c r="AD348" s="13">
        <v>1.54491768269659E-2</v>
      </c>
      <c r="AE348" s="13">
        <v>9.2264094327108928E-2</v>
      </c>
      <c r="AF348" s="13">
        <v>5.8639856912290379E-2</v>
      </c>
      <c r="AH348" s="13">
        <v>3.2858409629840567E-2</v>
      </c>
      <c r="AI348" s="13">
        <v>7.1885335542145073E-2</v>
      </c>
      <c r="AJ348" s="13">
        <v>4.1529412680398878E-2</v>
      </c>
      <c r="AK348" s="13">
        <v>3.0630560881000891E-2</v>
      </c>
      <c r="AL348" s="13">
        <v>6.7679296836110417E-2</v>
      </c>
      <c r="AN348" s="13">
        <v>4.2805076151610263E-2</v>
      </c>
      <c r="AO348" s="13">
        <v>3.9363973577293959E-2</v>
      </c>
      <c r="AP348" s="13">
        <v>5.0879564355386257E-2</v>
      </c>
      <c r="AQ348" s="13">
        <v>6.6205968103202908E-2</v>
      </c>
    </row>
    <row r="349" spans="2:45" x14ac:dyDescent="0.35">
      <c r="D349" s="19"/>
    </row>
    <row r="350" spans="2:45" x14ac:dyDescent="0.35">
      <c r="B350" s="30" t="s">
        <v>152</v>
      </c>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row>
    <row r="351" spans="2:45" x14ac:dyDescent="0.35">
      <c r="B351" s="29" t="s">
        <v>16</v>
      </c>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row>
    <row r="352" spans="2:45" x14ac:dyDescent="0.35">
      <c r="B352" s="12" t="s">
        <v>147</v>
      </c>
      <c r="C352" s="13">
        <v>7.2316297000267371E-2</v>
      </c>
      <c r="D352" s="13">
        <v>8.4346595317427539E-2</v>
      </c>
      <c r="E352" s="13">
        <v>9.3729114517423454E-2</v>
      </c>
      <c r="F352" s="13">
        <v>7.5899221956255453E-2</v>
      </c>
      <c r="G352" s="13">
        <v>7.4315730044352366E-2</v>
      </c>
      <c r="H352" s="13">
        <v>6.3139188527629495E-2</v>
      </c>
      <c r="I352" s="13">
        <v>4.8640799634907667E-2</v>
      </c>
      <c r="K352" s="13">
        <v>0.1088101634882781</v>
      </c>
      <c r="L352" s="13">
        <v>3.6587342226272017E-2</v>
      </c>
      <c r="N352" s="13">
        <v>4.062193102856055E-2</v>
      </c>
      <c r="O352" s="13">
        <v>8.1444272184507893E-2</v>
      </c>
      <c r="P352" s="13">
        <v>9.2799963927244628E-2</v>
      </c>
      <c r="Q352" s="13">
        <v>6.6000103022136714E-2</v>
      </c>
      <c r="R352" s="13">
        <v>6.484995770823003E-2</v>
      </c>
      <c r="S352" s="13">
        <v>0.1080731569349105</v>
      </c>
      <c r="T352" s="13">
        <v>8.8456151324285553E-2</v>
      </c>
      <c r="U352" s="13">
        <v>7.8058380927306353E-2</v>
      </c>
      <c r="V352" s="13">
        <v>0.1116382744800002</v>
      </c>
      <c r="W352" s="13">
        <v>3.6422797617474287E-2</v>
      </c>
      <c r="X352" s="13">
        <v>9.3857346160817479E-2</v>
      </c>
      <c r="Y352" s="13">
        <v>2.1885522466735891E-2</v>
      </c>
      <c r="AA352" s="13">
        <v>9.0794363594261296E-2</v>
      </c>
      <c r="AB352" s="13">
        <v>4.8183122309250523E-2</v>
      </c>
      <c r="AC352" s="13">
        <v>7.0462047381852688E-2</v>
      </c>
      <c r="AD352" s="13">
        <v>8.6166859784167674E-2</v>
      </c>
      <c r="AE352" s="13">
        <v>3.6934268144030433E-2</v>
      </c>
      <c r="AF352" s="13">
        <v>7.7368718940610537E-2</v>
      </c>
      <c r="AH352" s="13">
        <v>0.109541949233249</v>
      </c>
      <c r="AI352" s="13">
        <v>7.2423476572893802E-2</v>
      </c>
      <c r="AJ352" s="13">
        <v>4.7341210617496958E-2</v>
      </c>
      <c r="AK352" s="13">
        <v>8.1845174893945605E-2</v>
      </c>
      <c r="AL352" s="13">
        <v>5.7604676120096787E-2</v>
      </c>
      <c r="AN352" s="13">
        <v>7.3892049478517463E-2</v>
      </c>
      <c r="AO352" s="13">
        <v>6.9096145461473496E-2</v>
      </c>
      <c r="AP352" s="13">
        <v>0.10068699582302081</v>
      </c>
      <c r="AQ352" s="13">
        <v>4.8412624210301583E-2</v>
      </c>
    </row>
    <row r="353" spans="2:45" x14ac:dyDescent="0.35">
      <c r="B353" s="12" t="s">
        <v>148</v>
      </c>
      <c r="C353" s="13">
        <v>0.14370995368487541</v>
      </c>
      <c r="D353" s="13">
        <v>0.167867589861558</v>
      </c>
      <c r="E353" s="13">
        <v>0.17770746690655939</v>
      </c>
      <c r="F353" s="13">
        <v>0.14944246626506399</v>
      </c>
      <c r="G353" s="13">
        <v>0.14823675146071169</v>
      </c>
      <c r="H353" s="13">
        <v>0.1175397746667195</v>
      </c>
      <c r="I353" s="13">
        <v>0.10946545593552121</v>
      </c>
      <c r="K353" s="13">
        <v>0.18566543154078041</v>
      </c>
      <c r="L353" s="13">
        <v>0.10263386295802771</v>
      </c>
      <c r="N353" s="13">
        <v>0.1537363500203193</v>
      </c>
      <c r="O353" s="13">
        <v>0.13145494444355721</v>
      </c>
      <c r="P353" s="13">
        <v>0.13005820406599591</v>
      </c>
      <c r="Q353" s="13">
        <v>7.5025489826790748E-2</v>
      </c>
      <c r="R353" s="13">
        <v>0.20957831316458639</v>
      </c>
      <c r="S353" s="13">
        <v>0.10108348805734151</v>
      </c>
      <c r="T353" s="13">
        <v>0.16233252839494541</v>
      </c>
      <c r="U353" s="13">
        <v>0.1370187633722838</v>
      </c>
      <c r="V353" s="13">
        <v>0.1676442063968536</v>
      </c>
      <c r="W353" s="13">
        <v>0.14018367219581471</v>
      </c>
      <c r="X353" s="13">
        <v>0.1005894586329754</v>
      </c>
      <c r="Y353" s="13">
        <v>0.13197860455391081</v>
      </c>
      <c r="AA353" s="13">
        <v>0.16241343678846101</v>
      </c>
      <c r="AB353" s="13">
        <v>0.16916135746956679</v>
      </c>
      <c r="AC353" s="13">
        <v>0.1102827278674474</v>
      </c>
      <c r="AD353" s="13">
        <v>0.1703936932650881</v>
      </c>
      <c r="AE353" s="13">
        <v>9.5231360525416156E-2</v>
      </c>
      <c r="AF353" s="13">
        <v>0.14479206168946829</v>
      </c>
      <c r="AH353" s="13">
        <v>0.1794572079251891</v>
      </c>
      <c r="AI353" s="13">
        <v>0.1206439387742709</v>
      </c>
      <c r="AJ353" s="13">
        <v>0.13193151745418649</v>
      </c>
      <c r="AK353" s="13">
        <v>0.1631028531954167</v>
      </c>
      <c r="AL353" s="13">
        <v>0.1237281440488041</v>
      </c>
      <c r="AN353" s="13">
        <v>0.15323382760553739</v>
      </c>
      <c r="AO353" s="13">
        <v>0.15342017395055749</v>
      </c>
      <c r="AP353" s="13">
        <v>0.14825827694700899</v>
      </c>
      <c r="AQ353" s="13">
        <v>0.1192778018540723</v>
      </c>
    </row>
    <row r="354" spans="2:45" x14ac:dyDescent="0.35">
      <c r="B354" s="12" t="s">
        <v>149</v>
      </c>
      <c r="C354" s="13">
        <v>0.1720173192216789</v>
      </c>
      <c r="D354" s="13">
        <v>0.17959864707912779</v>
      </c>
      <c r="E354" s="13">
        <v>0.18685309828476229</v>
      </c>
      <c r="F354" s="13">
        <v>0.17402017550868809</v>
      </c>
      <c r="G354" s="13">
        <v>0.1511247478452491</v>
      </c>
      <c r="H354" s="13">
        <v>0.2092910426058659</v>
      </c>
      <c r="I354" s="13">
        <v>0.1451796045312517</v>
      </c>
      <c r="K354" s="13">
        <v>0.17214634940736831</v>
      </c>
      <c r="L354" s="13">
        <v>0.17189099350964479</v>
      </c>
      <c r="N354" s="13">
        <v>0.16969836741811581</v>
      </c>
      <c r="O354" s="13">
        <v>0.15987294474652161</v>
      </c>
      <c r="P354" s="13">
        <v>0.13405325785784811</v>
      </c>
      <c r="Q354" s="13">
        <v>0.14672503591758129</v>
      </c>
      <c r="R354" s="13">
        <v>0.15212088456080469</v>
      </c>
      <c r="S354" s="13">
        <v>0.1515766723436214</v>
      </c>
      <c r="T354" s="13">
        <v>0.19566184243621829</v>
      </c>
      <c r="U354" s="13">
        <v>0.18826530601664471</v>
      </c>
      <c r="V354" s="13">
        <v>0.14610556614016609</v>
      </c>
      <c r="W354" s="13">
        <v>0.19369664242810719</v>
      </c>
      <c r="X354" s="13">
        <v>0.15554964230939819</v>
      </c>
      <c r="Y354" s="13">
        <v>0.2433958020494261</v>
      </c>
      <c r="AA354" s="13">
        <v>0.16839763070721661</v>
      </c>
      <c r="AB354" s="13">
        <v>0.23058125456135559</v>
      </c>
      <c r="AC354" s="13">
        <v>0.13212767437081371</v>
      </c>
      <c r="AD354" s="13">
        <v>0.16449939081543929</v>
      </c>
      <c r="AE354" s="13">
        <v>0.15964010646652521</v>
      </c>
      <c r="AF354" s="13">
        <v>0.18288310089557031</v>
      </c>
      <c r="AH354" s="13">
        <v>0.20597716112370021</v>
      </c>
      <c r="AI354" s="13">
        <v>0.23226696878123759</v>
      </c>
      <c r="AJ354" s="13">
        <v>0.12812859239894281</v>
      </c>
      <c r="AK354" s="13">
        <v>0.16018105459603721</v>
      </c>
      <c r="AL354" s="13">
        <v>0.1655293134092039</v>
      </c>
      <c r="AN354" s="13">
        <v>0.16702054770426189</v>
      </c>
      <c r="AO354" s="13">
        <v>0.16570463372545791</v>
      </c>
      <c r="AP354" s="13">
        <v>0.18562785805268031</v>
      </c>
      <c r="AQ354" s="13">
        <v>0.1731996905808722</v>
      </c>
    </row>
    <row r="355" spans="2:45" x14ac:dyDescent="0.35">
      <c r="B355" s="12" t="s">
        <v>150</v>
      </c>
      <c r="C355" s="13">
        <v>0.1496719416076325</v>
      </c>
      <c r="D355" s="13">
        <v>0.14679397851534981</v>
      </c>
      <c r="E355" s="13">
        <v>0.19467985141204369</v>
      </c>
      <c r="F355" s="13">
        <v>0.18879173771643351</v>
      </c>
      <c r="G355" s="13">
        <v>0.13511713875274911</v>
      </c>
      <c r="H355" s="13">
        <v>0.14424359015521099</v>
      </c>
      <c r="I355" s="13">
        <v>9.8658497301775824E-2</v>
      </c>
      <c r="K355" s="13">
        <v>0.1553024013417191</v>
      </c>
      <c r="L355" s="13">
        <v>0.14415949635160369</v>
      </c>
      <c r="N355" s="13">
        <v>0.1679728640236452</v>
      </c>
      <c r="O355" s="13">
        <v>0.18546663094633251</v>
      </c>
      <c r="P355" s="13">
        <v>7.0645861919529693E-2</v>
      </c>
      <c r="Q355" s="13">
        <v>0.14340128343266831</v>
      </c>
      <c r="R355" s="13">
        <v>0.12080077835508669</v>
      </c>
      <c r="S355" s="13">
        <v>0.21840210883401909</v>
      </c>
      <c r="T355" s="13">
        <v>0.13985175380159209</v>
      </c>
      <c r="U355" s="13">
        <v>0.1356952494196923</v>
      </c>
      <c r="V355" s="13">
        <v>0.16217706150731059</v>
      </c>
      <c r="W355" s="13">
        <v>0.16152099301174341</v>
      </c>
      <c r="X355" s="13">
        <v>0.1164908512276687</v>
      </c>
      <c r="Y355" s="13">
        <v>0.15457223703833359</v>
      </c>
      <c r="AA355" s="13">
        <v>0.1831707980746512</v>
      </c>
      <c r="AB355" s="13">
        <v>9.69772071321999E-2</v>
      </c>
      <c r="AC355" s="13">
        <v>0.20336324285053589</v>
      </c>
      <c r="AD355" s="13">
        <v>0.1342351295559599</v>
      </c>
      <c r="AE355" s="13">
        <v>0.14729898933801319</v>
      </c>
      <c r="AF355" s="13">
        <v>0.1168278210790471</v>
      </c>
      <c r="AH355" s="13">
        <v>0.17794122108373969</v>
      </c>
      <c r="AI355" s="13">
        <v>0.1166141415315575</v>
      </c>
      <c r="AJ355" s="13">
        <v>0.14152194377778399</v>
      </c>
      <c r="AK355" s="13">
        <v>0.15801570923936301</v>
      </c>
      <c r="AL355" s="13">
        <v>0.1417186795752122</v>
      </c>
      <c r="AN355" s="13">
        <v>0.13045317616300131</v>
      </c>
      <c r="AO355" s="13">
        <v>0.16810412887457379</v>
      </c>
      <c r="AP355" s="13">
        <v>0.15807216189276091</v>
      </c>
      <c r="AQ355" s="13">
        <v>0.14179732987115271</v>
      </c>
    </row>
    <row r="356" spans="2:45" x14ac:dyDescent="0.35">
      <c r="B356" s="12" t="s">
        <v>151</v>
      </c>
      <c r="C356" s="13">
        <v>0.40736741402842758</v>
      </c>
      <c r="D356" s="13">
        <v>0.36605348650884439</v>
      </c>
      <c r="E356" s="13">
        <v>0.31379215077241668</v>
      </c>
      <c r="F356" s="13">
        <v>0.35680690251812608</v>
      </c>
      <c r="G356" s="13">
        <v>0.43397657429447523</v>
      </c>
      <c r="H356" s="13">
        <v>0.41598469475751021</v>
      </c>
      <c r="I356" s="13">
        <v>0.5243324610551775</v>
      </c>
      <c r="K356" s="13">
        <v>0.34212077987769518</v>
      </c>
      <c r="L356" s="13">
        <v>0.47124647824029448</v>
      </c>
      <c r="N356" s="13">
        <v>0.4427874921904178</v>
      </c>
      <c r="O356" s="13">
        <v>0.39421896110444571</v>
      </c>
      <c r="P356" s="13">
        <v>0.51236622020521339</v>
      </c>
      <c r="Q356" s="13">
        <v>0.46082961935398231</v>
      </c>
      <c r="R356" s="13">
        <v>0.4023194962245023</v>
      </c>
      <c r="S356" s="13">
        <v>0.36815629025781738</v>
      </c>
      <c r="T356" s="13">
        <v>0.37758063445635948</v>
      </c>
      <c r="U356" s="13">
        <v>0.39853087495389039</v>
      </c>
      <c r="V356" s="13">
        <v>0.3479948165731106</v>
      </c>
      <c r="W356" s="13">
        <v>0.42167459682472269</v>
      </c>
      <c r="X356" s="13">
        <v>0.44345284911481131</v>
      </c>
      <c r="Y356" s="13">
        <v>0.40698482036801059</v>
      </c>
      <c r="AA356" s="13">
        <v>0.34762525357126861</v>
      </c>
      <c r="AB356" s="13">
        <v>0.42934182443750912</v>
      </c>
      <c r="AC356" s="13">
        <v>0.43991116120529</v>
      </c>
      <c r="AD356" s="13">
        <v>0.42008150440100989</v>
      </c>
      <c r="AE356" s="13">
        <v>0.47212716858870168</v>
      </c>
      <c r="AF356" s="13">
        <v>0.41336406522405711</v>
      </c>
      <c r="AH356" s="13">
        <v>0.27882688854173521</v>
      </c>
      <c r="AI356" s="13">
        <v>0.39497544011172392</v>
      </c>
      <c r="AJ356" s="13">
        <v>0.50114080694873475</v>
      </c>
      <c r="AK356" s="13">
        <v>0.39810818314649321</v>
      </c>
      <c r="AL356" s="13">
        <v>0.44258756717911152</v>
      </c>
      <c r="AN356" s="13">
        <v>0.43745342187032499</v>
      </c>
      <c r="AO356" s="13">
        <v>0.40351882551315621</v>
      </c>
      <c r="AP356" s="13">
        <v>0.35491305505198728</v>
      </c>
      <c r="AQ356" s="13">
        <v>0.42715265426395288</v>
      </c>
    </row>
    <row r="357" spans="2:45" x14ac:dyDescent="0.35">
      <c r="B357" s="12" t="s">
        <v>81</v>
      </c>
      <c r="C357" s="13">
        <v>5.4917074457118242E-2</v>
      </c>
      <c r="D357" s="13">
        <v>5.5339702717692743E-2</v>
      </c>
      <c r="E357" s="13">
        <v>3.3238318106794333E-2</v>
      </c>
      <c r="F357" s="13">
        <v>5.5039496035432928E-2</v>
      </c>
      <c r="G357" s="13">
        <v>5.7229057602462392E-2</v>
      </c>
      <c r="H357" s="13">
        <v>4.9801709287063858E-2</v>
      </c>
      <c r="I357" s="13">
        <v>7.3723181541366159E-2</v>
      </c>
      <c r="K357" s="13">
        <v>3.595487434415879E-2</v>
      </c>
      <c r="L357" s="13">
        <v>7.3481826714157206E-2</v>
      </c>
      <c r="N357" s="13">
        <v>2.5182995318941429E-2</v>
      </c>
      <c r="O357" s="13">
        <v>4.7542246574635079E-2</v>
      </c>
      <c r="P357" s="13">
        <v>6.0076492024168288E-2</v>
      </c>
      <c r="Q357" s="13">
        <v>0.1080184684468407</v>
      </c>
      <c r="R357" s="13">
        <v>5.0330569986789878E-2</v>
      </c>
      <c r="S357" s="13">
        <v>5.2708283572290078E-2</v>
      </c>
      <c r="T357" s="13">
        <v>3.6117089586599163E-2</v>
      </c>
      <c r="U357" s="13">
        <v>6.2431425310182351E-2</v>
      </c>
      <c r="V357" s="13">
        <v>6.4440074902558861E-2</v>
      </c>
      <c r="W357" s="13">
        <v>4.6501297922137523E-2</v>
      </c>
      <c r="X357" s="13">
        <v>9.0059852554328856E-2</v>
      </c>
      <c r="Y357" s="13">
        <v>4.1183013523582959E-2</v>
      </c>
      <c r="AA357" s="13">
        <v>4.7598517264141327E-2</v>
      </c>
      <c r="AB357" s="13">
        <v>2.5755234090118082E-2</v>
      </c>
      <c r="AC357" s="13">
        <v>4.3853146324060177E-2</v>
      </c>
      <c r="AD357" s="13">
        <v>2.4623422178335141E-2</v>
      </c>
      <c r="AE357" s="13">
        <v>8.8768106937313282E-2</v>
      </c>
      <c r="AF357" s="13">
        <v>6.476423217124673E-2</v>
      </c>
      <c r="AH357" s="13">
        <v>4.825557209238681E-2</v>
      </c>
      <c r="AI357" s="13">
        <v>6.3076034228316327E-2</v>
      </c>
      <c r="AJ357" s="13">
        <v>4.9935928802854947E-2</v>
      </c>
      <c r="AK357" s="13">
        <v>3.8747024928744198E-2</v>
      </c>
      <c r="AL357" s="13">
        <v>6.8831619667571523E-2</v>
      </c>
      <c r="AN357" s="13">
        <v>3.7946977178357079E-2</v>
      </c>
      <c r="AO357" s="13">
        <v>4.0156092474781052E-2</v>
      </c>
      <c r="AP357" s="13">
        <v>5.2441652232541942E-2</v>
      </c>
      <c r="AQ357" s="13">
        <v>9.0159899219648301E-2</v>
      </c>
    </row>
    <row r="359" spans="2:45" x14ac:dyDescent="0.35">
      <c r="B359" s="30" t="s">
        <v>153</v>
      </c>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row>
    <row r="360" spans="2:45" x14ac:dyDescent="0.35">
      <c r="B360" s="29" t="s">
        <v>16</v>
      </c>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row>
    <row r="361" spans="2:45" x14ac:dyDescent="0.35">
      <c r="B361" s="12" t="s">
        <v>147</v>
      </c>
      <c r="C361" s="13">
        <v>0.1173246521701765</v>
      </c>
      <c r="D361" s="13">
        <v>7.9528161501410552E-2</v>
      </c>
      <c r="E361" s="13">
        <v>0.12642268621944949</v>
      </c>
      <c r="F361" s="13">
        <v>0.13621324673281121</v>
      </c>
      <c r="G361" s="13">
        <v>0.1403280168769539</v>
      </c>
      <c r="H361" s="13">
        <v>0.1186275642233416</v>
      </c>
      <c r="I361" s="13">
        <v>9.9968366394396477E-2</v>
      </c>
      <c r="K361" s="13">
        <v>0.16769302619986351</v>
      </c>
      <c r="L361" s="13">
        <v>6.8011999636151579E-2</v>
      </c>
      <c r="N361" s="13">
        <v>0.103941867975406</v>
      </c>
      <c r="O361" s="13">
        <v>0.1091472621503706</v>
      </c>
      <c r="P361" s="13">
        <v>0.13311819364517019</v>
      </c>
      <c r="Q361" s="13">
        <v>0.1092584138745611</v>
      </c>
      <c r="R361" s="13">
        <v>0.1151620796768615</v>
      </c>
      <c r="S361" s="13">
        <v>0.18494988296624851</v>
      </c>
      <c r="T361" s="13">
        <v>9.2285436387743322E-2</v>
      </c>
      <c r="U361" s="13">
        <v>0.13256627457853831</v>
      </c>
      <c r="V361" s="13">
        <v>0.122253731100743</v>
      </c>
      <c r="W361" s="13">
        <v>9.7064550374564088E-2</v>
      </c>
      <c r="X361" s="13">
        <v>0.1123687770648705</v>
      </c>
      <c r="Y361" s="13">
        <v>0.1006408505768587</v>
      </c>
      <c r="AA361" s="13">
        <v>0.13713678949268171</v>
      </c>
      <c r="AB361" s="13">
        <v>0.10545996546788949</v>
      </c>
      <c r="AC361" s="13">
        <v>0.1072045705125336</v>
      </c>
      <c r="AD361" s="13">
        <v>0.15146567316168091</v>
      </c>
      <c r="AE361" s="13">
        <v>5.3308059136574611E-2</v>
      </c>
      <c r="AF361" s="13">
        <v>0.13202486649687539</v>
      </c>
      <c r="AH361" s="13">
        <v>0.14984511486627031</v>
      </c>
      <c r="AI361" s="13">
        <v>0.11266181497194019</v>
      </c>
      <c r="AJ361" s="13">
        <v>7.7911846074154995E-2</v>
      </c>
      <c r="AK361" s="13">
        <v>0.13713831017036099</v>
      </c>
      <c r="AL361" s="13">
        <v>0.10522511169959819</v>
      </c>
      <c r="AN361" s="13">
        <v>0.1220203230423401</v>
      </c>
      <c r="AO361" s="13">
        <v>0.1274195170800631</v>
      </c>
      <c r="AP361" s="13">
        <v>0.1100696830201167</v>
      </c>
      <c r="AQ361" s="13">
        <v>0.1068286696162016</v>
      </c>
    </row>
    <row r="362" spans="2:45" x14ac:dyDescent="0.35">
      <c r="B362" s="12" t="s">
        <v>148</v>
      </c>
      <c r="C362" s="13">
        <v>0.20417203031103121</v>
      </c>
      <c r="D362" s="13">
        <v>0.19376920591637881</v>
      </c>
      <c r="E362" s="13">
        <v>0.23196937201644599</v>
      </c>
      <c r="F362" s="13">
        <v>0.23384086504063281</v>
      </c>
      <c r="G362" s="13">
        <v>0.21139623191694981</v>
      </c>
      <c r="H362" s="13">
        <v>0.1952025120166983</v>
      </c>
      <c r="I362" s="13">
        <v>0.16451763684833501</v>
      </c>
      <c r="K362" s="13">
        <v>0.24250822016287421</v>
      </c>
      <c r="L362" s="13">
        <v>0.16663936728466261</v>
      </c>
      <c r="N362" s="13">
        <v>0.21211180905228269</v>
      </c>
      <c r="O362" s="13">
        <v>0.22162691790145489</v>
      </c>
      <c r="P362" s="13">
        <v>0.16875240522203361</v>
      </c>
      <c r="Q362" s="13">
        <v>0.13298798927387981</v>
      </c>
      <c r="R362" s="13">
        <v>0.23266680566128631</v>
      </c>
      <c r="S362" s="13">
        <v>0.16048967279287249</v>
      </c>
      <c r="T362" s="13">
        <v>0.22044389611635101</v>
      </c>
      <c r="U362" s="13">
        <v>0.1860505621271959</v>
      </c>
      <c r="V362" s="13">
        <v>0.20206064448683719</v>
      </c>
      <c r="W362" s="13">
        <v>0.233685536003231</v>
      </c>
      <c r="X362" s="13">
        <v>0.18548193519256681</v>
      </c>
      <c r="Y362" s="13">
        <v>0.22895252651928699</v>
      </c>
      <c r="AA362" s="13">
        <v>0.2381008520482131</v>
      </c>
      <c r="AB362" s="13">
        <v>0.20298999441257071</v>
      </c>
      <c r="AC362" s="13">
        <v>0.1579900390188301</v>
      </c>
      <c r="AD362" s="13">
        <v>0.23887667799646931</v>
      </c>
      <c r="AE362" s="13">
        <v>0.14920317439882569</v>
      </c>
      <c r="AF362" s="13">
        <v>0.19708055274310021</v>
      </c>
      <c r="AH362" s="13">
        <v>0.28882508137078788</v>
      </c>
      <c r="AI362" s="13">
        <v>0.2134729738278297</v>
      </c>
      <c r="AJ362" s="13">
        <v>0.16124130364959849</v>
      </c>
      <c r="AK362" s="13">
        <v>0.2344129037073594</v>
      </c>
      <c r="AL362" s="13">
        <v>0.15719871302290331</v>
      </c>
      <c r="AN362" s="13">
        <v>0.22248515600704441</v>
      </c>
      <c r="AO362" s="13">
        <v>0.20196847710295229</v>
      </c>
      <c r="AP362" s="13">
        <v>0.26229853918346491</v>
      </c>
      <c r="AQ362" s="13">
        <v>0.13698460947384791</v>
      </c>
    </row>
    <row r="363" spans="2:45" x14ac:dyDescent="0.35">
      <c r="B363" s="12" t="s">
        <v>149</v>
      </c>
      <c r="C363" s="13">
        <v>0.173801452583458</v>
      </c>
      <c r="D363" s="13">
        <v>0.21907961379330129</v>
      </c>
      <c r="E363" s="13">
        <v>0.204643762626877</v>
      </c>
      <c r="F363" s="13">
        <v>0.18270149326333429</v>
      </c>
      <c r="G363" s="13">
        <v>0.14777448126261611</v>
      </c>
      <c r="H363" s="13">
        <v>0.16241860954124121</v>
      </c>
      <c r="I363" s="13">
        <v>0.14043437103931211</v>
      </c>
      <c r="K363" s="13">
        <v>0.16571247202748859</v>
      </c>
      <c r="L363" s="13">
        <v>0.18172088804659001</v>
      </c>
      <c r="N363" s="13">
        <v>0.18896993957970129</v>
      </c>
      <c r="O363" s="13">
        <v>0.2449911388976686</v>
      </c>
      <c r="P363" s="13">
        <v>0.1118903648457162</v>
      </c>
      <c r="Q363" s="13">
        <v>0.2384146171320457</v>
      </c>
      <c r="R363" s="13">
        <v>0.16631626734485369</v>
      </c>
      <c r="S363" s="13">
        <v>0.1571262407685875</v>
      </c>
      <c r="T363" s="13">
        <v>0.18945254213010321</v>
      </c>
      <c r="U363" s="13">
        <v>0.16597560765431321</v>
      </c>
      <c r="V363" s="13">
        <v>0.1825852896144248</v>
      </c>
      <c r="W363" s="13">
        <v>0.14094892337466389</v>
      </c>
      <c r="X363" s="13">
        <v>0.16096069891461229</v>
      </c>
      <c r="Y363" s="13">
        <v>0.20597048458595099</v>
      </c>
      <c r="AA363" s="13">
        <v>0.1720273374957049</v>
      </c>
      <c r="AB363" s="13">
        <v>0.22240013141140241</v>
      </c>
      <c r="AC363" s="13">
        <v>0.20028534953794361</v>
      </c>
      <c r="AD363" s="13">
        <v>0.15668607067311691</v>
      </c>
      <c r="AE363" s="13">
        <v>0.18066133480025651</v>
      </c>
      <c r="AF363" s="13">
        <v>0.15743976552772809</v>
      </c>
      <c r="AH363" s="13">
        <v>0.1745551847417097</v>
      </c>
      <c r="AI363" s="13">
        <v>0.23168397944253749</v>
      </c>
      <c r="AJ363" s="13">
        <v>0.18288581307313581</v>
      </c>
      <c r="AK363" s="13">
        <v>0.14633121934702539</v>
      </c>
      <c r="AL363" s="13">
        <v>0.17328662113106411</v>
      </c>
      <c r="AN363" s="13">
        <v>0.14348197720049991</v>
      </c>
      <c r="AO363" s="13">
        <v>0.16328856506891851</v>
      </c>
      <c r="AP363" s="13">
        <v>0.1656758776629482</v>
      </c>
      <c r="AQ363" s="13">
        <v>0.2236796141103497</v>
      </c>
    </row>
    <row r="364" spans="2:45" x14ac:dyDescent="0.35">
      <c r="B364" s="12" t="s">
        <v>150</v>
      </c>
      <c r="C364" s="13">
        <v>0.1066827126145605</v>
      </c>
      <c r="D364" s="13">
        <v>0.13215561738692311</v>
      </c>
      <c r="E364" s="13">
        <v>0.14822321289844359</v>
      </c>
      <c r="F364" s="13">
        <v>9.9976944839302931E-2</v>
      </c>
      <c r="G364" s="13">
        <v>0.1051471805007464</v>
      </c>
      <c r="H364" s="13">
        <v>0.10673582405213521</v>
      </c>
      <c r="I364" s="13">
        <v>6.2810252475285142E-2</v>
      </c>
      <c r="K364" s="13">
        <v>9.7086621935667847E-2</v>
      </c>
      <c r="L364" s="13">
        <v>0.11607766916118881</v>
      </c>
      <c r="N364" s="13">
        <v>9.3086229158103315E-2</v>
      </c>
      <c r="O364" s="13">
        <v>5.0956053687359289E-2</v>
      </c>
      <c r="P364" s="13">
        <v>0.14278951733049081</v>
      </c>
      <c r="Q364" s="13">
        <v>8.5792641573742542E-2</v>
      </c>
      <c r="R364" s="13">
        <v>9.8464525899642427E-2</v>
      </c>
      <c r="S364" s="13">
        <v>0.14286570747039301</v>
      </c>
      <c r="T364" s="13">
        <v>0.10704414052551001</v>
      </c>
      <c r="U364" s="13">
        <v>0.11641687997970521</v>
      </c>
      <c r="V364" s="13">
        <v>0.1145390913158906</v>
      </c>
      <c r="W364" s="13">
        <v>0.1152498241557794</v>
      </c>
      <c r="X364" s="13">
        <v>8.0949367150991158E-2</v>
      </c>
      <c r="Y364" s="13">
        <v>9.4062589127830581E-2</v>
      </c>
      <c r="AA364" s="13">
        <v>0.1152334427277729</v>
      </c>
      <c r="AB364" s="13">
        <v>6.0828079681435783E-2</v>
      </c>
      <c r="AC364" s="13">
        <v>0.1209728549054184</v>
      </c>
      <c r="AD364" s="13">
        <v>9.1883900607909047E-2</v>
      </c>
      <c r="AE364" s="13">
        <v>0.1076231497763505</v>
      </c>
      <c r="AF364" s="13">
        <v>0.11299042878439421</v>
      </c>
      <c r="AH364" s="13">
        <v>9.7216467768505455E-2</v>
      </c>
      <c r="AI364" s="13">
        <v>6.0543877145643722E-2</v>
      </c>
      <c r="AJ364" s="13">
        <v>0.1260023834428739</v>
      </c>
      <c r="AK364" s="13">
        <v>0.12962167543757161</v>
      </c>
      <c r="AL364" s="13">
        <v>0.1000767458191215</v>
      </c>
      <c r="AN364" s="13">
        <v>0.1019617691603692</v>
      </c>
      <c r="AO364" s="13">
        <v>0.13233956709963041</v>
      </c>
      <c r="AP364" s="13">
        <v>0.10710366832115339</v>
      </c>
      <c r="AQ364" s="13">
        <v>8.5586304788801387E-2</v>
      </c>
    </row>
    <row r="365" spans="2:45" x14ac:dyDescent="0.35">
      <c r="B365" s="12" t="s">
        <v>151</v>
      </c>
      <c r="C365" s="13">
        <v>0.33849564887235678</v>
      </c>
      <c r="D365" s="13">
        <v>0.32082454026757751</v>
      </c>
      <c r="E365" s="13">
        <v>0.25417488917698189</v>
      </c>
      <c r="F365" s="13">
        <v>0.30430186149500138</v>
      </c>
      <c r="G365" s="13">
        <v>0.34064929495082508</v>
      </c>
      <c r="H365" s="13">
        <v>0.34084725852417208</v>
      </c>
      <c r="I365" s="13">
        <v>0.44309971667559889</v>
      </c>
      <c r="K365" s="13">
        <v>0.28387565874011739</v>
      </c>
      <c r="L365" s="13">
        <v>0.39197080360368619</v>
      </c>
      <c r="N365" s="13">
        <v>0.36136692627201561</v>
      </c>
      <c r="O365" s="13">
        <v>0.31699798288308118</v>
      </c>
      <c r="P365" s="13">
        <v>0.37028582156973489</v>
      </c>
      <c r="Q365" s="13">
        <v>0.3505218545742641</v>
      </c>
      <c r="R365" s="13">
        <v>0.33745305677066417</v>
      </c>
      <c r="S365" s="13">
        <v>0.29776831681017518</v>
      </c>
      <c r="T365" s="13">
        <v>0.32278427962499973</v>
      </c>
      <c r="U365" s="13">
        <v>0.3487102109400595</v>
      </c>
      <c r="V365" s="13">
        <v>0.32237394667719821</v>
      </c>
      <c r="W365" s="13">
        <v>0.33662720083534059</v>
      </c>
      <c r="X365" s="13">
        <v>0.37631122039764059</v>
      </c>
      <c r="Y365" s="13">
        <v>0.33350182028367881</v>
      </c>
      <c r="AA365" s="13">
        <v>0.29006861196663158</v>
      </c>
      <c r="AB365" s="13">
        <v>0.34853309141445232</v>
      </c>
      <c r="AC365" s="13">
        <v>0.37293962671752401</v>
      </c>
      <c r="AD365" s="13">
        <v>0.34267379793225561</v>
      </c>
      <c r="AE365" s="13">
        <v>0.39782679630945839</v>
      </c>
      <c r="AF365" s="13">
        <v>0.34130788549613689</v>
      </c>
      <c r="AH365" s="13">
        <v>0.2389650840768118</v>
      </c>
      <c r="AI365" s="13">
        <v>0.30031554177323788</v>
      </c>
      <c r="AJ365" s="13">
        <v>0.39713682480328638</v>
      </c>
      <c r="AK365" s="13">
        <v>0.32125273242780389</v>
      </c>
      <c r="AL365" s="13">
        <v>0.38521876190785681</v>
      </c>
      <c r="AN365" s="13">
        <v>0.35914180472869173</v>
      </c>
      <c r="AO365" s="13">
        <v>0.32043650748792291</v>
      </c>
      <c r="AP365" s="13">
        <v>0.30621058144177749</v>
      </c>
      <c r="AQ365" s="13">
        <v>0.3649304431298121</v>
      </c>
    </row>
    <row r="366" spans="2:45" x14ac:dyDescent="0.35">
      <c r="B366" s="12" t="s">
        <v>81</v>
      </c>
      <c r="C366" s="13">
        <v>5.9523503448416989E-2</v>
      </c>
      <c r="D366" s="13">
        <v>5.464286113440895E-2</v>
      </c>
      <c r="E366" s="13">
        <v>3.4566077061802043E-2</v>
      </c>
      <c r="F366" s="13">
        <v>4.2965588628917438E-2</v>
      </c>
      <c r="G366" s="13">
        <v>5.4704794491908813E-2</v>
      </c>
      <c r="H366" s="13">
        <v>7.6168231642411599E-2</v>
      </c>
      <c r="I366" s="13">
        <v>8.9169656567072292E-2</v>
      </c>
      <c r="K366" s="13">
        <v>4.3124000933988348E-2</v>
      </c>
      <c r="L366" s="13">
        <v>7.5579272267720904E-2</v>
      </c>
      <c r="N366" s="13">
        <v>4.0523227962491193E-2</v>
      </c>
      <c r="O366" s="13">
        <v>5.6280644480065367E-2</v>
      </c>
      <c r="P366" s="13">
        <v>7.3163697386854479E-2</v>
      </c>
      <c r="Q366" s="13">
        <v>8.302448357150681E-2</v>
      </c>
      <c r="R366" s="13">
        <v>4.9937264646691813E-2</v>
      </c>
      <c r="S366" s="13">
        <v>5.6800179191723213E-2</v>
      </c>
      <c r="T366" s="13">
        <v>6.7989705215292698E-2</v>
      </c>
      <c r="U366" s="13">
        <v>5.0280464720187608E-2</v>
      </c>
      <c r="V366" s="13">
        <v>5.6187296804906063E-2</v>
      </c>
      <c r="W366" s="13">
        <v>7.6423965256420756E-2</v>
      </c>
      <c r="X366" s="13">
        <v>8.3928001279318529E-2</v>
      </c>
      <c r="Y366" s="13">
        <v>3.6871728906394098E-2</v>
      </c>
      <c r="AA366" s="13">
        <v>4.7432966268995749E-2</v>
      </c>
      <c r="AB366" s="13">
        <v>5.9788737612249322E-2</v>
      </c>
      <c r="AC366" s="13">
        <v>4.0607559307750292E-2</v>
      </c>
      <c r="AD366" s="13">
        <v>1.8413879628568369E-2</v>
      </c>
      <c r="AE366" s="13">
        <v>0.1113774855785343</v>
      </c>
      <c r="AF366" s="13">
        <v>5.9156500951764932E-2</v>
      </c>
      <c r="AH366" s="13">
        <v>5.0593067175914712E-2</v>
      </c>
      <c r="AI366" s="13">
        <v>8.1321812838810889E-2</v>
      </c>
      <c r="AJ366" s="13">
        <v>5.4821828956950223E-2</v>
      </c>
      <c r="AK366" s="13">
        <v>3.124315890987861E-2</v>
      </c>
      <c r="AL366" s="13">
        <v>7.8994046419456163E-2</v>
      </c>
      <c r="AN366" s="13">
        <v>5.0908969861054858E-2</v>
      </c>
      <c r="AO366" s="13">
        <v>5.454736616051277E-2</v>
      </c>
      <c r="AP366" s="13">
        <v>4.8641650370539441E-2</v>
      </c>
      <c r="AQ366" s="13">
        <v>8.1990358880987255E-2</v>
      </c>
    </row>
    <row r="368" spans="2:45" x14ac:dyDescent="0.35">
      <c r="B368" s="30" t="s">
        <v>154</v>
      </c>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row>
    <row r="369" spans="2:45" x14ac:dyDescent="0.35">
      <c r="B369" s="29" t="s">
        <v>16</v>
      </c>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row>
    <row r="370" spans="2:45" x14ac:dyDescent="0.35">
      <c r="B370" s="12" t="s">
        <v>147</v>
      </c>
      <c r="C370" s="13">
        <v>7.6678280090947612E-2</v>
      </c>
      <c r="D370" s="13">
        <v>7.5205318130925014E-2</v>
      </c>
      <c r="E370" s="13">
        <v>8.1953324874867797E-2</v>
      </c>
      <c r="F370" s="13">
        <v>0.1020394348226977</v>
      </c>
      <c r="G370" s="13">
        <v>8.2701366005509327E-2</v>
      </c>
      <c r="H370" s="13">
        <v>5.471448637084133E-2</v>
      </c>
      <c r="I370" s="13">
        <v>6.2660558575912101E-2</v>
      </c>
      <c r="K370" s="13">
        <v>0.1095890348022986</v>
      </c>
      <c r="L370" s="13">
        <v>4.4457335044025319E-2</v>
      </c>
      <c r="N370" s="13">
        <v>6.7425640124591887E-2</v>
      </c>
      <c r="O370" s="13">
        <v>6.5033917492375526E-2</v>
      </c>
      <c r="P370" s="13">
        <v>8.6378820422566963E-2</v>
      </c>
      <c r="Q370" s="13">
        <v>8.8990978559411488E-2</v>
      </c>
      <c r="R370" s="13">
        <v>9.7139879487897832E-2</v>
      </c>
      <c r="S370" s="13">
        <v>8.8177449173391945E-2</v>
      </c>
      <c r="T370" s="13">
        <v>5.458466162302348E-2</v>
      </c>
      <c r="U370" s="13">
        <v>7.4074175332265957E-2</v>
      </c>
      <c r="V370" s="13">
        <v>9.9448748971764006E-2</v>
      </c>
      <c r="W370" s="13">
        <v>4.9812406401698421E-2</v>
      </c>
      <c r="X370" s="13">
        <v>8.3587492532101182E-2</v>
      </c>
      <c r="Y370" s="13">
        <v>6.0685924611691172E-2</v>
      </c>
      <c r="AA370" s="13">
        <v>9.5880172918885509E-2</v>
      </c>
      <c r="AB370" s="13">
        <v>6.4236950155186462E-2</v>
      </c>
      <c r="AC370" s="13">
        <v>3.6959332715122278E-2</v>
      </c>
      <c r="AD370" s="13">
        <v>0.1207252473014967</v>
      </c>
      <c r="AE370" s="13">
        <v>2.0981108078639281E-2</v>
      </c>
      <c r="AF370" s="13">
        <v>8.7549873432154951E-2</v>
      </c>
      <c r="AH370" s="13">
        <v>0.1214402749915314</v>
      </c>
      <c r="AI370" s="13">
        <v>7.3354682844458091E-2</v>
      </c>
      <c r="AJ370" s="13">
        <v>3.9586549560960867E-2</v>
      </c>
      <c r="AK370" s="13">
        <v>9.0811856084731926E-2</v>
      </c>
      <c r="AL370" s="13">
        <v>6.0950534163626377E-2</v>
      </c>
      <c r="AN370" s="13">
        <v>9.8942471764009166E-2</v>
      </c>
      <c r="AO370" s="13">
        <v>5.7994592276041777E-2</v>
      </c>
      <c r="AP370" s="13">
        <v>8.1793110317759404E-2</v>
      </c>
      <c r="AQ370" s="13">
        <v>6.5867400857380048E-2</v>
      </c>
    </row>
    <row r="371" spans="2:45" x14ac:dyDescent="0.35">
      <c r="B371" s="12" t="s">
        <v>148</v>
      </c>
      <c r="C371" s="13">
        <v>0.18266026032428401</v>
      </c>
      <c r="D371" s="13">
        <v>0.2013066684412414</v>
      </c>
      <c r="E371" s="13">
        <v>0.22753394617018219</v>
      </c>
      <c r="F371" s="13">
        <v>0.1992654677643072</v>
      </c>
      <c r="G371" s="13">
        <v>0.1669471766343496</v>
      </c>
      <c r="H371" s="13">
        <v>0.1712987962785788</v>
      </c>
      <c r="I371" s="13">
        <v>0.14080369580164881</v>
      </c>
      <c r="K371" s="13">
        <v>0.2021773818561716</v>
      </c>
      <c r="L371" s="13">
        <v>0.16355221780540011</v>
      </c>
      <c r="N371" s="13">
        <v>0.1665773885073005</v>
      </c>
      <c r="O371" s="13">
        <v>0.14637199852316779</v>
      </c>
      <c r="P371" s="13">
        <v>0.1019304228431397</v>
      </c>
      <c r="Q371" s="13">
        <v>0.13045134535005171</v>
      </c>
      <c r="R371" s="13">
        <v>0.23539243192372411</v>
      </c>
      <c r="S371" s="13">
        <v>0.19211698647404471</v>
      </c>
      <c r="T371" s="13">
        <v>0.17532617656241661</v>
      </c>
      <c r="U371" s="13">
        <v>0.17685318545226381</v>
      </c>
      <c r="V371" s="13">
        <v>0.21307822971443199</v>
      </c>
      <c r="W371" s="13">
        <v>0.17314700107214881</v>
      </c>
      <c r="X371" s="13">
        <v>0.1487758689338485</v>
      </c>
      <c r="Y371" s="13">
        <v>0.215084605656546</v>
      </c>
      <c r="AA371" s="13">
        <v>0.21700033404881869</v>
      </c>
      <c r="AB371" s="13">
        <v>0.1473082251338533</v>
      </c>
      <c r="AC371" s="13">
        <v>0.23896184951867999</v>
      </c>
      <c r="AD371" s="13">
        <v>0.17842679649735799</v>
      </c>
      <c r="AE371" s="13">
        <v>0.13644624004221259</v>
      </c>
      <c r="AF371" s="13">
        <v>0.17348479973553019</v>
      </c>
      <c r="AH371" s="13">
        <v>0.23507797611723341</v>
      </c>
      <c r="AI371" s="13">
        <v>0.16900669300805951</v>
      </c>
      <c r="AJ371" s="13">
        <v>0.1916072772014546</v>
      </c>
      <c r="AK371" s="13">
        <v>0.1797520806861643</v>
      </c>
      <c r="AL371" s="13">
        <v>0.15830956524681661</v>
      </c>
      <c r="AN371" s="13">
        <v>0.1817686504028552</v>
      </c>
      <c r="AO371" s="13">
        <v>0.21859028661214511</v>
      </c>
      <c r="AP371" s="13">
        <v>0.20329490559580871</v>
      </c>
      <c r="AQ371" s="13">
        <v>0.12953478188873019</v>
      </c>
    </row>
    <row r="372" spans="2:45" x14ac:dyDescent="0.35">
      <c r="B372" s="12" t="s">
        <v>149</v>
      </c>
      <c r="C372" s="13">
        <v>0.18939776869100519</v>
      </c>
      <c r="D372" s="13">
        <v>0.17229127498510621</v>
      </c>
      <c r="E372" s="13">
        <v>0.19674317134415281</v>
      </c>
      <c r="F372" s="13">
        <v>0.2045042850683427</v>
      </c>
      <c r="G372" s="13">
        <v>0.1883524779274425</v>
      </c>
      <c r="H372" s="13">
        <v>0.20243036737329581</v>
      </c>
      <c r="I372" s="13">
        <v>0.1744977066914305</v>
      </c>
      <c r="K372" s="13">
        <v>0.20535177600733709</v>
      </c>
      <c r="L372" s="13">
        <v>0.1737781574871203</v>
      </c>
      <c r="N372" s="13">
        <v>0.16163013643074589</v>
      </c>
      <c r="O372" s="13">
        <v>0.22111167238100149</v>
      </c>
      <c r="P372" s="13">
        <v>0.16123671204988449</v>
      </c>
      <c r="Q372" s="13">
        <v>0.19367754240471671</v>
      </c>
      <c r="R372" s="13">
        <v>0.1547229857652839</v>
      </c>
      <c r="S372" s="13">
        <v>0.21167731424622521</v>
      </c>
      <c r="T372" s="13">
        <v>0.22136960721912879</v>
      </c>
      <c r="U372" s="13">
        <v>0.1972306555514757</v>
      </c>
      <c r="V372" s="13">
        <v>0.16994271827545679</v>
      </c>
      <c r="W372" s="13">
        <v>0.1992052726255131</v>
      </c>
      <c r="X372" s="13">
        <v>0.2036772392265766</v>
      </c>
      <c r="Y372" s="13">
        <v>0.21353500524446661</v>
      </c>
      <c r="AA372" s="13">
        <v>0.19061248865433239</v>
      </c>
      <c r="AB372" s="13">
        <v>0.29602772661605709</v>
      </c>
      <c r="AC372" s="13">
        <v>0.1326297581276728</v>
      </c>
      <c r="AD372" s="13">
        <v>0.15675092609575511</v>
      </c>
      <c r="AE372" s="13">
        <v>0.1740237745039504</v>
      </c>
      <c r="AF372" s="13">
        <v>0.19847185997648559</v>
      </c>
      <c r="AH372" s="13">
        <v>0.21845692329433669</v>
      </c>
      <c r="AI372" s="13">
        <v>0.22968044161433679</v>
      </c>
      <c r="AJ372" s="13">
        <v>0.15723343798277201</v>
      </c>
      <c r="AK372" s="13">
        <v>0.17187943891133101</v>
      </c>
      <c r="AL372" s="13">
        <v>0.18935714069471349</v>
      </c>
      <c r="AN372" s="13">
        <v>0.1798922374022934</v>
      </c>
      <c r="AO372" s="13">
        <v>0.18354692921575569</v>
      </c>
      <c r="AP372" s="13">
        <v>0.18578337469031209</v>
      </c>
      <c r="AQ372" s="13">
        <v>0.20920912805038741</v>
      </c>
    </row>
    <row r="373" spans="2:45" x14ac:dyDescent="0.35">
      <c r="B373" s="12" t="s">
        <v>150</v>
      </c>
      <c r="C373" s="13">
        <v>0.12929182719592541</v>
      </c>
      <c r="D373" s="13">
        <v>0.16795783315454341</v>
      </c>
      <c r="E373" s="13">
        <v>0.17200947091044369</v>
      </c>
      <c r="F373" s="13">
        <v>0.1342607029845746</v>
      </c>
      <c r="G373" s="13">
        <v>0.135822858350062</v>
      </c>
      <c r="H373" s="13">
        <v>9.7459215860798767E-2</v>
      </c>
      <c r="I373" s="13">
        <v>8.1214436115153152E-2</v>
      </c>
      <c r="K373" s="13">
        <v>0.12692778581212599</v>
      </c>
      <c r="L373" s="13">
        <v>0.13160631825467281</v>
      </c>
      <c r="N373" s="13">
        <v>0.14960510382150741</v>
      </c>
      <c r="O373" s="13">
        <v>0.1277771252269255</v>
      </c>
      <c r="P373" s="13">
        <v>0.1220867404057366</v>
      </c>
      <c r="Q373" s="13">
        <v>0.1092423510546421</v>
      </c>
      <c r="R373" s="13">
        <v>9.9833399217314614E-2</v>
      </c>
      <c r="S373" s="13">
        <v>0.1454279408909499</v>
      </c>
      <c r="T373" s="13">
        <v>0.1620267786120797</v>
      </c>
      <c r="U373" s="13">
        <v>0.13102965351653029</v>
      </c>
      <c r="V373" s="13">
        <v>0.1191868766649553</v>
      </c>
      <c r="W373" s="13">
        <v>0.14375229081960331</v>
      </c>
      <c r="X373" s="13">
        <v>0.13050141723808301</v>
      </c>
      <c r="Y373" s="13">
        <v>0.1099653264092868</v>
      </c>
      <c r="AA373" s="13">
        <v>0.14661077242715059</v>
      </c>
      <c r="AB373" s="13">
        <v>9.4967900218137336E-2</v>
      </c>
      <c r="AC373" s="13">
        <v>0.12591732271158379</v>
      </c>
      <c r="AD373" s="13">
        <v>0.14056573582570001</v>
      </c>
      <c r="AE373" s="13">
        <v>0.1268490553331808</v>
      </c>
      <c r="AF373" s="13">
        <v>0.11314928989167421</v>
      </c>
      <c r="AH373" s="13">
        <v>0.13893705853323349</v>
      </c>
      <c r="AI373" s="13">
        <v>0.1139052001311561</v>
      </c>
      <c r="AJ373" s="13">
        <v>0.1223090652615053</v>
      </c>
      <c r="AK373" s="13">
        <v>0.15433002424035111</v>
      </c>
      <c r="AL373" s="13">
        <v>0.1147131986855198</v>
      </c>
      <c r="AN373" s="13">
        <v>0.1201513896025853</v>
      </c>
      <c r="AO373" s="13">
        <v>0.1337324404803541</v>
      </c>
      <c r="AP373" s="13">
        <v>0.1536683501951393</v>
      </c>
      <c r="AQ373" s="13">
        <v>0.1129390374839099</v>
      </c>
    </row>
    <row r="374" spans="2:45" x14ac:dyDescent="0.35">
      <c r="B374" s="12" t="s">
        <v>151</v>
      </c>
      <c r="C374" s="13">
        <v>0.3578004552250641</v>
      </c>
      <c r="D374" s="13">
        <v>0.33796240671052841</v>
      </c>
      <c r="E374" s="13">
        <v>0.28208365714053268</v>
      </c>
      <c r="F374" s="13">
        <v>0.30508970578471489</v>
      </c>
      <c r="G374" s="13">
        <v>0.36112466986341069</v>
      </c>
      <c r="H374" s="13">
        <v>0.3678733229531122</v>
      </c>
      <c r="I374" s="13">
        <v>0.46574088887063009</v>
      </c>
      <c r="K374" s="13">
        <v>0.31521765850680061</v>
      </c>
      <c r="L374" s="13">
        <v>0.39949071620623222</v>
      </c>
      <c r="N374" s="13">
        <v>0.39869557068541411</v>
      </c>
      <c r="O374" s="13">
        <v>0.38342464189646408</v>
      </c>
      <c r="P374" s="13">
        <v>0.41819701223479949</v>
      </c>
      <c r="Q374" s="13">
        <v>0.35709138589046618</v>
      </c>
      <c r="R374" s="13">
        <v>0.35970184448878911</v>
      </c>
      <c r="S374" s="13">
        <v>0.31675537611193971</v>
      </c>
      <c r="T374" s="13">
        <v>0.3250006101586792</v>
      </c>
      <c r="U374" s="13">
        <v>0.35325639716097329</v>
      </c>
      <c r="V374" s="13">
        <v>0.33104768734179441</v>
      </c>
      <c r="W374" s="13">
        <v>0.36617232694483598</v>
      </c>
      <c r="X374" s="13">
        <v>0.3832700640855265</v>
      </c>
      <c r="Y374" s="13">
        <v>0.34606159919910212</v>
      </c>
      <c r="AA374" s="13">
        <v>0.29801813496356799</v>
      </c>
      <c r="AB374" s="13">
        <v>0.34841148465650268</v>
      </c>
      <c r="AC374" s="13">
        <v>0.42224946495047239</v>
      </c>
      <c r="AD374" s="13">
        <v>0.37406277853036429</v>
      </c>
      <c r="AE374" s="13">
        <v>0.42709707072547659</v>
      </c>
      <c r="AF374" s="13">
        <v>0.36007915251258871</v>
      </c>
      <c r="AH374" s="13">
        <v>0.25060221403870381</v>
      </c>
      <c r="AI374" s="13">
        <v>0.33030849569681658</v>
      </c>
      <c r="AJ374" s="13">
        <v>0.41819720737764909</v>
      </c>
      <c r="AK374" s="13">
        <v>0.36056214413838389</v>
      </c>
      <c r="AL374" s="13">
        <v>0.39178657489235708</v>
      </c>
      <c r="AN374" s="13">
        <v>0.3784441715033966</v>
      </c>
      <c r="AO374" s="13">
        <v>0.34775088738376497</v>
      </c>
      <c r="AP374" s="13">
        <v>0.31904177344981888</v>
      </c>
      <c r="AQ374" s="13">
        <v>0.38177816450952512</v>
      </c>
    </row>
    <row r="375" spans="2:45" x14ac:dyDescent="0.35">
      <c r="B375" s="12" t="s">
        <v>81</v>
      </c>
      <c r="C375" s="13">
        <v>6.4171408472773778E-2</v>
      </c>
      <c r="D375" s="13">
        <v>4.5276498577655859E-2</v>
      </c>
      <c r="E375" s="13">
        <v>3.9676429559820738E-2</v>
      </c>
      <c r="F375" s="13">
        <v>5.4840403575363003E-2</v>
      </c>
      <c r="G375" s="13">
        <v>6.5051451219225689E-2</v>
      </c>
      <c r="H375" s="13">
        <v>0.10622381116337309</v>
      </c>
      <c r="I375" s="13">
        <v>7.5082713945225213E-2</v>
      </c>
      <c r="K375" s="13">
        <v>4.0736363015266119E-2</v>
      </c>
      <c r="L375" s="13">
        <v>8.7115255202549466E-2</v>
      </c>
      <c r="N375" s="13">
        <v>5.606616043044034E-2</v>
      </c>
      <c r="O375" s="13">
        <v>5.6280644480065367E-2</v>
      </c>
      <c r="P375" s="13">
        <v>0.1101702920438728</v>
      </c>
      <c r="Q375" s="13">
        <v>0.12054639674071189</v>
      </c>
      <c r="R375" s="13">
        <v>5.3209459116990432E-2</v>
      </c>
      <c r="S375" s="13">
        <v>4.5844933103448587E-2</v>
      </c>
      <c r="T375" s="13">
        <v>6.1692165824672129E-2</v>
      </c>
      <c r="U375" s="13">
        <v>6.7555932986490708E-2</v>
      </c>
      <c r="V375" s="13">
        <v>6.7295739031597315E-2</v>
      </c>
      <c r="W375" s="13">
        <v>6.7910702136200221E-2</v>
      </c>
      <c r="X375" s="13">
        <v>5.0187917983864072E-2</v>
      </c>
      <c r="Y375" s="13">
        <v>5.4667538878907337E-2</v>
      </c>
      <c r="AA375" s="13">
        <v>5.1878096987244778E-2</v>
      </c>
      <c r="AB375" s="13">
        <v>4.9047713220263071E-2</v>
      </c>
      <c r="AC375" s="13">
        <v>4.3282271976468598E-2</v>
      </c>
      <c r="AD375" s="13">
        <v>2.9468515749325921E-2</v>
      </c>
      <c r="AE375" s="13">
        <v>0.11460275131654039</v>
      </c>
      <c r="AF375" s="13">
        <v>6.7265024451566277E-2</v>
      </c>
      <c r="AH375" s="13">
        <v>3.5485553024961133E-2</v>
      </c>
      <c r="AI375" s="13">
        <v>8.3744486705172844E-2</v>
      </c>
      <c r="AJ375" s="13">
        <v>7.1066462615658035E-2</v>
      </c>
      <c r="AK375" s="13">
        <v>4.2664455939037733E-2</v>
      </c>
      <c r="AL375" s="13">
        <v>8.4882986316966752E-2</v>
      </c>
      <c r="AN375" s="13">
        <v>4.0801079324860573E-2</v>
      </c>
      <c r="AO375" s="13">
        <v>5.8384864031938273E-2</v>
      </c>
      <c r="AP375" s="13">
        <v>5.6418485751161762E-2</v>
      </c>
      <c r="AQ375" s="13">
        <v>0.1006714872100675</v>
      </c>
    </row>
    <row r="377" spans="2:45" x14ac:dyDescent="0.35">
      <c r="B377" s="30" t="s">
        <v>155</v>
      </c>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row>
    <row r="378" spans="2:45" x14ac:dyDescent="0.35">
      <c r="B378" s="29" t="s">
        <v>16</v>
      </c>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row>
    <row r="379" spans="2:45" x14ac:dyDescent="0.35">
      <c r="B379" s="12" t="s">
        <v>147</v>
      </c>
      <c r="C379" s="13">
        <v>0.17416854861964121</v>
      </c>
      <c r="D379" s="13">
        <v>0.16733952792656559</v>
      </c>
      <c r="E379" s="13">
        <v>0.17991730081047069</v>
      </c>
      <c r="F379" s="13">
        <v>0.2003940617666593</v>
      </c>
      <c r="G379" s="13">
        <v>0.20605698417557489</v>
      </c>
      <c r="H379" s="13">
        <v>0.1675969237040307</v>
      </c>
      <c r="I379" s="13">
        <v>0.13127802756315041</v>
      </c>
      <c r="K379" s="13">
        <v>0.2013807942382749</v>
      </c>
      <c r="L379" s="13">
        <v>0.1475266718723133</v>
      </c>
      <c r="N379" s="13">
        <v>0.15457656978885281</v>
      </c>
      <c r="O379" s="13">
        <v>0.20431590929371621</v>
      </c>
      <c r="P379" s="13">
        <v>0.1262278196592935</v>
      </c>
      <c r="Q379" s="13">
        <v>0.18415267457639761</v>
      </c>
      <c r="R379" s="13">
        <v>0.2296381165981935</v>
      </c>
      <c r="S379" s="13">
        <v>0.21284494148985539</v>
      </c>
      <c r="T379" s="13">
        <v>0.177095994918193</v>
      </c>
      <c r="U379" s="13">
        <v>0.1960000396015357</v>
      </c>
      <c r="V379" s="13">
        <v>0.17371162356786549</v>
      </c>
      <c r="W379" s="13">
        <v>0.14080778657691809</v>
      </c>
      <c r="X379" s="13">
        <v>0.1503377565683747</v>
      </c>
      <c r="Y379" s="13">
        <v>0.14947388630513031</v>
      </c>
      <c r="AA379" s="13">
        <v>0.21980426084823271</v>
      </c>
      <c r="AB379" s="13">
        <v>0.15244728444179559</v>
      </c>
      <c r="AC379" s="13">
        <v>0.20541104893272591</v>
      </c>
      <c r="AD379" s="13">
        <v>0.1779834418605146</v>
      </c>
      <c r="AE379" s="13">
        <v>0.1097008443587623</v>
      </c>
      <c r="AF379" s="13">
        <v>0.1624378998225473</v>
      </c>
      <c r="AH379" s="13">
        <v>0.24515773053417761</v>
      </c>
      <c r="AI379" s="13">
        <v>0.16576271208210289</v>
      </c>
      <c r="AJ379" s="13">
        <v>0.174248270560909</v>
      </c>
      <c r="AK379" s="13">
        <v>0.19063912846366271</v>
      </c>
      <c r="AL379" s="13">
        <v>0.13010231197057229</v>
      </c>
      <c r="AN379" s="13">
        <v>0.17318336188193981</v>
      </c>
      <c r="AO379" s="13">
        <v>0.17668280109281681</v>
      </c>
      <c r="AP379" s="13">
        <v>0.18209638990667479</v>
      </c>
      <c r="AQ379" s="13">
        <v>0.16582023903635901</v>
      </c>
    </row>
    <row r="380" spans="2:45" x14ac:dyDescent="0.35">
      <c r="B380" s="12" t="s">
        <v>148</v>
      </c>
      <c r="C380" s="13">
        <v>0.25477186927549039</v>
      </c>
      <c r="D380" s="13">
        <v>0.26756255664779172</v>
      </c>
      <c r="E380" s="13">
        <v>0.29181962600942662</v>
      </c>
      <c r="F380" s="13">
        <v>0.24278153572767161</v>
      </c>
      <c r="G380" s="13">
        <v>0.28583136884463722</v>
      </c>
      <c r="H380" s="13">
        <v>0.24300894891006741</v>
      </c>
      <c r="I380" s="13">
        <v>0.20874459896930239</v>
      </c>
      <c r="K380" s="13">
        <v>0.26707789484806438</v>
      </c>
      <c r="L380" s="13">
        <v>0.24272377809078211</v>
      </c>
      <c r="N380" s="13">
        <v>0.2331427454977815</v>
      </c>
      <c r="O380" s="13">
        <v>0.28813883582983779</v>
      </c>
      <c r="P380" s="13">
        <v>0.24020945879662711</v>
      </c>
      <c r="Q380" s="13">
        <v>0.13595076479228521</v>
      </c>
      <c r="R380" s="13">
        <v>0.25980175579156228</v>
      </c>
      <c r="S380" s="13">
        <v>0.22306459111440921</v>
      </c>
      <c r="T380" s="13">
        <v>0.26305447880881172</v>
      </c>
      <c r="U380" s="13">
        <v>0.25153787945311351</v>
      </c>
      <c r="V380" s="13">
        <v>0.28659557660150298</v>
      </c>
      <c r="W380" s="13">
        <v>0.30330081443626278</v>
      </c>
      <c r="X380" s="13">
        <v>0.2141820801259689</v>
      </c>
      <c r="Y380" s="13">
        <v>0.26143070311010752</v>
      </c>
      <c r="AA380" s="13">
        <v>0.25775949383118879</v>
      </c>
      <c r="AB380" s="13">
        <v>0.2432235274032003</v>
      </c>
      <c r="AC380" s="13">
        <v>0.2422210912305065</v>
      </c>
      <c r="AD380" s="13">
        <v>0.25311190325637928</v>
      </c>
      <c r="AE380" s="13">
        <v>0.25660419512871291</v>
      </c>
      <c r="AF380" s="13">
        <v>0.25682673183424648</v>
      </c>
      <c r="AH380" s="13">
        <v>0.29094489260904799</v>
      </c>
      <c r="AI380" s="13">
        <v>0.25048141499808679</v>
      </c>
      <c r="AJ380" s="13">
        <v>0.24681519496952861</v>
      </c>
      <c r="AK380" s="13">
        <v>0.24967827724020181</v>
      </c>
      <c r="AL380" s="13">
        <v>0.24442358401124489</v>
      </c>
      <c r="AN380" s="13">
        <v>0.25290526113055889</v>
      </c>
      <c r="AO380" s="13">
        <v>0.26624086267309371</v>
      </c>
      <c r="AP380" s="13">
        <v>0.29286170968162711</v>
      </c>
      <c r="AQ380" s="13">
        <v>0.21214235022420869</v>
      </c>
    </row>
    <row r="381" spans="2:45" x14ac:dyDescent="0.35">
      <c r="B381" s="12" t="s">
        <v>149</v>
      </c>
      <c r="C381" s="13">
        <v>0.14387659887606999</v>
      </c>
      <c r="D381" s="13">
        <v>0.17141804113140391</v>
      </c>
      <c r="E381" s="13">
        <v>0.1761610058294692</v>
      </c>
      <c r="F381" s="13">
        <v>0.14257644348446549</v>
      </c>
      <c r="G381" s="13">
        <v>0.114496427106656</v>
      </c>
      <c r="H381" s="13">
        <v>0.1498419506015454</v>
      </c>
      <c r="I381" s="13">
        <v>0.12034754004980899</v>
      </c>
      <c r="K381" s="13">
        <v>0.1521815557008101</v>
      </c>
      <c r="L381" s="13">
        <v>0.1357457140083731</v>
      </c>
      <c r="N381" s="13">
        <v>0.1427421365353726</v>
      </c>
      <c r="O381" s="13">
        <v>0.16361891821752089</v>
      </c>
      <c r="P381" s="13">
        <v>0.12901553941712859</v>
      </c>
      <c r="Q381" s="13">
        <v>0.21042897273304481</v>
      </c>
      <c r="R381" s="13">
        <v>0.13946224631144469</v>
      </c>
      <c r="S381" s="13">
        <v>0.16409199358163301</v>
      </c>
      <c r="T381" s="13">
        <v>0.16212794123826679</v>
      </c>
      <c r="U381" s="13">
        <v>0.1219262774042755</v>
      </c>
      <c r="V381" s="13">
        <v>0.1396363180308437</v>
      </c>
      <c r="W381" s="13">
        <v>0.1131817150006503</v>
      </c>
      <c r="X381" s="13">
        <v>0.1485677517657919</v>
      </c>
      <c r="Y381" s="13">
        <v>0.1592655096333877</v>
      </c>
      <c r="AA381" s="13">
        <v>0.15284696568563069</v>
      </c>
      <c r="AB381" s="13">
        <v>0.1387652786525527</v>
      </c>
      <c r="AC381" s="13">
        <v>0.13160847524125929</v>
      </c>
      <c r="AD381" s="13">
        <v>0.10917246378325859</v>
      </c>
      <c r="AE381" s="13">
        <v>0.15070376998466081</v>
      </c>
      <c r="AF381" s="13">
        <v>0.1489858974823122</v>
      </c>
      <c r="AH381" s="13">
        <v>0.16294420108634469</v>
      </c>
      <c r="AI381" s="13">
        <v>0.12688074504780139</v>
      </c>
      <c r="AJ381" s="13">
        <v>0.118741481249325</v>
      </c>
      <c r="AK381" s="13">
        <v>0.12646668768905789</v>
      </c>
      <c r="AL381" s="13">
        <v>0.16027456112675659</v>
      </c>
      <c r="AN381" s="13">
        <v>0.13773546369481421</v>
      </c>
      <c r="AO381" s="13">
        <v>0.12665577171257519</v>
      </c>
      <c r="AP381" s="13">
        <v>0.15483145968795359</v>
      </c>
      <c r="AQ381" s="13">
        <v>0.15753144664968369</v>
      </c>
    </row>
    <row r="382" spans="2:45" x14ac:dyDescent="0.35">
      <c r="B382" s="12" t="s">
        <v>150</v>
      </c>
      <c r="C382" s="13">
        <v>8.4149698354701971E-2</v>
      </c>
      <c r="D382" s="13">
        <v>0.1121397115142781</v>
      </c>
      <c r="E382" s="13">
        <v>9.7589201241489829E-2</v>
      </c>
      <c r="F382" s="13">
        <v>0.1171407390070688</v>
      </c>
      <c r="G382" s="13">
        <v>7.9851850846418299E-2</v>
      </c>
      <c r="H382" s="13">
        <v>7.1687394233695162E-2</v>
      </c>
      <c r="I382" s="13">
        <v>3.9859122604820239E-2</v>
      </c>
      <c r="K382" s="13">
        <v>7.734553805480647E-2</v>
      </c>
      <c r="L382" s="13">
        <v>9.0811243403918607E-2</v>
      </c>
      <c r="N382" s="13">
        <v>7.673350953330256E-2</v>
      </c>
      <c r="O382" s="13">
        <v>3.5778761289093297E-2</v>
      </c>
      <c r="P382" s="13">
        <v>7.1837708649903881E-2</v>
      </c>
      <c r="Q382" s="13">
        <v>0.1108548251899326</v>
      </c>
      <c r="R382" s="13">
        <v>6.2425642032266658E-2</v>
      </c>
      <c r="S382" s="13">
        <v>7.9152345777042749E-2</v>
      </c>
      <c r="T382" s="13">
        <v>7.4135368834673601E-2</v>
      </c>
      <c r="U382" s="13">
        <v>9.5184707899389334E-2</v>
      </c>
      <c r="V382" s="13">
        <v>8.6867502025957388E-2</v>
      </c>
      <c r="W382" s="13">
        <v>0.1011362056973882</v>
      </c>
      <c r="X382" s="13">
        <v>8.8802967536614194E-2</v>
      </c>
      <c r="Y382" s="13">
        <v>9.7822069703479841E-2</v>
      </c>
      <c r="AA382" s="13">
        <v>8.195204055328599E-2</v>
      </c>
      <c r="AB382" s="13">
        <v>8.3197479289059822E-2</v>
      </c>
      <c r="AC382" s="13">
        <v>5.9388192208971118E-2</v>
      </c>
      <c r="AD382" s="13">
        <v>0.1058299579591228</v>
      </c>
      <c r="AE382" s="13">
        <v>8.3264896732129168E-2</v>
      </c>
      <c r="AF382" s="13">
        <v>8.2890501490352944E-2</v>
      </c>
      <c r="AH382" s="13">
        <v>8.5066412450547024E-2</v>
      </c>
      <c r="AI382" s="13">
        <v>8.2322101089966376E-2</v>
      </c>
      <c r="AJ382" s="13">
        <v>7.3086064886512661E-2</v>
      </c>
      <c r="AK382" s="13">
        <v>8.5326182114644017E-2</v>
      </c>
      <c r="AL382" s="13">
        <v>8.7852759020923293E-2</v>
      </c>
      <c r="AN382" s="13">
        <v>7.1897550876056052E-2</v>
      </c>
      <c r="AO382" s="13">
        <v>9.4366531988735874E-2</v>
      </c>
      <c r="AP382" s="13">
        <v>7.4535890579267225E-2</v>
      </c>
      <c r="AQ382" s="13">
        <v>9.5849697554117694E-2</v>
      </c>
    </row>
    <row r="383" spans="2:45" x14ac:dyDescent="0.35">
      <c r="B383" s="12" t="s">
        <v>151</v>
      </c>
      <c r="C383" s="13">
        <v>0.29769054179131982</v>
      </c>
      <c r="D383" s="13">
        <v>0.244395531617185</v>
      </c>
      <c r="E383" s="13">
        <v>0.23028671746257359</v>
      </c>
      <c r="F383" s="13">
        <v>0.26041373901981818</v>
      </c>
      <c r="G383" s="13">
        <v>0.27184486363231619</v>
      </c>
      <c r="H383" s="13">
        <v>0.29870647010531781</v>
      </c>
      <c r="I383" s="13">
        <v>0.43809934020626062</v>
      </c>
      <c r="K383" s="13">
        <v>0.26607041658944358</v>
      </c>
      <c r="L383" s="13">
        <v>0.32864790893292051</v>
      </c>
      <c r="N383" s="13">
        <v>0.3435152854336524</v>
      </c>
      <c r="O383" s="13">
        <v>0.23163450618136039</v>
      </c>
      <c r="P383" s="13">
        <v>0.34826691777350749</v>
      </c>
      <c r="Q383" s="13">
        <v>0.28532514154568628</v>
      </c>
      <c r="R383" s="13">
        <v>0.28375805215422262</v>
      </c>
      <c r="S383" s="13">
        <v>0.2779420377535321</v>
      </c>
      <c r="T383" s="13">
        <v>0.28778638100420412</v>
      </c>
      <c r="U383" s="13">
        <v>0.29478205285264808</v>
      </c>
      <c r="V383" s="13">
        <v>0.27218400645388963</v>
      </c>
      <c r="W383" s="13">
        <v>0.29452512731517172</v>
      </c>
      <c r="X383" s="13">
        <v>0.32815402146083639</v>
      </c>
      <c r="Y383" s="13">
        <v>0.31412029874066411</v>
      </c>
      <c r="AA383" s="13">
        <v>0.2433654731986461</v>
      </c>
      <c r="AB383" s="13">
        <v>0.33646333127591432</v>
      </c>
      <c r="AC383" s="13">
        <v>0.33726732002881582</v>
      </c>
      <c r="AD383" s="13">
        <v>0.33926015805573462</v>
      </c>
      <c r="AE383" s="13">
        <v>0.33951537987068497</v>
      </c>
      <c r="AF383" s="13">
        <v>0.29298476707674359</v>
      </c>
      <c r="AH383" s="13">
        <v>0.1817448847631464</v>
      </c>
      <c r="AI383" s="13">
        <v>0.29841198776920219</v>
      </c>
      <c r="AJ383" s="13">
        <v>0.33762059591872579</v>
      </c>
      <c r="AK383" s="13">
        <v>0.31742545895017837</v>
      </c>
      <c r="AL383" s="13">
        <v>0.32605635807799388</v>
      </c>
      <c r="AN383" s="13">
        <v>0.32604837602446718</v>
      </c>
      <c r="AO383" s="13">
        <v>0.29965900432036102</v>
      </c>
      <c r="AP383" s="13">
        <v>0.2530510599565356</v>
      </c>
      <c r="AQ383" s="13">
        <v>0.30564133293436618</v>
      </c>
    </row>
    <row r="384" spans="2:45" x14ac:dyDescent="0.35">
      <c r="B384" s="12" t="s">
        <v>81</v>
      </c>
      <c r="C384" s="13">
        <v>4.5342743082776603E-2</v>
      </c>
      <c r="D384" s="13">
        <v>3.7144631162776033E-2</v>
      </c>
      <c r="E384" s="13">
        <v>2.4226148646570061E-2</v>
      </c>
      <c r="F384" s="13">
        <v>3.6693480994316657E-2</v>
      </c>
      <c r="G384" s="13">
        <v>4.1918505394397322E-2</v>
      </c>
      <c r="H384" s="13">
        <v>6.9158312445343512E-2</v>
      </c>
      <c r="I384" s="13">
        <v>6.1671370606657283E-2</v>
      </c>
      <c r="K384" s="13">
        <v>3.5943800568600477E-2</v>
      </c>
      <c r="L384" s="13">
        <v>5.4544683691692457E-2</v>
      </c>
      <c r="N384" s="13">
        <v>4.9289753211038262E-2</v>
      </c>
      <c r="O384" s="13">
        <v>7.6513069188471353E-2</v>
      </c>
      <c r="P384" s="13">
        <v>8.444255570353941E-2</v>
      </c>
      <c r="Q384" s="13">
        <v>7.3287621162653582E-2</v>
      </c>
      <c r="R384" s="13">
        <v>2.49141871123102E-2</v>
      </c>
      <c r="S384" s="13">
        <v>4.2904090283527367E-2</v>
      </c>
      <c r="T384" s="13">
        <v>3.5799835195850907E-2</v>
      </c>
      <c r="U384" s="13">
        <v>4.0569042789037807E-2</v>
      </c>
      <c r="V384" s="13">
        <v>4.1004973319940748E-2</v>
      </c>
      <c r="W384" s="13">
        <v>4.7048350973608863E-2</v>
      </c>
      <c r="X384" s="13">
        <v>6.9955422542413673E-2</v>
      </c>
      <c r="Y384" s="13">
        <v>1.7887532507230599E-2</v>
      </c>
      <c r="AA384" s="13">
        <v>4.4271765883015832E-2</v>
      </c>
      <c r="AB384" s="13">
        <v>4.5903098937477529E-2</v>
      </c>
      <c r="AC384" s="13">
        <v>2.4103872357721288E-2</v>
      </c>
      <c r="AD384" s="13">
        <v>1.4642075084990221E-2</v>
      </c>
      <c r="AE384" s="13">
        <v>6.0210913925050062E-2</v>
      </c>
      <c r="AF384" s="13">
        <v>5.5874202293797422E-2</v>
      </c>
      <c r="AH384" s="13">
        <v>3.4141878556736199E-2</v>
      </c>
      <c r="AI384" s="13">
        <v>7.6141039012840209E-2</v>
      </c>
      <c r="AJ384" s="13">
        <v>4.9488392414998909E-2</v>
      </c>
      <c r="AK384" s="13">
        <v>3.0464265542255259E-2</v>
      </c>
      <c r="AL384" s="13">
        <v>5.1290425792508927E-2</v>
      </c>
      <c r="AN384" s="13">
        <v>3.8229986392164073E-2</v>
      </c>
      <c r="AO384" s="13">
        <v>3.6395028212417399E-2</v>
      </c>
      <c r="AP384" s="13">
        <v>4.2623490187941863E-2</v>
      </c>
      <c r="AQ384" s="13">
        <v>6.3014933601264783E-2</v>
      </c>
    </row>
    <row r="386" spans="2:45" x14ac:dyDescent="0.35">
      <c r="B386" s="30" t="s">
        <v>156</v>
      </c>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row>
    <row r="387" spans="2:45" x14ac:dyDescent="0.35">
      <c r="B387" s="29" t="s">
        <v>16</v>
      </c>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row>
    <row r="388" spans="2:45" x14ac:dyDescent="0.35">
      <c r="B388" s="12" t="s">
        <v>147</v>
      </c>
      <c r="C388" s="13">
        <v>8.9899840625339622E-2</v>
      </c>
      <c r="D388" s="13">
        <v>8.7360732725040149E-2</v>
      </c>
      <c r="E388" s="13">
        <v>0.1104117538236921</v>
      </c>
      <c r="F388" s="13">
        <v>0.1119543442406966</v>
      </c>
      <c r="G388" s="13">
        <v>9.51910753340586E-2</v>
      </c>
      <c r="H388" s="13">
        <v>7.3438456877953417E-2</v>
      </c>
      <c r="I388" s="13">
        <v>6.3780475801793454E-2</v>
      </c>
      <c r="K388" s="13">
        <v>0.12818667213397769</v>
      </c>
      <c r="L388" s="13">
        <v>5.2415501390933768E-2</v>
      </c>
      <c r="N388" s="13">
        <v>7.5363018283414171E-2</v>
      </c>
      <c r="O388" s="13">
        <v>9.8373971704060953E-2</v>
      </c>
      <c r="P388" s="13">
        <v>8.5980590168767301E-2</v>
      </c>
      <c r="Q388" s="13">
        <v>0.1116406563220257</v>
      </c>
      <c r="R388" s="13">
        <v>9.4122761191468854E-2</v>
      </c>
      <c r="S388" s="13">
        <v>0.14620841232577159</v>
      </c>
      <c r="T388" s="13">
        <v>6.8949250256101408E-2</v>
      </c>
      <c r="U388" s="13">
        <v>9.8869873695950114E-2</v>
      </c>
      <c r="V388" s="13">
        <v>0.1144706475494153</v>
      </c>
      <c r="W388" s="13">
        <v>5.3937174326252203E-2</v>
      </c>
      <c r="X388" s="13">
        <v>8.4389904415145781E-2</v>
      </c>
      <c r="Y388" s="13">
        <v>6.4423705194087744E-2</v>
      </c>
      <c r="AA388" s="13">
        <v>0.11400152685350901</v>
      </c>
      <c r="AB388" s="13">
        <v>8.1254485909444327E-2</v>
      </c>
      <c r="AC388" s="13">
        <v>6.9556686287870415E-2</v>
      </c>
      <c r="AD388" s="13">
        <v>0.10179324199128589</v>
      </c>
      <c r="AE388" s="13">
        <v>4.2392480951856527E-2</v>
      </c>
      <c r="AF388" s="13">
        <v>9.8176862216496019E-2</v>
      </c>
      <c r="AH388" s="13">
        <v>0.13136128148745699</v>
      </c>
      <c r="AI388" s="13">
        <v>7.6744749355451669E-2</v>
      </c>
      <c r="AJ388" s="13">
        <v>6.0011924099451962E-2</v>
      </c>
      <c r="AK388" s="13">
        <v>0.1062987530960004</v>
      </c>
      <c r="AL388" s="13">
        <v>7.3879451153511883E-2</v>
      </c>
      <c r="AN388" s="13">
        <v>0.11376310241503861</v>
      </c>
      <c r="AO388" s="13">
        <v>8.3790125414806904E-2</v>
      </c>
      <c r="AP388" s="13">
        <v>8.2056498421186244E-2</v>
      </c>
      <c r="AQ388" s="13">
        <v>7.6968383428963894E-2</v>
      </c>
    </row>
    <row r="389" spans="2:45" x14ac:dyDescent="0.35">
      <c r="B389" s="12" t="s">
        <v>148</v>
      </c>
      <c r="C389" s="13">
        <v>0.18524421549684739</v>
      </c>
      <c r="D389" s="13">
        <v>0.18090799937964019</v>
      </c>
      <c r="E389" s="13">
        <v>0.2124018574741815</v>
      </c>
      <c r="F389" s="13">
        <v>0.2197365195867933</v>
      </c>
      <c r="G389" s="13">
        <v>0.1890646840826572</v>
      </c>
      <c r="H389" s="13">
        <v>0.15861510196107781</v>
      </c>
      <c r="I389" s="13">
        <v>0.15283827813870021</v>
      </c>
      <c r="K389" s="13">
        <v>0.21182925564038671</v>
      </c>
      <c r="L389" s="13">
        <v>0.15921639799317391</v>
      </c>
      <c r="N389" s="13">
        <v>0.17535917136010171</v>
      </c>
      <c r="O389" s="13">
        <v>0.1659028028026443</v>
      </c>
      <c r="P389" s="13">
        <v>0.1266428635140539</v>
      </c>
      <c r="Q389" s="13">
        <v>0.1078952922940017</v>
      </c>
      <c r="R389" s="13">
        <v>0.23960381940822681</v>
      </c>
      <c r="S389" s="13">
        <v>0.14458139313906981</v>
      </c>
      <c r="T389" s="13">
        <v>0.17769934909729629</v>
      </c>
      <c r="U389" s="13">
        <v>0.1586606366329236</v>
      </c>
      <c r="V389" s="13">
        <v>0.19038785682420159</v>
      </c>
      <c r="W389" s="13">
        <v>0.21360461674874759</v>
      </c>
      <c r="X389" s="13">
        <v>0.19844037258245559</v>
      </c>
      <c r="Y389" s="13">
        <v>0.21061387075983701</v>
      </c>
      <c r="AA389" s="13">
        <v>0.21317893955327591</v>
      </c>
      <c r="AB389" s="13">
        <v>0.2079740755766942</v>
      </c>
      <c r="AC389" s="13">
        <v>0.16462039950548649</v>
      </c>
      <c r="AD389" s="13">
        <v>0.19816157643756291</v>
      </c>
      <c r="AE389" s="13">
        <v>0.13573229194943159</v>
      </c>
      <c r="AF389" s="13">
        <v>0.17942375352581449</v>
      </c>
      <c r="AH389" s="13">
        <v>0.24895823795954761</v>
      </c>
      <c r="AI389" s="13">
        <v>0.2055669962725768</v>
      </c>
      <c r="AJ389" s="13">
        <v>0.148644277491326</v>
      </c>
      <c r="AK389" s="13">
        <v>0.1968612993490638</v>
      </c>
      <c r="AL389" s="13">
        <v>0.15560807138118821</v>
      </c>
      <c r="AN389" s="13">
        <v>0.2045847058149983</v>
      </c>
      <c r="AO389" s="13">
        <v>0.19048278979324509</v>
      </c>
      <c r="AP389" s="13">
        <v>0.20087001665304319</v>
      </c>
      <c r="AQ389" s="13">
        <v>0.1454011845450626</v>
      </c>
    </row>
    <row r="390" spans="2:45" x14ac:dyDescent="0.35">
      <c r="B390" s="12" t="s">
        <v>149</v>
      </c>
      <c r="C390" s="13">
        <v>0.1762729888177364</v>
      </c>
      <c r="D390" s="13">
        <v>0.13686146658692969</v>
      </c>
      <c r="E390" s="13">
        <v>0.18287234392635529</v>
      </c>
      <c r="F390" s="13">
        <v>0.1614591523727919</v>
      </c>
      <c r="G390" s="13">
        <v>0.19135327742858041</v>
      </c>
      <c r="H390" s="13">
        <v>0.21819935092263831</v>
      </c>
      <c r="I390" s="13">
        <v>0.1684696918064493</v>
      </c>
      <c r="K390" s="13">
        <v>0.1840755574082287</v>
      </c>
      <c r="L390" s="13">
        <v>0.16863396212314691</v>
      </c>
      <c r="N390" s="13">
        <v>0.18166392860275271</v>
      </c>
      <c r="O390" s="13">
        <v>0.17196043197993571</v>
      </c>
      <c r="P390" s="13">
        <v>0.1768814654747195</v>
      </c>
      <c r="Q390" s="13">
        <v>0.1645905209545688</v>
      </c>
      <c r="R390" s="13">
        <v>0.1395952176331684</v>
      </c>
      <c r="S390" s="13">
        <v>0.17878263798629951</v>
      </c>
      <c r="T390" s="13">
        <v>0.21616738768045149</v>
      </c>
      <c r="U390" s="13">
        <v>0.20733446642297709</v>
      </c>
      <c r="V390" s="13">
        <v>0.18122557314163051</v>
      </c>
      <c r="W390" s="13">
        <v>0.15868838859613099</v>
      </c>
      <c r="X390" s="13">
        <v>0.17731620142695079</v>
      </c>
      <c r="Y390" s="13">
        <v>0.1742563757411715</v>
      </c>
      <c r="AA390" s="13">
        <v>0.18584496158458699</v>
      </c>
      <c r="AB390" s="13">
        <v>0.2016180488257264</v>
      </c>
      <c r="AC390" s="13">
        <v>0.13173685254955289</v>
      </c>
      <c r="AD390" s="13">
        <v>0.13890366151391531</v>
      </c>
      <c r="AE390" s="13">
        <v>0.14618607631854069</v>
      </c>
      <c r="AF390" s="13">
        <v>0.2115686794638936</v>
      </c>
      <c r="AH390" s="13">
        <v>0.2062742688792791</v>
      </c>
      <c r="AI390" s="13">
        <v>0.2240525682339774</v>
      </c>
      <c r="AJ390" s="13">
        <v>0.1298584356263186</v>
      </c>
      <c r="AK390" s="13">
        <v>0.16605002439481351</v>
      </c>
      <c r="AL390" s="13">
        <v>0.17484554323314699</v>
      </c>
      <c r="AN390" s="13">
        <v>0.16110420617256269</v>
      </c>
      <c r="AO390" s="13">
        <v>0.17738015912524219</v>
      </c>
      <c r="AP390" s="13">
        <v>0.20450797883587149</v>
      </c>
      <c r="AQ390" s="13">
        <v>0.16789055417626239</v>
      </c>
    </row>
    <row r="391" spans="2:45" x14ac:dyDescent="0.35">
      <c r="B391" s="12" t="s">
        <v>150</v>
      </c>
      <c r="C391" s="13">
        <v>0.1280114865790549</v>
      </c>
      <c r="D391" s="13">
        <v>0.21910347359320431</v>
      </c>
      <c r="E391" s="13">
        <v>0.16069785634227779</v>
      </c>
      <c r="F391" s="13">
        <v>0.1527905932885916</v>
      </c>
      <c r="G391" s="13">
        <v>9.9346110597658605E-2</v>
      </c>
      <c r="H391" s="13">
        <v>9.483270028325369E-2</v>
      </c>
      <c r="I391" s="13">
        <v>6.687680495984627E-2</v>
      </c>
      <c r="K391" s="13">
        <v>0.12574516678950459</v>
      </c>
      <c r="L391" s="13">
        <v>0.13023030428889809</v>
      </c>
      <c r="N391" s="13">
        <v>0.1141549267315969</v>
      </c>
      <c r="O391" s="13">
        <v>0.1133174552780775</v>
      </c>
      <c r="P391" s="13">
        <v>0.11286100857152501</v>
      </c>
      <c r="Q391" s="13">
        <v>0.1017225317570787</v>
      </c>
      <c r="R391" s="13">
        <v>0.118661728477976</v>
      </c>
      <c r="S391" s="13">
        <v>0.15868999972203729</v>
      </c>
      <c r="T391" s="13">
        <v>0.1165300540711459</v>
      </c>
      <c r="U391" s="13">
        <v>0.1035547083511288</v>
      </c>
      <c r="V391" s="13">
        <v>0.14060097708226041</v>
      </c>
      <c r="W391" s="13">
        <v>0.14937965978022699</v>
      </c>
      <c r="X391" s="13">
        <v>0.1041727046498935</v>
      </c>
      <c r="Y391" s="13">
        <v>0.15551669804296939</v>
      </c>
      <c r="AA391" s="13">
        <v>0.1422552089521226</v>
      </c>
      <c r="AB391" s="13">
        <v>0.11075346198306441</v>
      </c>
      <c r="AC391" s="13">
        <v>0.1685709781860002</v>
      </c>
      <c r="AD391" s="13">
        <v>0.13093289916907791</v>
      </c>
      <c r="AE391" s="13">
        <v>0.13882999032723559</v>
      </c>
      <c r="AF391" s="13">
        <v>9.2871186634452846E-2</v>
      </c>
      <c r="AH391" s="13">
        <v>0.15402849278659289</v>
      </c>
      <c r="AI391" s="13">
        <v>0.11087903309340751</v>
      </c>
      <c r="AJ391" s="13">
        <v>0.1617854532342427</v>
      </c>
      <c r="AK391" s="13">
        <v>0.1066090115119664</v>
      </c>
      <c r="AL391" s="13">
        <v>0.11979108271614231</v>
      </c>
      <c r="AN391" s="13">
        <v>0.1222526776781484</v>
      </c>
      <c r="AO391" s="13">
        <v>0.13249572671092999</v>
      </c>
      <c r="AP391" s="13">
        <v>0.13907764612171691</v>
      </c>
      <c r="AQ391" s="13">
        <v>0.1186290658894415</v>
      </c>
    </row>
    <row r="392" spans="2:45" x14ac:dyDescent="0.35">
      <c r="B392" s="12" t="s">
        <v>151</v>
      </c>
      <c r="C392" s="13">
        <v>0.35169420765379422</v>
      </c>
      <c r="D392" s="13">
        <v>0.3205639519753325</v>
      </c>
      <c r="E392" s="13">
        <v>0.28338210473618453</v>
      </c>
      <c r="F392" s="13">
        <v>0.29608660788006907</v>
      </c>
      <c r="G392" s="13">
        <v>0.36121490296597542</v>
      </c>
      <c r="H392" s="13">
        <v>0.3724190194886266</v>
      </c>
      <c r="I392" s="13">
        <v>0.45122039827952282</v>
      </c>
      <c r="K392" s="13">
        <v>0.30133674270861027</v>
      </c>
      <c r="L392" s="13">
        <v>0.40099617975780838</v>
      </c>
      <c r="N392" s="13">
        <v>0.39109440130330381</v>
      </c>
      <c r="O392" s="13">
        <v>0.3278921082595439</v>
      </c>
      <c r="P392" s="13">
        <v>0.40543923713275087</v>
      </c>
      <c r="Q392" s="13">
        <v>0.39530920642320799</v>
      </c>
      <c r="R392" s="13">
        <v>0.3460815969688219</v>
      </c>
      <c r="S392" s="13">
        <v>0.31059058143429508</v>
      </c>
      <c r="T392" s="13">
        <v>0.35390055123200082</v>
      </c>
      <c r="U392" s="13">
        <v>0.36889231796788408</v>
      </c>
      <c r="V392" s="13">
        <v>0.29862692638934191</v>
      </c>
      <c r="W392" s="13">
        <v>0.35788964144775781</v>
      </c>
      <c r="X392" s="13">
        <v>0.37145164234990508</v>
      </c>
      <c r="Y392" s="13">
        <v>0.35169281380973011</v>
      </c>
      <c r="AA392" s="13">
        <v>0.28656935296851799</v>
      </c>
      <c r="AB392" s="13">
        <v>0.34904645978232679</v>
      </c>
      <c r="AC392" s="13">
        <v>0.38843431502742998</v>
      </c>
      <c r="AD392" s="13">
        <v>0.40411131825437618</v>
      </c>
      <c r="AE392" s="13">
        <v>0.42073926288057778</v>
      </c>
      <c r="AF392" s="13">
        <v>0.34707843336679872</v>
      </c>
      <c r="AH392" s="13">
        <v>0.2151236837821536</v>
      </c>
      <c r="AI392" s="13">
        <v>0.31615975927038342</v>
      </c>
      <c r="AJ392" s="13">
        <v>0.42216865379372243</v>
      </c>
      <c r="AK392" s="13">
        <v>0.37433247787030721</v>
      </c>
      <c r="AL392" s="13">
        <v>0.38516175750705561</v>
      </c>
      <c r="AN392" s="13">
        <v>0.35510873393929848</v>
      </c>
      <c r="AO392" s="13">
        <v>0.35327928267470943</v>
      </c>
      <c r="AP392" s="13">
        <v>0.31060897542944982</v>
      </c>
      <c r="AQ392" s="13">
        <v>0.38420441708545128</v>
      </c>
    </row>
    <row r="393" spans="2:45" x14ac:dyDescent="0.35">
      <c r="B393" s="12" t="s">
        <v>81</v>
      </c>
      <c r="C393" s="13">
        <v>6.8877260827227602E-2</v>
      </c>
      <c r="D393" s="13">
        <v>5.5202375739853413E-2</v>
      </c>
      <c r="E393" s="13">
        <v>5.023408369730871E-2</v>
      </c>
      <c r="F393" s="13">
        <v>5.7972782631057637E-2</v>
      </c>
      <c r="G393" s="13">
        <v>6.382994959106976E-2</v>
      </c>
      <c r="H393" s="13">
        <v>8.2495370466450085E-2</v>
      </c>
      <c r="I393" s="13">
        <v>9.6814351013688099E-2</v>
      </c>
      <c r="K393" s="13">
        <v>4.8826605319291762E-2</v>
      </c>
      <c r="L393" s="13">
        <v>8.8507654446038961E-2</v>
      </c>
      <c r="N393" s="13">
        <v>6.2364553718830887E-2</v>
      </c>
      <c r="O393" s="13">
        <v>0.1225532299757375</v>
      </c>
      <c r="P393" s="13">
        <v>9.2194835138183412E-2</v>
      </c>
      <c r="Q393" s="13">
        <v>0.1188417922491171</v>
      </c>
      <c r="R393" s="13">
        <v>6.1934876320338041E-2</v>
      </c>
      <c r="S393" s="13">
        <v>6.1146975392526587E-2</v>
      </c>
      <c r="T393" s="13">
        <v>6.6753407663004194E-2</v>
      </c>
      <c r="U393" s="13">
        <v>6.2687996929136083E-2</v>
      </c>
      <c r="V393" s="13">
        <v>7.4688019013150295E-2</v>
      </c>
      <c r="W393" s="13">
        <v>6.6500519100884295E-2</v>
      </c>
      <c r="X393" s="13">
        <v>6.4229174575649015E-2</v>
      </c>
      <c r="Y393" s="13">
        <v>4.3496536452204283E-2</v>
      </c>
      <c r="AA393" s="13">
        <v>5.8150010087987508E-2</v>
      </c>
      <c r="AB393" s="13">
        <v>4.9353467922743852E-2</v>
      </c>
      <c r="AC393" s="13">
        <v>7.7080768443659881E-2</v>
      </c>
      <c r="AD393" s="13">
        <v>2.6097302633781731E-2</v>
      </c>
      <c r="AE393" s="13">
        <v>0.1161198975723578</v>
      </c>
      <c r="AF393" s="13">
        <v>7.0881084792544249E-2</v>
      </c>
      <c r="AH393" s="13">
        <v>4.4254035104969683E-2</v>
      </c>
      <c r="AI393" s="13">
        <v>6.6596893774203067E-2</v>
      </c>
      <c r="AJ393" s="13">
        <v>7.75312557549383E-2</v>
      </c>
      <c r="AK393" s="13">
        <v>4.9848433777848693E-2</v>
      </c>
      <c r="AL393" s="13">
        <v>9.0714094008955123E-2</v>
      </c>
      <c r="AN393" s="13">
        <v>4.3186573979953582E-2</v>
      </c>
      <c r="AO393" s="13">
        <v>6.2571916281066189E-2</v>
      </c>
      <c r="AP393" s="13">
        <v>6.2878884538732388E-2</v>
      </c>
      <c r="AQ393" s="13">
        <v>0.1069063948748183</v>
      </c>
    </row>
    <row r="395" spans="2:45" x14ac:dyDescent="0.35">
      <c r="B395" s="30" t="s">
        <v>157</v>
      </c>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row>
    <row r="396" spans="2:45" x14ac:dyDescent="0.35">
      <c r="B396" s="29" t="s">
        <v>16</v>
      </c>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row>
    <row r="397" spans="2:45" x14ac:dyDescent="0.35">
      <c r="B397" s="12" t="s">
        <v>147</v>
      </c>
      <c r="C397" s="13">
        <v>0.1066822231774089</v>
      </c>
      <c r="D397" s="13">
        <v>8.9569692366559775E-2</v>
      </c>
      <c r="E397" s="13">
        <v>0.1274580834488683</v>
      </c>
      <c r="F397" s="13">
        <v>0.12755733651218421</v>
      </c>
      <c r="G397" s="13">
        <v>0.1120334172919491</v>
      </c>
      <c r="H397" s="13">
        <v>9.8872304413597401E-2</v>
      </c>
      <c r="I397" s="13">
        <v>8.5033778525926362E-2</v>
      </c>
      <c r="K397" s="13">
        <v>0.14558342683803091</v>
      </c>
      <c r="L397" s="13">
        <v>6.859638903591106E-2</v>
      </c>
      <c r="N397" s="13">
        <v>5.9869336056178633E-2</v>
      </c>
      <c r="O397" s="13">
        <v>6.5033917492375526E-2</v>
      </c>
      <c r="P397" s="13">
        <v>0.1058559072699134</v>
      </c>
      <c r="Q397" s="13">
        <v>0.1364144436491562</v>
      </c>
      <c r="R397" s="13">
        <v>0.13919178299659429</v>
      </c>
      <c r="S397" s="13">
        <v>0.1388959549618238</v>
      </c>
      <c r="T397" s="13">
        <v>9.9715770043306229E-2</v>
      </c>
      <c r="U397" s="13">
        <v>0.14095194666957089</v>
      </c>
      <c r="V397" s="13">
        <v>0.1327334297291663</v>
      </c>
      <c r="W397" s="13">
        <v>8.0669456723398036E-2</v>
      </c>
      <c r="X397" s="13">
        <v>8.926225808400555E-2</v>
      </c>
      <c r="Y397" s="13">
        <v>6.9643656117604091E-2</v>
      </c>
      <c r="AA397" s="13">
        <v>0.128284428427725</v>
      </c>
      <c r="AB397" s="13">
        <v>0.10065339236070869</v>
      </c>
      <c r="AC397" s="13">
        <v>0.10473223980504941</v>
      </c>
      <c r="AD397" s="13">
        <v>0.13762302881218311</v>
      </c>
      <c r="AE397" s="13">
        <v>3.7808001877370663E-2</v>
      </c>
      <c r="AF397" s="13">
        <v>0.1207957550385239</v>
      </c>
      <c r="AH397" s="13">
        <v>0.1603132371454169</v>
      </c>
      <c r="AI397" s="13">
        <v>0.10621195937969941</v>
      </c>
      <c r="AJ397" s="13">
        <v>5.6893956052550647E-2</v>
      </c>
      <c r="AK397" s="13">
        <v>0.13105420812321811</v>
      </c>
      <c r="AL397" s="13">
        <v>8.4226639685396246E-2</v>
      </c>
      <c r="AN397" s="13">
        <v>0.13651980981286541</v>
      </c>
      <c r="AO397" s="13">
        <v>0.1145141207752078</v>
      </c>
      <c r="AP397" s="13">
        <v>0.1020083612560162</v>
      </c>
      <c r="AQ397" s="13">
        <v>7.1267803420399831E-2</v>
      </c>
    </row>
    <row r="398" spans="2:45" x14ac:dyDescent="0.35">
      <c r="B398" s="12" t="s">
        <v>148</v>
      </c>
      <c r="C398" s="13">
        <v>0.2062440657263776</v>
      </c>
      <c r="D398" s="13">
        <v>0.23909822569997799</v>
      </c>
      <c r="E398" s="13">
        <v>0.2401764333158086</v>
      </c>
      <c r="F398" s="13">
        <v>0.21642005662436881</v>
      </c>
      <c r="G398" s="13">
        <v>0.18850894923277939</v>
      </c>
      <c r="H398" s="13">
        <v>0.1779057659584653</v>
      </c>
      <c r="I398" s="13">
        <v>0.1822077493228603</v>
      </c>
      <c r="K398" s="13">
        <v>0.23893694217019301</v>
      </c>
      <c r="L398" s="13">
        <v>0.1742364322168769</v>
      </c>
      <c r="N398" s="13">
        <v>0.1909643790082996</v>
      </c>
      <c r="O398" s="13">
        <v>0.21758298650513291</v>
      </c>
      <c r="P398" s="13">
        <v>0.19549962574706581</v>
      </c>
      <c r="Q398" s="13">
        <v>0.1402029378660013</v>
      </c>
      <c r="R398" s="13">
        <v>0.22114788067944169</v>
      </c>
      <c r="S398" s="13">
        <v>0.17865909893713769</v>
      </c>
      <c r="T398" s="13">
        <v>0.20600423799679959</v>
      </c>
      <c r="U398" s="13">
        <v>0.17014950122554839</v>
      </c>
      <c r="V398" s="13">
        <v>0.2255054870779164</v>
      </c>
      <c r="W398" s="13">
        <v>0.2376426269866152</v>
      </c>
      <c r="X398" s="13">
        <v>0.18843442300531829</v>
      </c>
      <c r="Y398" s="13">
        <v>0.23666039636654651</v>
      </c>
      <c r="AA398" s="13">
        <v>0.24181151975047721</v>
      </c>
      <c r="AB398" s="13">
        <v>0.25444473697947712</v>
      </c>
      <c r="AC398" s="13">
        <v>0.19226615181406989</v>
      </c>
      <c r="AD398" s="13">
        <v>0.22226066108922241</v>
      </c>
      <c r="AE398" s="13">
        <v>0.1428511522400103</v>
      </c>
      <c r="AF398" s="13">
        <v>0.19012002331918751</v>
      </c>
      <c r="AH398" s="13">
        <v>0.28161022283334503</v>
      </c>
      <c r="AI398" s="13">
        <v>0.2188103212160766</v>
      </c>
      <c r="AJ398" s="13">
        <v>0.2399809799509918</v>
      </c>
      <c r="AK398" s="13">
        <v>0.20432335633488899</v>
      </c>
      <c r="AL398" s="13">
        <v>0.15322051242994611</v>
      </c>
      <c r="AN398" s="13">
        <v>0.21714306174746081</v>
      </c>
      <c r="AO398" s="13">
        <v>0.20194730020103899</v>
      </c>
      <c r="AP398" s="13">
        <v>0.23332201371515429</v>
      </c>
      <c r="AQ398" s="13">
        <v>0.17550189783577341</v>
      </c>
    </row>
    <row r="399" spans="2:45" x14ac:dyDescent="0.35">
      <c r="B399" s="12" t="s">
        <v>149</v>
      </c>
      <c r="C399" s="13">
        <v>0.1580730314337381</v>
      </c>
      <c r="D399" s="13">
        <v>0.1636462274222048</v>
      </c>
      <c r="E399" s="13">
        <v>0.18308556494740871</v>
      </c>
      <c r="F399" s="13">
        <v>0.13858730402360939</v>
      </c>
      <c r="G399" s="13">
        <v>0.16541517963126939</v>
      </c>
      <c r="H399" s="13">
        <v>0.16176299123535939</v>
      </c>
      <c r="I399" s="13">
        <v>0.14148043802248261</v>
      </c>
      <c r="K399" s="13">
        <v>0.1742818399861418</v>
      </c>
      <c r="L399" s="13">
        <v>0.14220395962959151</v>
      </c>
      <c r="N399" s="13">
        <v>0.1609917685135234</v>
      </c>
      <c r="O399" s="13">
        <v>0.13886041605732771</v>
      </c>
      <c r="P399" s="13">
        <v>8.206417486583921E-2</v>
      </c>
      <c r="Q399" s="13">
        <v>0.2004736244095259</v>
      </c>
      <c r="R399" s="13">
        <v>0.13509920846798379</v>
      </c>
      <c r="S399" s="13">
        <v>0.1720273835785005</v>
      </c>
      <c r="T399" s="13">
        <v>0.19534629650028881</v>
      </c>
      <c r="U399" s="13">
        <v>0.15801926260752661</v>
      </c>
      <c r="V399" s="13">
        <v>0.13015890056855781</v>
      </c>
      <c r="W399" s="13">
        <v>0.15299799120092211</v>
      </c>
      <c r="X399" s="13">
        <v>0.15886133755917789</v>
      </c>
      <c r="Y399" s="13">
        <v>0.2227701578582218</v>
      </c>
      <c r="AA399" s="13">
        <v>0.1545992745873257</v>
      </c>
      <c r="AB399" s="13">
        <v>0.1577599073215469</v>
      </c>
      <c r="AC399" s="13">
        <v>9.6771862561113739E-2</v>
      </c>
      <c r="AD399" s="13">
        <v>0.17417973449664689</v>
      </c>
      <c r="AE399" s="13">
        <v>0.1543130927681238</v>
      </c>
      <c r="AF399" s="13">
        <v>0.1730029369603561</v>
      </c>
      <c r="AH399" s="13">
        <v>0.1650414597356272</v>
      </c>
      <c r="AI399" s="13">
        <v>0.16356985322232059</v>
      </c>
      <c r="AJ399" s="13">
        <v>0.1133869104553739</v>
      </c>
      <c r="AK399" s="13">
        <v>0.1710867421860528</v>
      </c>
      <c r="AL399" s="13">
        <v>0.16273751309200599</v>
      </c>
      <c r="AN399" s="13">
        <v>0.13261280392378241</v>
      </c>
      <c r="AO399" s="13">
        <v>0.15831488254085829</v>
      </c>
      <c r="AP399" s="13">
        <v>0.1702464476772835</v>
      </c>
      <c r="AQ399" s="13">
        <v>0.17352469859460329</v>
      </c>
    </row>
    <row r="400" spans="2:45" x14ac:dyDescent="0.35">
      <c r="B400" s="12" t="s">
        <v>150</v>
      </c>
      <c r="C400" s="13">
        <v>0.1155706092890523</v>
      </c>
      <c r="D400" s="13">
        <v>0.15904054241466969</v>
      </c>
      <c r="E400" s="13">
        <v>0.12503405764247141</v>
      </c>
      <c r="F400" s="13">
        <v>0.12954510568201219</v>
      </c>
      <c r="G400" s="13">
        <v>9.8602653110220401E-2</v>
      </c>
      <c r="H400" s="13">
        <v>0.11603442441688019</v>
      </c>
      <c r="I400" s="13">
        <v>8.1329403863890676E-2</v>
      </c>
      <c r="K400" s="13">
        <v>0.1048112645066363</v>
      </c>
      <c r="L400" s="13">
        <v>0.12610443812451039</v>
      </c>
      <c r="N400" s="13">
        <v>0.14788327013407571</v>
      </c>
      <c r="O400" s="13">
        <v>0.10001627216558991</v>
      </c>
      <c r="P400" s="13">
        <v>9.4222276550400524E-2</v>
      </c>
      <c r="Q400" s="13">
        <v>0.1175487838580527</v>
      </c>
      <c r="R400" s="13">
        <v>0.11644352309074479</v>
      </c>
      <c r="S400" s="13">
        <v>0.1448010690466329</v>
      </c>
      <c r="T400" s="13">
        <v>9.8381583446953053E-2</v>
      </c>
      <c r="U400" s="13">
        <v>0.1191172275869659</v>
      </c>
      <c r="V400" s="13">
        <v>0.13055055118107059</v>
      </c>
      <c r="W400" s="13">
        <v>9.4592991019225234E-2</v>
      </c>
      <c r="X400" s="13">
        <v>9.941290118506961E-2</v>
      </c>
      <c r="Y400" s="13">
        <v>0.1035143426103885</v>
      </c>
      <c r="AA400" s="13">
        <v>0.13781954347750211</v>
      </c>
      <c r="AB400" s="13">
        <v>6.9284606167033164E-2</v>
      </c>
      <c r="AC400" s="13">
        <v>0.1154734040271254</v>
      </c>
      <c r="AD400" s="13">
        <v>0.11261597719579031</v>
      </c>
      <c r="AE400" s="13">
        <v>0.1187654240361221</v>
      </c>
      <c r="AF400" s="13">
        <v>9.8444405697020232E-2</v>
      </c>
      <c r="AH400" s="13">
        <v>0.10653615681775271</v>
      </c>
      <c r="AI400" s="13">
        <v>7.4656808442109007E-2</v>
      </c>
      <c r="AJ400" s="13">
        <v>0.1174293856031175</v>
      </c>
      <c r="AK400" s="13">
        <v>0.14081923092120929</v>
      </c>
      <c r="AL400" s="13">
        <v>0.11297966757271791</v>
      </c>
      <c r="AN400" s="13">
        <v>0.1085261156536564</v>
      </c>
      <c r="AO400" s="13">
        <v>0.12470778531167551</v>
      </c>
      <c r="AP400" s="13">
        <v>0.1220234265603892</v>
      </c>
      <c r="AQ400" s="13">
        <v>0.10777586962316241</v>
      </c>
    </row>
    <row r="401" spans="2:45" x14ac:dyDescent="0.35">
      <c r="B401" s="12" t="s">
        <v>151</v>
      </c>
      <c r="C401" s="13">
        <v>0.35126348915273548</v>
      </c>
      <c r="D401" s="13">
        <v>0.30158442329070562</v>
      </c>
      <c r="E401" s="13">
        <v>0.27897680656423163</v>
      </c>
      <c r="F401" s="13">
        <v>0.34354451324369267</v>
      </c>
      <c r="G401" s="13">
        <v>0.36348638522431709</v>
      </c>
      <c r="H401" s="13">
        <v>0.35375468576241093</v>
      </c>
      <c r="I401" s="13">
        <v>0.43741019204438641</v>
      </c>
      <c r="K401" s="13">
        <v>0.29405337387724773</v>
      </c>
      <c r="L401" s="13">
        <v>0.40727447998497562</v>
      </c>
      <c r="N401" s="13">
        <v>0.38503348913419122</v>
      </c>
      <c r="O401" s="13">
        <v>0.37280398703391793</v>
      </c>
      <c r="P401" s="13">
        <v>0.38972050619473653</v>
      </c>
      <c r="Q401" s="13">
        <v>0.3722540855019707</v>
      </c>
      <c r="R401" s="13">
        <v>0.34549659882301559</v>
      </c>
      <c r="S401" s="13">
        <v>0.3331926340226139</v>
      </c>
      <c r="T401" s="13">
        <v>0.35092380359955361</v>
      </c>
      <c r="U401" s="13">
        <v>0.32507595431721442</v>
      </c>
      <c r="V401" s="13">
        <v>0.32943242982420412</v>
      </c>
      <c r="W401" s="13">
        <v>0.35978038725113298</v>
      </c>
      <c r="X401" s="13">
        <v>0.37831268329657908</v>
      </c>
      <c r="Y401" s="13">
        <v>0.32621461879228242</v>
      </c>
      <c r="AA401" s="13">
        <v>0.279242410595126</v>
      </c>
      <c r="AB401" s="13">
        <v>0.3609746835920109</v>
      </c>
      <c r="AC401" s="13">
        <v>0.40602696010217049</v>
      </c>
      <c r="AD401" s="13">
        <v>0.33537328880732548</v>
      </c>
      <c r="AE401" s="13">
        <v>0.44841155700147911</v>
      </c>
      <c r="AF401" s="13">
        <v>0.36051882578688671</v>
      </c>
      <c r="AH401" s="13">
        <v>0.2404944052332226</v>
      </c>
      <c r="AI401" s="13">
        <v>0.34298319306652519</v>
      </c>
      <c r="AJ401" s="13">
        <v>0.39937732561097028</v>
      </c>
      <c r="AK401" s="13">
        <v>0.31769762669772078</v>
      </c>
      <c r="AL401" s="13">
        <v>0.41106218751857521</v>
      </c>
      <c r="AN401" s="13">
        <v>0.36896486932912642</v>
      </c>
      <c r="AO401" s="13">
        <v>0.33691181934499942</v>
      </c>
      <c r="AP401" s="13">
        <v>0.31191034806941692</v>
      </c>
      <c r="AQ401" s="13">
        <v>0.38334899054739507</v>
      </c>
    </row>
    <row r="402" spans="2:45" x14ac:dyDescent="0.35">
      <c r="B402" s="12" t="s">
        <v>81</v>
      </c>
      <c r="C402" s="13">
        <v>6.216658122068764E-2</v>
      </c>
      <c r="D402" s="13">
        <v>4.706088880588228E-2</v>
      </c>
      <c r="E402" s="13">
        <v>4.5269054081211353E-2</v>
      </c>
      <c r="F402" s="13">
        <v>4.4345683914132787E-2</v>
      </c>
      <c r="G402" s="13">
        <v>7.1953415509464463E-2</v>
      </c>
      <c r="H402" s="13">
        <v>9.1669828213286758E-2</v>
      </c>
      <c r="I402" s="13">
        <v>7.2538438220453735E-2</v>
      </c>
      <c r="K402" s="13">
        <v>4.2333152621750351E-2</v>
      </c>
      <c r="L402" s="13">
        <v>8.1584301008134658E-2</v>
      </c>
      <c r="N402" s="13">
        <v>5.5257757153731601E-2</v>
      </c>
      <c r="O402" s="13">
        <v>0.1057024207456559</v>
      </c>
      <c r="P402" s="13">
        <v>0.1326375093720446</v>
      </c>
      <c r="Q402" s="13">
        <v>3.31061247152932E-2</v>
      </c>
      <c r="R402" s="13">
        <v>4.2621005942219743E-2</v>
      </c>
      <c r="S402" s="13">
        <v>3.2423859453291078E-2</v>
      </c>
      <c r="T402" s="13">
        <v>4.9628308413098988E-2</v>
      </c>
      <c r="U402" s="13">
        <v>8.6686107593173578E-2</v>
      </c>
      <c r="V402" s="13">
        <v>5.1619201619084842E-2</v>
      </c>
      <c r="W402" s="13">
        <v>7.4316546818706211E-2</v>
      </c>
      <c r="X402" s="13">
        <v>8.5716396869849304E-2</v>
      </c>
      <c r="Y402" s="13">
        <v>4.1196828254956762E-2</v>
      </c>
      <c r="AA402" s="13">
        <v>5.824282316184401E-2</v>
      </c>
      <c r="AB402" s="13">
        <v>5.6882673579223463E-2</v>
      </c>
      <c r="AC402" s="13">
        <v>8.4729381690471089E-2</v>
      </c>
      <c r="AD402" s="13">
        <v>1.7947309598831909E-2</v>
      </c>
      <c r="AE402" s="13">
        <v>9.7850772076894174E-2</v>
      </c>
      <c r="AF402" s="13">
        <v>5.7118053198025633E-2</v>
      </c>
      <c r="AH402" s="13">
        <v>4.6004518234635569E-2</v>
      </c>
      <c r="AI402" s="13">
        <v>9.3767864673269072E-2</v>
      </c>
      <c r="AJ402" s="13">
        <v>7.2931442326995805E-2</v>
      </c>
      <c r="AK402" s="13">
        <v>3.5018835736910017E-2</v>
      </c>
      <c r="AL402" s="13">
        <v>7.5773479701358559E-2</v>
      </c>
      <c r="AN402" s="13">
        <v>3.6233339533108727E-2</v>
      </c>
      <c r="AO402" s="13">
        <v>6.3604091826219913E-2</v>
      </c>
      <c r="AP402" s="13">
        <v>6.0489402721739922E-2</v>
      </c>
      <c r="AQ402" s="13">
        <v>8.8580739978665959E-2</v>
      </c>
    </row>
    <row r="404" spans="2:45" x14ac:dyDescent="0.35">
      <c r="B404" s="30" t="s">
        <v>158</v>
      </c>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row>
    <row r="405" spans="2:45" x14ac:dyDescent="0.35">
      <c r="B405" s="29" t="s">
        <v>16</v>
      </c>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row>
    <row r="406" spans="2:45" x14ac:dyDescent="0.35">
      <c r="B406" s="12" t="s">
        <v>147</v>
      </c>
      <c r="C406" s="13">
        <v>0.1709213669997536</v>
      </c>
      <c r="D406" s="13">
        <v>0.17463651691561929</v>
      </c>
      <c r="E406" s="13">
        <v>0.19962719630207859</v>
      </c>
      <c r="F406" s="13">
        <v>0.19610098966771949</v>
      </c>
      <c r="G406" s="13">
        <v>0.1873434353498751</v>
      </c>
      <c r="H406" s="13">
        <v>0.15515905841833499</v>
      </c>
      <c r="I406" s="13">
        <v>0.12199844956182331</v>
      </c>
      <c r="K406" s="13">
        <v>0.2030979617739451</v>
      </c>
      <c r="L406" s="13">
        <v>0.13941919389222751</v>
      </c>
      <c r="N406" s="13">
        <v>0.17591940535832101</v>
      </c>
      <c r="O406" s="13">
        <v>0.17518304896616771</v>
      </c>
      <c r="P406" s="13">
        <v>0.1778887819722508</v>
      </c>
      <c r="Q406" s="13">
        <v>0.19469649886726251</v>
      </c>
      <c r="R406" s="13">
        <v>0.1805872445536881</v>
      </c>
      <c r="S406" s="13">
        <v>0.19334580456168499</v>
      </c>
      <c r="T406" s="13">
        <v>0.2034823846651217</v>
      </c>
      <c r="U406" s="13">
        <v>0.19678143178444141</v>
      </c>
      <c r="V406" s="13">
        <v>0.1655519312598481</v>
      </c>
      <c r="W406" s="13">
        <v>0.13446057043519649</v>
      </c>
      <c r="X406" s="13">
        <v>0.13124682840806509</v>
      </c>
      <c r="Y406" s="13">
        <v>0.16347850189649091</v>
      </c>
      <c r="AA406" s="13">
        <v>0.20008522635614859</v>
      </c>
      <c r="AB406" s="13">
        <v>0.15898034733474409</v>
      </c>
      <c r="AC406" s="13">
        <v>0.14831241825830629</v>
      </c>
      <c r="AD406" s="13">
        <v>0.20634685374867909</v>
      </c>
      <c r="AE406" s="13">
        <v>0.1152636798505941</v>
      </c>
      <c r="AF406" s="13">
        <v>0.16810676599637869</v>
      </c>
      <c r="AH406" s="13">
        <v>0.23857307683911949</v>
      </c>
      <c r="AI406" s="13">
        <v>0.1657437442367872</v>
      </c>
      <c r="AJ406" s="13">
        <v>0.1091542961347296</v>
      </c>
      <c r="AK406" s="13">
        <v>0.1881139833400049</v>
      </c>
      <c r="AL406" s="13">
        <v>0.15223959612587259</v>
      </c>
      <c r="AN406" s="13">
        <v>0.18339882348672551</v>
      </c>
      <c r="AO406" s="13">
        <v>0.17681635566746609</v>
      </c>
      <c r="AP406" s="13">
        <v>0.1649350800369456</v>
      </c>
      <c r="AQ406" s="13">
        <v>0.1556522143098702</v>
      </c>
    </row>
    <row r="407" spans="2:45" x14ac:dyDescent="0.35">
      <c r="B407" s="12" t="s">
        <v>148</v>
      </c>
      <c r="C407" s="13">
        <v>0.28144758107057027</v>
      </c>
      <c r="D407" s="13">
        <v>0.27090794548190422</v>
      </c>
      <c r="E407" s="13">
        <v>0.29921242839923318</v>
      </c>
      <c r="F407" s="13">
        <v>0.32781964664901142</v>
      </c>
      <c r="G407" s="13">
        <v>0.31360319176033108</v>
      </c>
      <c r="H407" s="13">
        <v>0.26506874896545662</v>
      </c>
      <c r="I407" s="13">
        <v>0.22125352261479261</v>
      </c>
      <c r="K407" s="13">
        <v>0.27848523560420663</v>
      </c>
      <c r="L407" s="13">
        <v>0.28434783575384509</v>
      </c>
      <c r="N407" s="13">
        <v>0.2451083006126866</v>
      </c>
      <c r="O407" s="13">
        <v>0.25624192583546179</v>
      </c>
      <c r="P407" s="13">
        <v>0.2489867004105201</v>
      </c>
      <c r="Q407" s="13">
        <v>0.1923262343090221</v>
      </c>
      <c r="R407" s="13">
        <v>0.27579041299981188</v>
      </c>
      <c r="S407" s="13">
        <v>0.26888431779495231</v>
      </c>
      <c r="T407" s="13">
        <v>0.28173230619432499</v>
      </c>
      <c r="U407" s="13">
        <v>0.26290746206420318</v>
      </c>
      <c r="V407" s="13">
        <v>0.32479227553545131</v>
      </c>
      <c r="W407" s="13">
        <v>0.34161295388747759</v>
      </c>
      <c r="X407" s="13">
        <v>0.29516977013408929</v>
      </c>
      <c r="Y407" s="13">
        <v>0.2529089191398341</v>
      </c>
      <c r="AA407" s="13">
        <v>0.30366747226709923</v>
      </c>
      <c r="AB407" s="13">
        <v>0.32354960250698939</v>
      </c>
      <c r="AC407" s="13">
        <v>0.29850541504747929</v>
      </c>
      <c r="AD407" s="13">
        <v>0.27275724348825059</v>
      </c>
      <c r="AE407" s="13">
        <v>0.26044755066423447</v>
      </c>
      <c r="AF407" s="13">
        <v>0.25533917786246091</v>
      </c>
      <c r="AH407" s="13">
        <v>0.31897185222303243</v>
      </c>
      <c r="AI407" s="13">
        <v>0.32739092271862857</v>
      </c>
      <c r="AJ407" s="13">
        <v>0.29696354699465338</v>
      </c>
      <c r="AK407" s="13">
        <v>0.28211163311224507</v>
      </c>
      <c r="AL407" s="13">
        <v>0.24453482864670131</v>
      </c>
      <c r="AN407" s="13">
        <v>0.28196530752103011</v>
      </c>
      <c r="AO407" s="13">
        <v>0.31301801321212053</v>
      </c>
      <c r="AP407" s="13">
        <v>0.29090223406116239</v>
      </c>
      <c r="AQ407" s="13">
        <v>0.2408261424730041</v>
      </c>
    </row>
    <row r="408" spans="2:45" x14ac:dyDescent="0.35">
      <c r="B408" s="12" t="s">
        <v>149</v>
      </c>
      <c r="C408" s="13">
        <v>0.13179636801439931</v>
      </c>
      <c r="D408" s="13">
        <v>0.14398236151795171</v>
      </c>
      <c r="E408" s="13">
        <v>0.15567073751934679</v>
      </c>
      <c r="F408" s="13">
        <v>0.1118046250647912</v>
      </c>
      <c r="G408" s="13">
        <v>0.1237027437029479</v>
      </c>
      <c r="H408" s="13">
        <v>0.12747661210509401</v>
      </c>
      <c r="I408" s="13">
        <v>0.13007968559863331</v>
      </c>
      <c r="K408" s="13">
        <v>0.15090743035890389</v>
      </c>
      <c r="L408" s="13">
        <v>0.1130858736792997</v>
      </c>
      <c r="N408" s="13">
        <v>0.14810881280080521</v>
      </c>
      <c r="O408" s="13">
        <v>0.1165090201182007</v>
      </c>
      <c r="P408" s="13">
        <v>0.1263203054639051</v>
      </c>
      <c r="Q408" s="13">
        <v>0.13199288017698241</v>
      </c>
      <c r="R408" s="13">
        <v>0.13686536555594009</v>
      </c>
      <c r="S408" s="13">
        <v>0.17237390610758491</v>
      </c>
      <c r="T408" s="13">
        <v>0.1228492107574561</v>
      </c>
      <c r="U408" s="13">
        <v>0.10804786542312859</v>
      </c>
      <c r="V408" s="13">
        <v>0.1035170716332055</v>
      </c>
      <c r="W408" s="13">
        <v>0.12284480365738749</v>
      </c>
      <c r="X408" s="13">
        <v>0.13624162815626659</v>
      </c>
      <c r="Y408" s="13">
        <v>0.16549703083272069</v>
      </c>
      <c r="AA408" s="13">
        <v>0.1138159667215982</v>
      </c>
      <c r="AB408" s="13">
        <v>0.13846918611161929</v>
      </c>
      <c r="AC408" s="13">
        <v>0.12227375239778029</v>
      </c>
      <c r="AD408" s="13">
        <v>0.13115309809944009</v>
      </c>
      <c r="AE408" s="13">
        <v>0.1388643118839655</v>
      </c>
      <c r="AF408" s="13">
        <v>0.15133512605453431</v>
      </c>
      <c r="AH408" s="13">
        <v>0.12174117852025861</v>
      </c>
      <c r="AI408" s="13">
        <v>0.1577461150152287</v>
      </c>
      <c r="AJ408" s="13">
        <v>0.1172702880985574</v>
      </c>
      <c r="AK408" s="13">
        <v>0.14000772338137341</v>
      </c>
      <c r="AL408" s="13">
        <v>0.1307555356908057</v>
      </c>
      <c r="AN408" s="13">
        <v>0.1154353162186183</v>
      </c>
      <c r="AO408" s="13">
        <v>0.1176092410740467</v>
      </c>
      <c r="AP408" s="13">
        <v>0.1637219099033802</v>
      </c>
      <c r="AQ408" s="13">
        <v>0.1359035903065233</v>
      </c>
    </row>
    <row r="409" spans="2:45" x14ac:dyDescent="0.35">
      <c r="B409" s="12" t="s">
        <v>150</v>
      </c>
      <c r="C409" s="13">
        <v>8.3362845407162461E-2</v>
      </c>
      <c r="D409" s="13">
        <v>0.13873418138232699</v>
      </c>
      <c r="E409" s="13">
        <v>0.1130848129052181</v>
      </c>
      <c r="F409" s="13">
        <v>9.4478760650800839E-2</v>
      </c>
      <c r="G409" s="13">
        <v>4.5099539950752533E-2</v>
      </c>
      <c r="H409" s="13">
        <v>8.1401774455624534E-2</v>
      </c>
      <c r="I409" s="13">
        <v>4.6028819717353092E-2</v>
      </c>
      <c r="K409" s="13">
        <v>8.3443181091201121E-2</v>
      </c>
      <c r="L409" s="13">
        <v>8.3284193559660963E-2</v>
      </c>
      <c r="N409" s="13">
        <v>8.1594934650247461E-2</v>
      </c>
      <c r="O409" s="13">
        <v>8.7840467339377559E-2</v>
      </c>
      <c r="P409" s="13">
        <v>5.5734351037297472E-2</v>
      </c>
      <c r="Q409" s="13">
        <v>0.1283537743237636</v>
      </c>
      <c r="R409" s="13">
        <v>7.0022787745967069E-2</v>
      </c>
      <c r="S409" s="13">
        <v>0.1239585984200498</v>
      </c>
      <c r="T409" s="13">
        <v>8.2016547497705233E-2</v>
      </c>
      <c r="U409" s="13">
        <v>9.1065847270599132E-2</v>
      </c>
      <c r="V409" s="13">
        <v>8.671052744181372E-2</v>
      </c>
      <c r="W409" s="13">
        <v>7.3353072548234324E-2</v>
      </c>
      <c r="X409" s="13">
        <v>7.9448974658175395E-2</v>
      </c>
      <c r="Y409" s="13">
        <v>6.485354405101916E-2</v>
      </c>
      <c r="AA409" s="13">
        <v>8.7104427826424746E-2</v>
      </c>
      <c r="AB409" s="13">
        <v>3.3553835561289651E-2</v>
      </c>
      <c r="AC409" s="13">
        <v>0.11849003539235541</v>
      </c>
      <c r="AD409" s="13">
        <v>7.3133657198760013E-2</v>
      </c>
      <c r="AE409" s="13">
        <v>9.0297777108597224E-2</v>
      </c>
      <c r="AF409" s="13">
        <v>8.4826468653885462E-2</v>
      </c>
      <c r="AH409" s="13">
        <v>9.9683544237694668E-2</v>
      </c>
      <c r="AI409" s="13">
        <v>2.9594485434231231E-2</v>
      </c>
      <c r="AJ409" s="13">
        <v>9.8305913145575324E-2</v>
      </c>
      <c r="AK409" s="13">
        <v>7.7819824586512584E-2</v>
      </c>
      <c r="AL409" s="13">
        <v>8.6348554855129545E-2</v>
      </c>
      <c r="AN409" s="13">
        <v>6.3151808010822236E-2</v>
      </c>
      <c r="AO409" s="13">
        <v>9.2062531042030049E-2</v>
      </c>
      <c r="AP409" s="13">
        <v>9.1726496773400307E-2</v>
      </c>
      <c r="AQ409" s="13">
        <v>8.9382351076847541E-2</v>
      </c>
    </row>
    <row r="410" spans="2:45" x14ac:dyDescent="0.35">
      <c r="B410" s="12" t="s">
        <v>151</v>
      </c>
      <c r="C410" s="13">
        <v>0.28807793381577729</v>
      </c>
      <c r="D410" s="13">
        <v>0.2313702879784959</v>
      </c>
      <c r="E410" s="13">
        <v>0.20246046258727851</v>
      </c>
      <c r="F410" s="13">
        <v>0.2349622638196201</v>
      </c>
      <c r="G410" s="13">
        <v>0.28667594444108968</v>
      </c>
      <c r="H410" s="13">
        <v>0.2928485740918173</v>
      </c>
      <c r="I410" s="13">
        <v>0.43607313766835137</v>
      </c>
      <c r="K410" s="13">
        <v>0.24723620923359191</v>
      </c>
      <c r="L410" s="13">
        <v>0.3280636155458368</v>
      </c>
      <c r="N410" s="13">
        <v>0.32632288046382868</v>
      </c>
      <c r="O410" s="13">
        <v>0.29462179117730658</v>
      </c>
      <c r="P410" s="13">
        <v>0.33923300547423202</v>
      </c>
      <c r="Q410" s="13">
        <v>0.27892584307690171</v>
      </c>
      <c r="R410" s="13">
        <v>0.30145919409225241</v>
      </c>
      <c r="S410" s="13">
        <v>0.20267319326401709</v>
      </c>
      <c r="T410" s="13">
        <v>0.28029907432072171</v>
      </c>
      <c r="U410" s="13">
        <v>0.29609688166285308</v>
      </c>
      <c r="V410" s="13">
        <v>0.27961174318507542</v>
      </c>
      <c r="W410" s="13">
        <v>0.28666404352763097</v>
      </c>
      <c r="X410" s="13">
        <v>0.2727560295542949</v>
      </c>
      <c r="Y410" s="13">
        <v>0.31055920298843293</v>
      </c>
      <c r="AA410" s="13">
        <v>0.2465715736368321</v>
      </c>
      <c r="AB410" s="13">
        <v>0.31001583543849071</v>
      </c>
      <c r="AC410" s="13">
        <v>0.28806635135722142</v>
      </c>
      <c r="AD410" s="13">
        <v>0.29799962346915038</v>
      </c>
      <c r="AE410" s="13">
        <v>0.33179198696765322</v>
      </c>
      <c r="AF410" s="13">
        <v>0.29631986104471109</v>
      </c>
      <c r="AH410" s="13">
        <v>0.1826910300445003</v>
      </c>
      <c r="AI410" s="13">
        <v>0.28004869085361922</v>
      </c>
      <c r="AJ410" s="13">
        <v>0.33265008861194362</v>
      </c>
      <c r="AK410" s="13">
        <v>0.28428834080333759</v>
      </c>
      <c r="AL410" s="13">
        <v>0.32698416135710479</v>
      </c>
      <c r="AN410" s="13">
        <v>0.32944241070628788</v>
      </c>
      <c r="AO410" s="13">
        <v>0.26008267387918171</v>
      </c>
      <c r="AP410" s="13">
        <v>0.2378844353151558</v>
      </c>
      <c r="AQ410" s="13">
        <v>0.3178695367077301</v>
      </c>
    </row>
    <row r="411" spans="2:45" x14ac:dyDescent="0.35">
      <c r="B411" s="12" t="s">
        <v>81</v>
      </c>
      <c r="C411" s="13">
        <v>4.439390469233697E-2</v>
      </c>
      <c r="D411" s="13">
        <v>4.0368706723702047E-2</v>
      </c>
      <c r="E411" s="13">
        <v>2.9944362286844831E-2</v>
      </c>
      <c r="F411" s="13">
        <v>3.4833714148056923E-2</v>
      </c>
      <c r="G411" s="13">
        <v>4.3575144795003663E-2</v>
      </c>
      <c r="H411" s="13">
        <v>7.8045231963672593E-2</v>
      </c>
      <c r="I411" s="13">
        <v>4.4566384839046291E-2</v>
      </c>
      <c r="K411" s="13">
        <v>3.6829981938151499E-2</v>
      </c>
      <c r="L411" s="13">
        <v>5.1799287569130027E-2</v>
      </c>
      <c r="N411" s="13">
        <v>2.2945666114111099E-2</v>
      </c>
      <c r="O411" s="13">
        <v>6.960374656348553E-2</v>
      </c>
      <c r="P411" s="13">
        <v>5.1836855641794619E-2</v>
      </c>
      <c r="Q411" s="13">
        <v>7.3704769246067781E-2</v>
      </c>
      <c r="R411" s="13">
        <v>3.5274995052340413E-2</v>
      </c>
      <c r="S411" s="13">
        <v>3.8764179851710968E-2</v>
      </c>
      <c r="T411" s="13">
        <v>2.9620476564670421E-2</v>
      </c>
      <c r="U411" s="13">
        <v>4.5100511794774437E-2</v>
      </c>
      <c r="V411" s="13">
        <v>3.9816450944605862E-2</v>
      </c>
      <c r="W411" s="13">
        <v>4.1064555944073003E-2</v>
      </c>
      <c r="X411" s="13">
        <v>8.5136769089108499E-2</v>
      </c>
      <c r="Y411" s="13">
        <v>4.2702801091502249E-2</v>
      </c>
      <c r="AA411" s="13">
        <v>4.8755333191897163E-2</v>
      </c>
      <c r="AB411" s="13">
        <v>3.5431193046866913E-2</v>
      </c>
      <c r="AC411" s="13">
        <v>2.4352027546857471E-2</v>
      </c>
      <c r="AD411" s="13">
        <v>1.860952399571969E-2</v>
      </c>
      <c r="AE411" s="13">
        <v>6.3334693524955563E-2</v>
      </c>
      <c r="AF411" s="13">
        <v>4.4072600388029681E-2</v>
      </c>
      <c r="AH411" s="13">
        <v>3.8339318135394443E-2</v>
      </c>
      <c r="AI411" s="13">
        <v>3.9476041741505007E-2</v>
      </c>
      <c r="AJ411" s="13">
        <v>4.5655867014540691E-2</v>
      </c>
      <c r="AK411" s="13">
        <v>2.7658494776526391E-2</v>
      </c>
      <c r="AL411" s="13">
        <v>5.9137323324386142E-2</v>
      </c>
      <c r="AN411" s="13">
        <v>2.660633405651611E-2</v>
      </c>
      <c r="AO411" s="13">
        <v>4.0411185125154868E-2</v>
      </c>
      <c r="AP411" s="13">
        <v>5.0829843909955728E-2</v>
      </c>
      <c r="AQ411" s="13">
        <v>6.0366165126024697E-2</v>
      </c>
    </row>
    <row r="413" spans="2:45" x14ac:dyDescent="0.35">
      <c r="B413" s="30" t="s">
        <v>159</v>
      </c>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row>
    <row r="414" spans="2:45" x14ac:dyDescent="0.35">
      <c r="B414" s="29" t="s">
        <v>16</v>
      </c>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row>
    <row r="415" spans="2:45" x14ac:dyDescent="0.35">
      <c r="B415" s="12" t="s">
        <v>147</v>
      </c>
      <c r="C415" s="13">
        <v>0.1413448029095761</v>
      </c>
      <c r="D415" s="13">
        <v>0.1265731549581201</v>
      </c>
      <c r="E415" s="13">
        <v>0.14196239799217189</v>
      </c>
      <c r="F415" s="13">
        <v>0.17228491665763329</v>
      </c>
      <c r="G415" s="13">
        <v>0.16468251843367199</v>
      </c>
      <c r="H415" s="13">
        <v>0.13434623132652179</v>
      </c>
      <c r="I415" s="13">
        <v>0.1112383458501503</v>
      </c>
      <c r="K415" s="13">
        <v>0.1932528976762892</v>
      </c>
      <c r="L415" s="13">
        <v>9.0524702196667306E-2</v>
      </c>
      <c r="N415" s="13">
        <v>0.12061165054993341</v>
      </c>
      <c r="O415" s="13">
        <v>0.1127754493190912</v>
      </c>
      <c r="P415" s="13">
        <v>0.1553998468656112</v>
      </c>
      <c r="Q415" s="13">
        <v>0.19415935876412899</v>
      </c>
      <c r="R415" s="13">
        <v>0.15697305768162129</v>
      </c>
      <c r="S415" s="13">
        <v>0.1653219666900391</v>
      </c>
      <c r="T415" s="13">
        <v>0.14745995509941831</v>
      </c>
      <c r="U415" s="13">
        <v>0.13895788716419949</v>
      </c>
      <c r="V415" s="13">
        <v>0.15268801922254929</v>
      </c>
      <c r="W415" s="13">
        <v>0.12482867407233859</v>
      </c>
      <c r="X415" s="13">
        <v>0.1034931284117632</v>
      </c>
      <c r="Y415" s="13">
        <v>0.137618624980858</v>
      </c>
      <c r="AA415" s="13">
        <v>0.151579480976786</v>
      </c>
      <c r="AB415" s="13">
        <v>0.12681499229866769</v>
      </c>
      <c r="AC415" s="13">
        <v>0.12778411610242721</v>
      </c>
      <c r="AD415" s="13">
        <v>0.18985897659865569</v>
      </c>
      <c r="AE415" s="13">
        <v>8.8295350970187592E-2</v>
      </c>
      <c r="AF415" s="13">
        <v>0.15407105853072109</v>
      </c>
      <c r="AH415" s="13">
        <v>0.18089572178475721</v>
      </c>
      <c r="AI415" s="13">
        <v>0.13269533660567279</v>
      </c>
      <c r="AJ415" s="13">
        <v>0.1049180040487644</v>
      </c>
      <c r="AK415" s="13">
        <v>0.1730479902335629</v>
      </c>
      <c r="AL415" s="13">
        <v>0.1177217176140741</v>
      </c>
      <c r="AN415" s="13">
        <v>0.14420881398727009</v>
      </c>
      <c r="AO415" s="13">
        <v>0.13328605209708169</v>
      </c>
      <c r="AP415" s="13">
        <v>0.15915174592281239</v>
      </c>
      <c r="AQ415" s="13">
        <v>0.13086449867324129</v>
      </c>
    </row>
    <row r="416" spans="2:45" x14ac:dyDescent="0.35">
      <c r="B416" s="12" t="s">
        <v>148</v>
      </c>
      <c r="C416" s="13">
        <v>0.19380384878980619</v>
      </c>
      <c r="D416" s="13">
        <v>0.2061762893382319</v>
      </c>
      <c r="E416" s="13">
        <v>0.24831130719146019</v>
      </c>
      <c r="F416" s="13">
        <v>0.1751241587172527</v>
      </c>
      <c r="G416" s="13">
        <v>0.21866329401952511</v>
      </c>
      <c r="H416" s="13">
        <v>0.19114021451381469</v>
      </c>
      <c r="I416" s="13">
        <v>0.1381993991689287</v>
      </c>
      <c r="K416" s="13">
        <v>0.220170275445562</v>
      </c>
      <c r="L416" s="13">
        <v>0.16799006263358041</v>
      </c>
      <c r="N416" s="13">
        <v>0.19105258010727519</v>
      </c>
      <c r="O416" s="13">
        <v>0.21196546755380449</v>
      </c>
      <c r="P416" s="13">
        <v>0.1413032257084344</v>
      </c>
      <c r="Q416" s="13">
        <v>0.1205828065747673</v>
      </c>
      <c r="R416" s="13">
        <v>0.1907850348004286</v>
      </c>
      <c r="S416" s="13">
        <v>0.18759984371488339</v>
      </c>
      <c r="T416" s="13">
        <v>0.1960023477853286</v>
      </c>
      <c r="U416" s="13">
        <v>0.20025121219209691</v>
      </c>
      <c r="V416" s="13">
        <v>0.2187957538821112</v>
      </c>
      <c r="W416" s="13">
        <v>0.22934068901280499</v>
      </c>
      <c r="X416" s="13">
        <v>0.12956986888961941</v>
      </c>
      <c r="Y416" s="13">
        <v>0.22059837706227639</v>
      </c>
      <c r="AA416" s="13">
        <v>0.22651409588446461</v>
      </c>
      <c r="AB416" s="13">
        <v>0.2152980316310755</v>
      </c>
      <c r="AC416" s="13">
        <v>0.18893977400403941</v>
      </c>
      <c r="AD416" s="13">
        <v>0.2094449058304286</v>
      </c>
      <c r="AE416" s="13">
        <v>0.1257511639276247</v>
      </c>
      <c r="AF416" s="13">
        <v>0.1919892486430852</v>
      </c>
      <c r="AH416" s="13">
        <v>0.2219912471761547</v>
      </c>
      <c r="AI416" s="13">
        <v>0.23885263523999109</v>
      </c>
      <c r="AJ416" s="13">
        <v>0.2024605450619405</v>
      </c>
      <c r="AK416" s="13">
        <v>0.1927724844920124</v>
      </c>
      <c r="AL416" s="13">
        <v>0.16564897256924471</v>
      </c>
      <c r="AN416" s="13">
        <v>0.20344337280565811</v>
      </c>
      <c r="AO416" s="13">
        <v>0.20194946621711549</v>
      </c>
      <c r="AP416" s="13">
        <v>0.2305270709907109</v>
      </c>
      <c r="AQ416" s="13">
        <v>0.14289479608216191</v>
      </c>
    </row>
    <row r="417" spans="2:45" x14ac:dyDescent="0.35">
      <c r="B417" s="12" t="s">
        <v>149</v>
      </c>
      <c r="C417" s="13">
        <v>0.136534551441931</v>
      </c>
      <c r="D417" s="13">
        <v>0.143590842723191</v>
      </c>
      <c r="E417" s="13">
        <v>0.16354301779068059</v>
      </c>
      <c r="F417" s="13">
        <v>0.13968279892798879</v>
      </c>
      <c r="G417" s="13">
        <v>0.11255310768657489</v>
      </c>
      <c r="H417" s="13">
        <v>0.1338647670540313</v>
      </c>
      <c r="I417" s="13">
        <v>0.12860894541259099</v>
      </c>
      <c r="K417" s="13">
        <v>0.13574240282066749</v>
      </c>
      <c r="L417" s="13">
        <v>0.13731009662217941</v>
      </c>
      <c r="N417" s="13">
        <v>0.11262072788596481</v>
      </c>
      <c r="O417" s="13">
        <v>0.1691443894665958</v>
      </c>
      <c r="P417" s="13">
        <v>0.10597944906223911</v>
      </c>
      <c r="Q417" s="13">
        <v>0.1208678387156714</v>
      </c>
      <c r="R417" s="13">
        <v>0.13520989647048179</v>
      </c>
      <c r="S417" s="13">
        <v>0.13211003375997971</v>
      </c>
      <c r="T417" s="13">
        <v>0.1433246943731919</v>
      </c>
      <c r="U417" s="13">
        <v>0.14428599110001081</v>
      </c>
      <c r="V417" s="13">
        <v>0.13452656222996601</v>
      </c>
      <c r="W417" s="13">
        <v>0.12444645128438479</v>
      </c>
      <c r="X417" s="13">
        <v>0.15677943112045239</v>
      </c>
      <c r="Y417" s="13">
        <v>0.16902387001988869</v>
      </c>
      <c r="AA417" s="13">
        <v>0.13767176768369671</v>
      </c>
      <c r="AB417" s="13">
        <v>0.16404711679098979</v>
      </c>
      <c r="AC417" s="13">
        <v>9.6904689062512539E-2</v>
      </c>
      <c r="AD417" s="13">
        <v>9.2929635579484984E-2</v>
      </c>
      <c r="AE417" s="13">
        <v>0.14066736039749869</v>
      </c>
      <c r="AF417" s="13">
        <v>0.15601964563622581</v>
      </c>
      <c r="AH417" s="13">
        <v>0.18779515868693139</v>
      </c>
      <c r="AI417" s="13">
        <v>0.11430049984362441</v>
      </c>
      <c r="AJ417" s="13">
        <v>9.0313080016417635E-2</v>
      </c>
      <c r="AK417" s="13">
        <v>0.13940040502036949</v>
      </c>
      <c r="AL417" s="13">
        <v>0.13342547918147191</v>
      </c>
      <c r="AN417" s="13">
        <v>0.13266380692046961</v>
      </c>
      <c r="AO417" s="13">
        <v>0.13557681525215701</v>
      </c>
      <c r="AP417" s="13">
        <v>0.12571299269616801</v>
      </c>
      <c r="AQ417" s="13">
        <v>0.1500905566793285</v>
      </c>
    </row>
    <row r="418" spans="2:45" x14ac:dyDescent="0.35">
      <c r="B418" s="12" t="s">
        <v>150</v>
      </c>
      <c r="C418" s="13">
        <v>0.1058456463580851</v>
      </c>
      <c r="D418" s="13">
        <v>0.1403648802844995</v>
      </c>
      <c r="E418" s="13">
        <v>0.1231295355719533</v>
      </c>
      <c r="F418" s="13">
        <v>0.10672130554154489</v>
      </c>
      <c r="G418" s="13">
        <v>0.1251152865229429</v>
      </c>
      <c r="H418" s="13">
        <v>9.9870874260576614E-2</v>
      </c>
      <c r="I418" s="13">
        <v>5.676635325426959E-2</v>
      </c>
      <c r="K418" s="13">
        <v>9.4288484561649538E-2</v>
      </c>
      <c r="L418" s="13">
        <v>0.1171605699569931</v>
      </c>
      <c r="N418" s="13">
        <v>9.9782909103990541E-2</v>
      </c>
      <c r="O418" s="13">
        <v>6.6287484819128065E-2</v>
      </c>
      <c r="P418" s="13">
        <v>5.8286057769697322E-2</v>
      </c>
      <c r="Q418" s="13">
        <v>9.1173630622954152E-2</v>
      </c>
      <c r="R418" s="13">
        <v>0.1219598932293153</v>
      </c>
      <c r="S418" s="13">
        <v>0.14889114930775019</v>
      </c>
      <c r="T418" s="13">
        <v>0.1240452933098117</v>
      </c>
      <c r="U418" s="13">
        <v>7.3551179616200335E-2</v>
      </c>
      <c r="V418" s="13">
        <v>0.1002491547288394</v>
      </c>
      <c r="W418" s="13">
        <v>0.12057417372107029</v>
      </c>
      <c r="X418" s="13">
        <v>0.13166751069734059</v>
      </c>
      <c r="Y418" s="13">
        <v>8.2091636030025214E-2</v>
      </c>
      <c r="AA418" s="13">
        <v>0.1107557882432046</v>
      </c>
      <c r="AB418" s="13">
        <v>4.7502711277492303E-2</v>
      </c>
      <c r="AC418" s="13">
        <v>0.1207404347214502</v>
      </c>
      <c r="AD418" s="13">
        <v>0.1229762230583076</v>
      </c>
      <c r="AE418" s="13">
        <v>0.12615311711379151</v>
      </c>
      <c r="AF418" s="13">
        <v>8.7589979539309457E-2</v>
      </c>
      <c r="AH418" s="13">
        <v>0.12301748834863541</v>
      </c>
      <c r="AI418" s="13">
        <v>8.458886687523412E-2</v>
      </c>
      <c r="AJ418" s="13">
        <v>0.1140235832345325</v>
      </c>
      <c r="AK418" s="13">
        <v>0.1013988272903575</v>
      </c>
      <c r="AL418" s="13">
        <v>0.10225918737909701</v>
      </c>
      <c r="AN418" s="13">
        <v>0.1017095107733972</v>
      </c>
      <c r="AO418" s="13">
        <v>0.1202196046652203</v>
      </c>
      <c r="AP418" s="13">
        <v>0.1231975851158008</v>
      </c>
      <c r="AQ418" s="13">
        <v>8.0893866052933708E-2</v>
      </c>
    </row>
    <row r="419" spans="2:45" x14ac:dyDescent="0.35">
      <c r="B419" s="12" t="s">
        <v>151</v>
      </c>
      <c r="C419" s="13">
        <v>0.35659199794459628</v>
      </c>
      <c r="D419" s="13">
        <v>0.33667593868701401</v>
      </c>
      <c r="E419" s="13">
        <v>0.27256411694726917</v>
      </c>
      <c r="F419" s="13">
        <v>0.34177366505661311</v>
      </c>
      <c r="G419" s="13">
        <v>0.31788243081792611</v>
      </c>
      <c r="H419" s="13">
        <v>0.37434882444455458</v>
      </c>
      <c r="I419" s="13">
        <v>0.4694283708099703</v>
      </c>
      <c r="K419" s="13">
        <v>0.31102659420077622</v>
      </c>
      <c r="L419" s="13">
        <v>0.40120235048580022</v>
      </c>
      <c r="N419" s="13">
        <v>0.39350002204412232</v>
      </c>
      <c r="O419" s="13">
        <v>0.36677488556073179</v>
      </c>
      <c r="P419" s="13">
        <v>0.46318981874190179</v>
      </c>
      <c r="Q419" s="13">
        <v>0.34557621457003068</v>
      </c>
      <c r="R419" s="13">
        <v>0.35439901168006582</v>
      </c>
      <c r="S419" s="13">
        <v>0.29087124541017789</v>
      </c>
      <c r="T419" s="13">
        <v>0.34610671782407598</v>
      </c>
      <c r="U419" s="13">
        <v>0.3804031417021978</v>
      </c>
      <c r="V419" s="13">
        <v>0.32213142162537112</v>
      </c>
      <c r="W419" s="13">
        <v>0.35553966806767717</v>
      </c>
      <c r="X419" s="13">
        <v>0.37273906724938349</v>
      </c>
      <c r="Y419" s="13">
        <v>0.34821943674488581</v>
      </c>
      <c r="AA419" s="13">
        <v>0.31111202590555698</v>
      </c>
      <c r="AB419" s="13">
        <v>0.36374477482239131</v>
      </c>
      <c r="AC419" s="13">
        <v>0.4065770378728546</v>
      </c>
      <c r="AD419" s="13">
        <v>0.35906647847859952</v>
      </c>
      <c r="AE419" s="13">
        <v>0.4251334975787619</v>
      </c>
      <c r="AF419" s="13">
        <v>0.3454594533998947</v>
      </c>
      <c r="AH419" s="13">
        <v>0.23329426486284091</v>
      </c>
      <c r="AI419" s="13">
        <v>0.32072600012858982</v>
      </c>
      <c r="AJ419" s="13">
        <v>0.43277612675856741</v>
      </c>
      <c r="AK419" s="13">
        <v>0.3541618356085367</v>
      </c>
      <c r="AL419" s="13">
        <v>0.39771968219706938</v>
      </c>
      <c r="AN419" s="13">
        <v>0.36309823726710089</v>
      </c>
      <c r="AO419" s="13">
        <v>0.35821025021517661</v>
      </c>
      <c r="AP419" s="13">
        <v>0.30010244441071943</v>
      </c>
      <c r="AQ419" s="13">
        <v>0.39933367496004779</v>
      </c>
    </row>
    <row r="420" spans="2:45" x14ac:dyDescent="0.35">
      <c r="B420" s="12" t="s">
        <v>81</v>
      </c>
      <c r="C420" s="13">
        <v>6.587915255600528E-2</v>
      </c>
      <c r="D420" s="13">
        <v>4.6618894008943833E-2</v>
      </c>
      <c r="E420" s="13">
        <v>5.0489624506464957E-2</v>
      </c>
      <c r="F420" s="13">
        <v>6.4413155098967292E-2</v>
      </c>
      <c r="G420" s="13">
        <v>6.1103362519359022E-2</v>
      </c>
      <c r="H420" s="13">
        <v>6.642908840050088E-2</v>
      </c>
      <c r="I420" s="13">
        <v>9.5758585504090082E-2</v>
      </c>
      <c r="K420" s="13">
        <v>4.5519345295055427E-2</v>
      </c>
      <c r="L420" s="13">
        <v>8.5812218104779681E-2</v>
      </c>
      <c r="N420" s="13">
        <v>8.243211030871378E-2</v>
      </c>
      <c r="O420" s="13">
        <v>7.3052323280648604E-2</v>
      </c>
      <c r="P420" s="13">
        <v>7.5841601852116344E-2</v>
      </c>
      <c r="Q420" s="13">
        <v>0.1276401507524475</v>
      </c>
      <c r="R420" s="13">
        <v>4.0673106138087167E-2</v>
      </c>
      <c r="S420" s="13">
        <v>7.5205761117169659E-2</v>
      </c>
      <c r="T420" s="13">
        <v>4.3060991608173588E-2</v>
      </c>
      <c r="U420" s="13">
        <v>6.2550588225294509E-2</v>
      </c>
      <c r="V420" s="13">
        <v>7.1609088311163013E-2</v>
      </c>
      <c r="W420" s="13">
        <v>4.5270343841723959E-2</v>
      </c>
      <c r="X420" s="13">
        <v>0.10575099363144071</v>
      </c>
      <c r="Y420" s="13">
        <v>4.2448055162065922E-2</v>
      </c>
      <c r="AA420" s="13">
        <v>6.2366841306291047E-2</v>
      </c>
      <c r="AB420" s="13">
        <v>8.2592373179383463E-2</v>
      </c>
      <c r="AC420" s="13">
        <v>5.9053948236716107E-2</v>
      </c>
      <c r="AD420" s="13">
        <v>2.572378045452365E-2</v>
      </c>
      <c r="AE420" s="13">
        <v>9.3999510012135731E-2</v>
      </c>
      <c r="AF420" s="13">
        <v>6.4870614250763736E-2</v>
      </c>
      <c r="AH420" s="13">
        <v>5.300611914068025E-2</v>
      </c>
      <c r="AI420" s="13">
        <v>0.1088366613068876</v>
      </c>
      <c r="AJ420" s="13">
        <v>5.550866087977753E-2</v>
      </c>
      <c r="AK420" s="13">
        <v>3.9218457355161038E-2</v>
      </c>
      <c r="AL420" s="13">
        <v>8.3224961059043007E-2</v>
      </c>
      <c r="AN420" s="13">
        <v>5.4876258246104363E-2</v>
      </c>
      <c r="AO420" s="13">
        <v>5.0757811553248891E-2</v>
      </c>
      <c r="AP420" s="13">
        <v>6.1308160863788472E-2</v>
      </c>
      <c r="AQ420" s="13">
        <v>9.5922607552286793E-2</v>
      </c>
    </row>
    <row r="422" spans="2:45" x14ac:dyDescent="0.35">
      <c r="B422" s="30" t="s">
        <v>160</v>
      </c>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row>
    <row r="423" spans="2:45" x14ac:dyDescent="0.35">
      <c r="B423" s="29" t="s">
        <v>16</v>
      </c>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row>
    <row r="424" spans="2:45" x14ac:dyDescent="0.35">
      <c r="B424" s="12" t="s">
        <v>147</v>
      </c>
      <c r="C424" s="13">
        <v>8.8564164872613801E-2</v>
      </c>
      <c r="D424" s="13">
        <v>7.8051754330204129E-2</v>
      </c>
      <c r="E424" s="13">
        <v>9.346878431640282E-2</v>
      </c>
      <c r="F424" s="13">
        <v>9.5477115112745051E-2</v>
      </c>
      <c r="G424" s="13">
        <v>9.6398521380326729E-2</v>
      </c>
      <c r="H424" s="13">
        <v>7.6271231876818571E-2</v>
      </c>
      <c r="I424" s="13">
        <v>8.7813887225180659E-2</v>
      </c>
      <c r="K424" s="13">
        <v>0.1198266384483066</v>
      </c>
      <c r="L424" s="13">
        <v>5.7956952976441843E-2</v>
      </c>
      <c r="N424" s="13">
        <v>6.0581939438278561E-2</v>
      </c>
      <c r="O424" s="13">
        <v>7.8789418903905312E-2</v>
      </c>
      <c r="P424" s="13">
        <v>0.11719991202281491</v>
      </c>
      <c r="Q424" s="13">
        <v>7.7494286749861502E-2</v>
      </c>
      <c r="R424" s="13">
        <v>0.114433931057008</v>
      </c>
      <c r="S424" s="13">
        <v>0.1136535902770784</v>
      </c>
      <c r="T424" s="13">
        <v>9.5988319739701955E-2</v>
      </c>
      <c r="U424" s="13">
        <v>9.7950867974228611E-2</v>
      </c>
      <c r="V424" s="13">
        <v>8.7223401794125174E-2</v>
      </c>
      <c r="W424" s="13">
        <v>6.1383800262435832E-2</v>
      </c>
      <c r="X424" s="13">
        <v>8.3440701985148288E-2</v>
      </c>
      <c r="Y424" s="13">
        <v>8.5702724024607588E-2</v>
      </c>
      <c r="AA424" s="13">
        <v>0.104131515876518</v>
      </c>
      <c r="AB424" s="13">
        <v>8.4486494302296072E-2</v>
      </c>
      <c r="AC424" s="13">
        <v>6.8464917834871242E-2</v>
      </c>
      <c r="AD424" s="13">
        <v>0.1298996626211199</v>
      </c>
      <c r="AE424" s="13">
        <v>3.3248335044144643E-2</v>
      </c>
      <c r="AF424" s="13">
        <v>9.7978457042823902E-2</v>
      </c>
      <c r="AH424" s="13">
        <v>0.1079750412232577</v>
      </c>
      <c r="AI424" s="13">
        <v>9.4995615510207701E-2</v>
      </c>
      <c r="AJ424" s="13">
        <v>4.7984172581505023E-2</v>
      </c>
      <c r="AK424" s="13">
        <v>0.1186247347866647</v>
      </c>
      <c r="AL424" s="13">
        <v>7.3932316702879627E-2</v>
      </c>
      <c r="AN424" s="13">
        <v>8.479161440147201E-2</v>
      </c>
      <c r="AO424" s="13">
        <v>7.5038227846752001E-2</v>
      </c>
      <c r="AP424" s="13">
        <v>0.11086992504204971</v>
      </c>
      <c r="AQ424" s="13">
        <v>8.6565544228479993E-2</v>
      </c>
    </row>
    <row r="425" spans="2:45" x14ac:dyDescent="0.35">
      <c r="B425" s="12" t="s">
        <v>148</v>
      </c>
      <c r="C425" s="13">
        <v>0.17748790318039359</v>
      </c>
      <c r="D425" s="13">
        <v>0.1844304293144379</v>
      </c>
      <c r="E425" s="13">
        <v>0.21160564260212411</v>
      </c>
      <c r="F425" s="13">
        <v>0.19263496086394699</v>
      </c>
      <c r="G425" s="13">
        <v>0.19702559939406311</v>
      </c>
      <c r="H425" s="13">
        <v>0.1777650363496559</v>
      </c>
      <c r="I425" s="13">
        <v>0.11687393202109581</v>
      </c>
      <c r="K425" s="13">
        <v>0.20656258021524329</v>
      </c>
      <c r="L425" s="13">
        <v>0.14902263159323689</v>
      </c>
      <c r="N425" s="13">
        <v>0.174986020542714</v>
      </c>
      <c r="O425" s="13">
        <v>0.1610038040976344</v>
      </c>
      <c r="P425" s="13">
        <v>0.15450332236270961</v>
      </c>
      <c r="Q425" s="13">
        <v>0.16611400801268711</v>
      </c>
      <c r="R425" s="13">
        <v>0.1949275194843994</v>
      </c>
      <c r="S425" s="13">
        <v>0.17956830282925709</v>
      </c>
      <c r="T425" s="13">
        <v>0.18201751082377551</v>
      </c>
      <c r="U425" s="13">
        <v>0.16962298354237829</v>
      </c>
      <c r="V425" s="13">
        <v>0.2016861590116327</v>
      </c>
      <c r="W425" s="13">
        <v>0.20092558540051211</v>
      </c>
      <c r="X425" s="13">
        <v>0.1369089471954493</v>
      </c>
      <c r="Y425" s="13">
        <v>0.14870660760495311</v>
      </c>
      <c r="AA425" s="13">
        <v>0.22198429408926099</v>
      </c>
      <c r="AB425" s="13">
        <v>0.14743804950170691</v>
      </c>
      <c r="AC425" s="13">
        <v>0.15892748380778801</v>
      </c>
      <c r="AD425" s="13">
        <v>0.15822583778433749</v>
      </c>
      <c r="AE425" s="13">
        <v>0.1351211505016327</v>
      </c>
      <c r="AF425" s="13">
        <v>0.17623862006678459</v>
      </c>
      <c r="AH425" s="13">
        <v>0.27324038439163412</v>
      </c>
      <c r="AI425" s="13">
        <v>0.1693829104486006</v>
      </c>
      <c r="AJ425" s="13">
        <v>0.16127654154971141</v>
      </c>
      <c r="AK425" s="13">
        <v>0.15861487543868269</v>
      </c>
      <c r="AL425" s="13">
        <v>0.1508622855704656</v>
      </c>
      <c r="AN425" s="13">
        <v>0.17848727158428271</v>
      </c>
      <c r="AO425" s="13">
        <v>0.19579998392588641</v>
      </c>
      <c r="AP425" s="13">
        <v>0.1985249245401168</v>
      </c>
      <c r="AQ425" s="13">
        <v>0.13905988846552711</v>
      </c>
    </row>
    <row r="426" spans="2:45" x14ac:dyDescent="0.35">
      <c r="B426" s="12" t="s">
        <v>149</v>
      </c>
      <c r="C426" s="13">
        <v>0.1810239654424283</v>
      </c>
      <c r="D426" s="13">
        <v>0.2150913481780842</v>
      </c>
      <c r="E426" s="13">
        <v>0.18833424732021581</v>
      </c>
      <c r="F426" s="13">
        <v>0.1872211289971249</v>
      </c>
      <c r="G426" s="13">
        <v>0.17597800022547311</v>
      </c>
      <c r="H426" s="13">
        <v>0.17651672416636341</v>
      </c>
      <c r="I426" s="13">
        <v>0.15473220226838569</v>
      </c>
      <c r="K426" s="13">
        <v>0.18552248601296459</v>
      </c>
      <c r="L426" s="13">
        <v>0.17661973389663199</v>
      </c>
      <c r="N426" s="13">
        <v>0.1760622243370307</v>
      </c>
      <c r="O426" s="13">
        <v>0.24554736601584259</v>
      </c>
      <c r="P426" s="13">
        <v>0.14176903257639589</v>
      </c>
      <c r="Q426" s="13">
        <v>0.16294971892206719</v>
      </c>
      <c r="R426" s="13">
        <v>0.15232445486378191</v>
      </c>
      <c r="S426" s="13">
        <v>0.1960723100578009</v>
      </c>
      <c r="T426" s="13">
        <v>0.20871356961679299</v>
      </c>
      <c r="U426" s="13">
        <v>0.16295320176078679</v>
      </c>
      <c r="V426" s="13">
        <v>0.18005008719154639</v>
      </c>
      <c r="W426" s="13">
        <v>0.1704662700309002</v>
      </c>
      <c r="X426" s="13">
        <v>0.17767254749572819</v>
      </c>
      <c r="Y426" s="13">
        <v>0.23276679672433551</v>
      </c>
      <c r="AA426" s="13">
        <v>0.17042101867688469</v>
      </c>
      <c r="AB426" s="13">
        <v>0.228372611612363</v>
      </c>
      <c r="AC426" s="13">
        <v>0.17978322639857561</v>
      </c>
      <c r="AD426" s="13">
        <v>0.14379201313297049</v>
      </c>
      <c r="AE426" s="13">
        <v>0.1986548443538948</v>
      </c>
      <c r="AF426" s="13">
        <v>0.1859429410063424</v>
      </c>
      <c r="AH426" s="13">
        <v>0.17880495321185949</v>
      </c>
      <c r="AI426" s="13">
        <v>0.20175893611519441</v>
      </c>
      <c r="AJ426" s="13">
        <v>0.17168900530154771</v>
      </c>
      <c r="AK426" s="13">
        <v>0.17090701446972029</v>
      </c>
      <c r="AL426" s="13">
        <v>0.18735031081656089</v>
      </c>
      <c r="AN426" s="13">
        <v>0.18929557661156399</v>
      </c>
      <c r="AO426" s="13">
        <v>0.1420952672839344</v>
      </c>
      <c r="AP426" s="13">
        <v>0.191058241076734</v>
      </c>
      <c r="AQ426" s="13">
        <v>0.20385624298340849</v>
      </c>
    </row>
    <row r="427" spans="2:45" x14ac:dyDescent="0.35">
      <c r="B427" s="12" t="s">
        <v>150</v>
      </c>
      <c r="C427" s="13">
        <v>0.13516101715725029</v>
      </c>
      <c r="D427" s="13">
        <v>0.17951843734648851</v>
      </c>
      <c r="E427" s="13">
        <v>0.1801371724080858</v>
      </c>
      <c r="F427" s="13">
        <v>0.1443530311493007</v>
      </c>
      <c r="G427" s="13">
        <v>0.12328307757601489</v>
      </c>
      <c r="H427" s="13">
        <v>0.1187782106038584</v>
      </c>
      <c r="I427" s="13">
        <v>8.2582802982135869E-2</v>
      </c>
      <c r="K427" s="13">
        <v>0.141898828866417</v>
      </c>
      <c r="L427" s="13">
        <v>0.1285644300318054</v>
      </c>
      <c r="N427" s="13">
        <v>0.1628518962447848</v>
      </c>
      <c r="O427" s="13">
        <v>6.4503758401692118E-2</v>
      </c>
      <c r="P427" s="13">
        <v>9.6273612404068259E-2</v>
      </c>
      <c r="Q427" s="13">
        <v>0.142854442338778</v>
      </c>
      <c r="R427" s="13">
        <v>0.13296532639962591</v>
      </c>
      <c r="S427" s="13">
        <v>0.17009716502952529</v>
      </c>
      <c r="T427" s="13">
        <v>0.12671760740416349</v>
      </c>
      <c r="U427" s="13">
        <v>0.1236596144712839</v>
      </c>
      <c r="V427" s="13">
        <v>0.14395693614765401</v>
      </c>
      <c r="W427" s="13">
        <v>0.1285720757019633</v>
      </c>
      <c r="X427" s="13">
        <v>0.1387211162916363</v>
      </c>
      <c r="Y427" s="13">
        <v>0.13168417301192531</v>
      </c>
      <c r="AA427" s="13">
        <v>0.15701364873774909</v>
      </c>
      <c r="AB427" s="13">
        <v>0.1183911285263075</v>
      </c>
      <c r="AC427" s="13">
        <v>0.1473552124104815</v>
      </c>
      <c r="AD427" s="13">
        <v>0.1315926025882905</v>
      </c>
      <c r="AE427" s="13">
        <v>0.1247054944612761</v>
      </c>
      <c r="AF427" s="13">
        <v>0.11792226175708791</v>
      </c>
      <c r="AH427" s="13">
        <v>0.17020676941332349</v>
      </c>
      <c r="AI427" s="13">
        <v>0.12711022975959349</v>
      </c>
      <c r="AJ427" s="13">
        <v>0.14610349907355349</v>
      </c>
      <c r="AK427" s="13">
        <v>0.1353726296927249</v>
      </c>
      <c r="AL427" s="13">
        <v>0.115185827090642</v>
      </c>
      <c r="AN427" s="13">
        <v>0.1279437680070499</v>
      </c>
      <c r="AO427" s="13">
        <v>0.16152088677240689</v>
      </c>
      <c r="AP427" s="13">
        <v>0.14434092002675941</v>
      </c>
      <c r="AQ427" s="13">
        <v>0.1074462017268258</v>
      </c>
    </row>
    <row r="428" spans="2:45" x14ac:dyDescent="0.35">
      <c r="B428" s="12" t="s">
        <v>151</v>
      </c>
      <c r="C428" s="13">
        <v>0.3577289867314713</v>
      </c>
      <c r="D428" s="13">
        <v>0.30100925525436512</v>
      </c>
      <c r="E428" s="13">
        <v>0.27563951285754817</v>
      </c>
      <c r="F428" s="13">
        <v>0.32543547656137511</v>
      </c>
      <c r="G428" s="13">
        <v>0.35323455953680732</v>
      </c>
      <c r="H428" s="13">
        <v>0.36605871108709059</v>
      </c>
      <c r="I428" s="13">
        <v>0.48605733216391589</v>
      </c>
      <c r="K428" s="13">
        <v>0.30431425864929851</v>
      </c>
      <c r="L428" s="13">
        <v>0.41002414171430079</v>
      </c>
      <c r="N428" s="13">
        <v>0.38547012528525532</v>
      </c>
      <c r="O428" s="13">
        <v>0.39588333714920859</v>
      </c>
      <c r="P428" s="13">
        <v>0.44113515959513672</v>
      </c>
      <c r="Q428" s="13">
        <v>0.37023745199300212</v>
      </c>
      <c r="R428" s="13">
        <v>0.35993119549384839</v>
      </c>
      <c r="S428" s="13">
        <v>0.30280622326752649</v>
      </c>
      <c r="T428" s="13">
        <v>0.33579474039472268</v>
      </c>
      <c r="U428" s="13">
        <v>0.3686877399457486</v>
      </c>
      <c r="V428" s="13">
        <v>0.31731313020264379</v>
      </c>
      <c r="W428" s="13">
        <v>0.37020813486754123</v>
      </c>
      <c r="X428" s="13">
        <v>0.38323423150137748</v>
      </c>
      <c r="Y428" s="13">
        <v>0.33947515257150429</v>
      </c>
      <c r="AA428" s="13">
        <v>0.2921162566178398</v>
      </c>
      <c r="AB428" s="13">
        <v>0.38191065447454359</v>
      </c>
      <c r="AC428" s="13">
        <v>0.39667354451631831</v>
      </c>
      <c r="AD428" s="13">
        <v>0.40300534131272447</v>
      </c>
      <c r="AE428" s="13">
        <v>0.40885201905598989</v>
      </c>
      <c r="AF428" s="13">
        <v>0.36362728189242138</v>
      </c>
      <c r="AH428" s="13">
        <v>0.2351382331094104</v>
      </c>
      <c r="AI428" s="13">
        <v>0.33154921856424058</v>
      </c>
      <c r="AJ428" s="13">
        <v>0.40689220614468502</v>
      </c>
      <c r="AK428" s="13">
        <v>0.37068034948863648</v>
      </c>
      <c r="AL428" s="13">
        <v>0.39688292702331512</v>
      </c>
      <c r="AN428" s="13">
        <v>0.37630377287116579</v>
      </c>
      <c r="AO428" s="13">
        <v>0.36395481202538399</v>
      </c>
      <c r="AP428" s="13">
        <v>0.30615712116977889</v>
      </c>
      <c r="AQ428" s="13">
        <v>0.37835695968072408</v>
      </c>
    </row>
    <row r="429" spans="2:45" x14ac:dyDescent="0.35">
      <c r="B429" s="12" t="s">
        <v>81</v>
      </c>
      <c r="C429" s="13">
        <v>6.0033962615842658E-2</v>
      </c>
      <c r="D429" s="13">
        <v>4.189877557642032E-2</v>
      </c>
      <c r="E429" s="13">
        <v>5.0814640495623203E-2</v>
      </c>
      <c r="F429" s="13">
        <v>5.4878287315507347E-2</v>
      </c>
      <c r="G429" s="13">
        <v>5.4080241887314827E-2</v>
      </c>
      <c r="H429" s="13">
        <v>8.4610085916213051E-2</v>
      </c>
      <c r="I429" s="13">
        <v>7.1939843339286061E-2</v>
      </c>
      <c r="K429" s="13">
        <v>4.1875207807769911E-2</v>
      </c>
      <c r="L429" s="13">
        <v>7.7812109787583086E-2</v>
      </c>
      <c r="N429" s="13">
        <v>4.0047794151936683E-2</v>
      </c>
      <c r="O429" s="13">
        <v>5.4272315431716761E-2</v>
      </c>
      <c r="P429" s="13">
        <v>4.9118961038874691E-2</v>
      </c>
      <c r="Q429" s="13">
        <v>8.0350091983604266E-2</v>
      </c>
      <c r="R429" s="13">
        <v>4.5417572701336457E-2</v>
      </c>
      <c r="S429" s="13">
        <v>3.7802408538811567E-2</v>
      </c>
      <c r="T429" s="13">
        <v>5.0768252020843403E-2</v>
      </c>
      <c r="U429" s="13">
        <v>7.7125592305573573E-2</v>
      </c>
      <c r="V429" s="13">
        <v>6.9770285652397832E-2</v>
      </c>
      <c r="W429" s="13">
        <v>6.8444133736647136E-2</v>
      </c>
      <c r="X429" s="13">
        <v>8.002245553066023E-2</v>
      </c>
      <c r="Y429" s="13">
        <v>6.1664546062674283E-2</v>
      </c>
      <c r="AA429" s="13">
        <v>5.4333266001747468E-2</v>
      </c>
      <c r="AB429" s="13">
        <v>3.9401061582782879E-2</v>
      </c>
      <c r="AC429" s="13">
        <v>4.8795615031965368E-2</v>
      </c>
      <c r="AD429" s="13">
        <v>3.3484542560557107E-2</v>
      </c>
      <c r="AE429" s="13">
        <v>9.941815658306194E-2</v>
      </c>
      <c r="AF429" s="13">
        <v>5.829043823453977E-2</v>
      </c>
      <c r="AH429" s="13">
        <v>3.463461865051462E-2</v>
      </c>
      <c r="AI429" s="13">
        <v>7.5203089602163153E-2</v>
      </c>
      <c r="AJ429" s="13">
        <v>6.6054575348997405E-2</v>
      </c>
      <c r="AK429" s="13">
        <v>4.5800396123570862E-2</v>
      </c>
      <c r="AL429" s="13">
        <v>7.5786332796136807E-2</v>
      </c>
      <c r="AN429" s="13">
        <v>4.3177996524465669E-2</v>
      </c>
      <c r="AO429" s="13">
        <v>6.1590822145636152E-2</v>
      </c>
      <c r="AP429" s="13">
        <v>4.9048868144561213E-2</v>
      </c>
      <c r="AQ429" s="13">
        <v>8.4715162915034517E-2</v>
      </c>
    </row>
    <row r="431" spans="2:45" x14ac:dyDescent="0.35">
      <c r="B431" s="30" t="s">
        <v>161</v>
      </c>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row>
    <row r="432" spans="2:45" x14ac:dyDescent="0.35">
      <c r="B432" s="29" t="s">
        <v>16</v>
      </c>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row>
    <row r="433" spans="2:45" x14ac:dyDescent="0.35">
      <c r="B433" s="12" t="s">
        <v>101</v>
      </c>
      <c r="C433" s="13">
        <v>6.5074411185637823E-2</v>
      </c>
      <c r="D433" s="13">
        <v>7.833284678380964E-2</v>
      </c>
      <c r="E433" s="13">
        <v>9.3863080522939651E-2</v>
      </c>
      <c r="F433" s="13">
        <v>8.135693383282791E-2</v>
      </c>
      <c r="G433" s="13">
        <v>6.8800479593095265E-2</v>
      </c>
      <c r="H433" s="13">
        <v>6.7492115682525222E-2</v>
      </c>
      <c r="I433" s="13">
        <v>1.511182393482576E-2</v>
      </c>
      <c r="K433" s="13">
        <v>8.9343856701799937E-2</v>
      </c>
      <c r="L433" s="13">
        <v>4.1335898522218972E-2</v>
      </c>
      <c r="N433" s="13">
        <v>5.3840153939537547E-2</v>
      </c>
      <c r="O433" s="13">
        <v>6.2035060923396251E-2</v>
      </c>
      <c r="P433" s="13">
        <v>3.7786820016545729E-2</v>
      </c>
      <c r="Q433" s="13">
        <v>6.4535932121931552E-2</v>
      </c>
      <c r="R433" s="13">
        <v>6.1208896589361239E-2</v>
      </c>
      <c r="S433" s="13">
        <v>5.0246287518777549E-2</v>
      </c>
      <c r="T433" s="13">
        <v>8.1890763351479684E-2</v>
      </c>
      <c r="U433" s="13">
        <v>6.1797712419130277E-2</v>
      </c>
      <c r="V433" s="13">
        <v>0.1125133431833797</v>
      </c>
      <c r="W433" s="13">
        <v>6.2808102085019787E-2</v>
      </c>
      <c r="X433" s="13">
        <v>4.851136533619349E-2</v>
      </c>
      <c r="Y433" s="13">
        <v>4.4718848403319952E-2</v>
      </c>
      <c r="AA433" s="13">
        <v>8.17363708112957E-2</v>
      </c>
      <c r="AB433" s="13">
        <v>5.7697453522831968E-2</v>
      </c>
      <c r="AC433" s="13">
        <v>4.3280723818886278E-2</v>
      </c>
      <c r="AD433" s="13">
        <v>8.3180343335162943E-2</v>
      </c>
      <c r="AE433" s="13">
        <v>4.5249206171904748E-2</v>
      </c>
      <c r="AF433" s="13">
        <v>5.6947842943085157E-2</v>
      </c>
      <c r="AH433" s="13">
        <v>8.2538737946741186E-2</v>
      </c>
      <c r="AI433" s="13">
        <v>4.3097459040599868E-2</v>
      </c>
      <c r="AJ433" s="13">
        <v>4.8924334483678347E-2</v>
      </c>
      <c r="AK433" s="13">
        <v>7.3256925912165774E-2</v>
      </c>
      <c r="AL433" s="13">
        <v>6.3077325187751554E-2</v>
      </c>
      <c r="AN433" s="13">
        <v>7.4640242747617158E-2</v>
      </c>
      <c r="AO433" s="13">
        <v>5.7600610188181613E-2</v>
      </c>
      <c r="AP433" s="13">
        <v>7.3761081954692095E-2</v>
      </c>
      <c r="AQ433" s="13">
        <v>5.3133213459058672E-2</v>
      </c>
    </row>
    <row r="434" spans="2:45" x14ac:dyDescent="0.35">
      <c r="B434" s="12" t="s">
        <v>162</v>
      </c>
      <c r="C434" s="13">
        <v>0.21819600026777591</v>
      </c>
      <c r="D434" s="13">
        <v>0.27251429305169572</v>
      </c>
      <c r="E434" s="13">
        <v>0.28313523896777332</v>
      </c>
      <c r="F434" s="13">
        <v>0.24301140967242371</v>
      </c>
      <c r="G434" s="13">
        <v>0.22508006857017801</v>
      </c>
      <c r="H434" s="13">
        <v>0.17034387000806911</v>
      </c>
      <c r="I434" s="13">
        <v>0.13618016164625441</v>
      </c>
      <c r="K434" s="13">
        <v>0.26265544369225968</v>
      </c>
      <c r="L434" s="13">
        <v>0.17470917812188799</v>
      </c>
      <c r="N434" s="13">
        <v>0.22420647930028359</v>
      </c>
      <c r="O434" s="13">
        <v>0.14726966775874381</v>
      </c>
      <c r="P434" s="13">
        <v>0.19537633027174289</v>
      </c>
      <c r="Q434" s="13">
        <v>0.1697021619445741</v>
      </c>
      <c r="R434" s="13">
        <v>0.2323914224429495</v>
      </c>
      <c r="S434" s="13">
        <v>0.2598856843489703</v>
      </c>
      <c r="T434" s="13">
        <v>0.1548064110176717</v>
      </c>
      <c r="U434" s="13">
        <v>0.2264484346277143</v>
      </c>
      <c r="V434" s="13">
        <v>0.2642764051419092</v>
      </c>
      <c r="W434" s="13">
        <v>0.1855770875505785</v>
      </c>
      <c r="X434" s="13">
        <v>0.2138743393567287</v>
      </c>
      <c r="Y434" s="13">
        <v>0.2367945761923943</v>
      </c>
      <c r="AA434" s="13">
        <v>0.24419715089205929</v>
      </c>
      <c r="AB434" s="13">
        <v>0.24776115802063109</v>
      </c>
      <c r="AC434" s="13">
        <v>0.18355208972624709</v>
      </c>
      <c r="AD434" s="13">
        <v>0.2281435046435237</v>
      </c>
      <c r="AE434" s="13">
        <v>0.1774805663150594</v>
      </c>
      <c r="AF434" s="13">
        <v>0.21062227945979789</v>
      </c>
      <c r="AH434" s="13">
        <v>0.3090174470234564</v>
      </c>
      <c r="AI434" s="13">
        <v>0.20317684865886049</v>
      </c>
      <c r="AJ434" s="13">
        <v>0.17099276469515409</v>
      </c>
      <c r="AK434" s="13">
        <v>0.22788477786472361</v>
      </c>
      <c r="AL434" s="13">
        <v>0.18962449663122019</v>
      </c>
      <c r="AN434" s="13">
        <v>0.2359959337974567</v>
      </c>
      <c r="AO434" s="13">
        <v>0.196322493202465</v>
      </c>
      <c r="AP434" s="13">
        <v>0.27331178365623382</v>
      </c>
      <c r="AQ434" s="13">
        <v>0.174728911428604</v>
      </c>
    </row>
    <row r="435" spans="2:45" ht="29" x14ac:dyDescent="0.35">
      <c r="B435" s="12" t="s">
        <v>103</v>
      </c>
      <c r="C435" s="13">
        <v>0.20150882578415411</v>
      </c>
      <c r="D435" s="13">
        <v>0.20202469908564979</v>
      </c>
      <c r="E435" s="13">
        <v>0.17825530278249391</v>
      </c>
      <c r="F435" s="13">
        <v>0.20146451381228719</v>
      </c>
      <c r="G435" s="13">
        <v>0.18416283083540691</v>
      </c>
      <c r="H435" s="13">
        <v>0.23585340726316939</v>
      </c>
      <c r="I435" s="13">
        <v>0.2110337604276058</v>
      </c>
      <c r="K435" s="13">
        <v>0.20795433418323389</v>
      </c>
      <c r="L435" s="13">
        <v>0.19520432316781561</v>
      </c>
      <c r="N435" s="13">
        <v>0.1425568983963558</v>
      </c>
      <c r="O435" s="13">
        <v>0.28352297558900857</v>
      </c>
      <c r="P435" s="13">
        <v>0.17322311150349151</v>
      </c>
      <c r="Q435" s="13">
        <v>0.26289394801711757</v>
      </c>
      <c r="R435" s="13">
        <v>0.21578166814774871</v>
      </c>
      <c r="S435" s="13">
        <v>0.16969153385226959</v>
      </c>
      <c r="T435" s="13">
        <v>0.25950359996900357</v>
      </c>
      <c r="U435" s="13">
        <v>0.1976288195947728</v>
      </c>
      <c r="V435" s="13">
        <v>0.15597492888764511</v>
      </c>
      <c r="W435" s="13">
        <v>0.21276685336847459</v>
      </c>
      <c r="X435" s="13">
        <v>0.26141090543252948</v>
      </c>
      <c r="Y435" s="13">
        <v>0.1918881831757642</v>
      </c>
      <c r="AA435" s="13">
        <v>0.19427883554139941</v>
      </c>
      <c r="AB435" s="13">
        <v>0.19332002038207649</v>
      </c>
      <c r="AC435" s="13">
        <v>0.1793857805109923</v>
      </c>
      <c r="AD435" s="13">
        <v>0.19720250629246339</v>
      </c>
      <c r="AE435" s="13">
        <v>0.2241524595377806</v>
      </c>
      <c r="AF435" s="13">
        <v>0.20287955981718989</v>
      </c>
      <c r="AH435" s="13">
        <v>0.21431620988378289</v>
      </c>
      <c r="AI435" s="13">
        <v>0.18371435129619071</v>
      </c>
      <c r="AJ435" s="13">
        <v>0.17858361835652539</v>
      </c>
      <c r="AK435" s="13">
        <v>0.2246778971847827</v>
      </c>
      <c r="AL435" s="13">
        <v>0.19365475971348961</v>
      </c>
      <c r="AN435" s="13">
        <v>0.18411281950692429</v>
      </c>
      <c r="AO435" s="13">
        <v>0.2050890224647455</v>
      </c>
      <c r="AP435" s="13">
        <v>0.20699619142095901</v>
      </c>
      <c r="AQ435" s="13">
        <v>0.21122332109631961</v>
      </c>
    </row>
    <row r="436" spans="2:45" x14ac:dyDescent="0.35">
      <c r="B436" s="12" t="s">
        <v>163</v>
      </c>
      <c r="C436" s="13">
        <v>0.25144097677641192</v>
      </c>
      <c r="D436" s="13">
        <v>0.2253929338732702</v>
      </c>
      <c r="E436" s="13">
        <v>0.24577136555330831</v>
      </c>
      <c r="F436" s="13">
        <v>0.25034635282777679</v>
      </c>
      <c r="G436" s="13">
        <v>0.21678827067569409</v>
      </c>
      <c r="H436" s="13">
        <v>0.25867370225410341</v>
      </c>
      <c r="I436" s="13">
        <v>0.29729472208290852</v>
      </c>
      <c r="K436" s="13">
        <v>0.23512453548971851</v>
      </c>
      <c r="L436" s="13">
        <v>0.2674004698702348</v>
      </c>
      <c r="N436" s="13">
        <v>0.33519943751625558</v>
      </c>
      <c r="O436" s="13">
        <v>0.23114177567067001</v>
      </c>
      <c r="P436" s="13">
        <v>0.29553627608757682</v>
      </c>
      <c r="Q436" s="13">
        <v>0.23738566451452239</v>
      </c>
      <c r="R436" s="13">
        <v>0.2236015732133019</v>
      </c>
      <c r="S436" s="13">
        <v>0.30036572408968648</v>
      </c>
      <c r="T436" s="13">
        <v>0.25689929447484561</v>
      </c>
      <c r="U436" s="13">
        <v>0.23681027501434301</v>
      </c>
      <c r="V436" s="13">
        <v>0.1953062869519582</v>
      </c>
      <c r="W436" s="13">
        <v>0.26176246847742229</v>
      </c>
      <c r="X436" s="13">
        <v>0.19706851185518601</v>
      </c>
      <c r="Y436" s="13">
        <v>0.27814881419982002</v>
      </c>
      <c r="AA436" s="13">
        <v>0.24721740585975621</v>
      </c>
      <c r="AB436" s="13">
        <v>0.26939376032545942</v>
      </c>
      <c r="AC436" s="13">
        <v>0.35685055987143022</v>
      </c>
      <c r="AD436" s="13">
        <v>0.23222708172797671</v>
      </c>
      <c r="AE436" s="13">
        <v>0.24298906772391099</v>
      </c>
      <c r="AF436" s="13">
        <v>0.2423775286642823</v>
      </c>
      <c r="AH436" s="13">
        <v>0.2347566755093245</v>
      </c>
      <c r="AI436" s="13">
        <v>0.22225263885414531</v>
      </c>
      <c r="AJ436" s="13">
        <v>0.3200791243688712</v>
      </c>
      <c r="AK436" s="13">
        <v>0.23186703922922991</v>
      </c>
      <c r="AL436" s="13">
        <v>0.25216548562591778</v>
      </c>
      <c r="AN436" s="13">
        <v>0.26065425110720308</v>
      </c>
      <c r="AO436" s="13">
        <v>0.29414914728316421</v>
      </c>
      <c r="AP436" s="13">
        <v>0.21948351521648399</v>
      </c>
      <c r="AQ436" s="13">
        <v>0.22615759922654671</v>
      </c>
    </row>
    <row r="437" spans="2:45" x14ac:dyDescent="0.35">
      <c r="B437" s="12" t="s">
        <v>105</v>
      </c>
      <c r="C437" s="13">
        <v>0.22497106518836019</v>
      </c>
      <c r="D437" s="13">
        <v>0.18981719303016209</v>
      </c>
      <c r="E437" s="13">
        <v>0.17646033906082589</v>
      </c>
      <c r="F437" s="13">
        <v>0.1943099929900737</v>
      </c>
      <c r="G437" s="13">
        <v>0.27322407611213489</v>
      </c>
      <c r="H437" s="13">
        <v>0.21402807632704099</v>
      </c>
      <c r="I437" s="13">
        <v>0.28066014604434342</v>
      </c>
      <c r="K437" s="13">
        <v>0.1735622700034325</v>
      </c>
      <c r="L437" s="13">
        <v>0.27525521093432759</v>
      </c>
      <c r="N437" s="13">
        <v>0.21090686863903799</v>
      </c>
      <c r="O437" s="13">
        <v>0.20587045202741011</v>
      </c>
      <c r="P437" s="13">
        <v>0.2497184602687442</v>
      </c>
      <c r="Q437" s="13">
        <v>0.21048896027963809</v>
      </c>
      <c r="R437" s="13">
        <v>0.2383384105430065</v>
      </c>
      <c r="S437" s="13">
        <v>0.1928469217270446</v>
      </c>
      <c r="T437" s="13">
        <v>0.2314482179916367</v>
      </c>
      <c r="U437" s="13">
        <v>0.2454510624728701</v>
      </c>
      <c r="V437" s="13">
        <v>0.22308324690675699</v>
      </c>
      <c r="W437" s="13">
        <v>0.2232619437303851</v>
      </c>
      <c r="X437" s="13">
        <v>0.24332780934921669</v>
      </c>
      <c r="Y437" s="13">
        <v>0.2138987262402974</v>
      </c>
      <c r="AA437" s="13">
        <v>0.21127564091502959</v>
      </c>
      <c r="AB437" s="13">
        <v>0.198810648497176</v>
      </c>
      <c r="AC437" s="13">
        <v>0.18603631658835679</v>
      </c>
      <c r="AD437" s="13">
        <v>0.23808531893488141</v>
      </c>
      <c r="AE437" s="13">
        <v>0.2470807557149183</v>
      </c>
      <c r="AF437" s="13">
        <v>0.23638269957879171</v>
      </c>
      <c r="AH437" s="13">
        <v>0.1439105285581932</v>
      </c>
      <c r="AI437" s="13">
        <v>0.29014590977479582</v>
      </c>
      <c r="AJ437" s="13">
        <v>0.23125039769355049</v>
      </c>
      <c r="AK437" s="13">
        <v>0.22357627455543941</v>
      </c>
      <c r="AL437" s="13">
        <v>0.24719995209795501</v>
      </c>
      <c r="AN437" s="13">
        <v>0.21043517972767889</v>
      </c>
      <c r="AO437" s="13">
        <v>0.20747943254842449</v>
      </c>
      <c r="AP437" s="13">
        <v>0.20514550058100611</v>
      </c>
      <c r="AQ437" s="13">
        <v>0.27581901737554598</v>
      </c>
    </row>
    <row r="438" spans="2:45" x14ac:dyDescent="0.35">
      <c r="B438" s="12" t="s">
        <v>81</v>
      </c>
      <c r="C438" s="13">
        <v>3.880872079766013E-2</v>
      </c>
      <c r="D438" s="13">
        <v>3.1918034175412738E-2</v>
      </c>
      <c r="E438" s="13">
        <v>2.251467311265901E-2</v>
      </c>
      <c r="F438" s="13">
        <v>2.9510796864610871E-2</v>
      </c>
      <c r="G438" s="13">
        <v>3.1944274213490741E-2</v>
      </c>
      <c r="H438" s="13">
        <v>5.3608828465091928E-2</v>
      </c>
      <c r="I438" s="13">
        <v>5.9719385864062301E-2</v>
      </c>
      <c r="K438" s="13">
        <v>3.135955992955558E-2</v>
      </c>
      <c r="L438" s="13">
        <v>4.6094919383515093E-2</v>
      </c>
      <c r="N438" s="13">
        <v>3.3290162208529553E-2</v>
      </c>
      <c r="O438" s="13">
        <v>7.0160068030771128E-2</v>
      </c>
      <c r="P438" s="13">
        <v>4.8359001851898897E-2</v>
      </c>
      <c r="Q438" s="13">
        <v>5.4993333122216471E-2</v>
      </c>
      <c r="R438" s="13">
        <v>2.8678029063632138E-2</v>
      </c>
      <c r="S438" s="13">
        <v>2.69638484632513E-2</v>
      </c>
      <c r="T438" s="13">
        <v>1.5451713195362579E-2</v>
      </c>
      <c r="U438" s="13">
        <v>3.1863695871169349E-2</v>
      </c>
      <c r="V438" s="13">
        <v>4.8845788928350703E-2</v>
      </c>
      <c r="W438" s="13">
        <v>5.382354478811964E-2</v>
      </c>
      <c r="X438" s="13">
        <v>3.5807068670145638E-2</v>
      </c>
      <c r="Y438" s="13">
        <v>3.4550851788404113E-2</v>
      </c>
      <c r="AA438" s="13">
        <v>2.12945959804599E-2</v>
      </c>
      <c r="AB438" s="13">
        <v>3.3016959251825073E-2</v>
      </c>
      <c r="AC438" s="13">
        <v>5.0894529484087188E-2</v>
      </c>
      <c r="AD438" s="13">
        <v>2.116124506599187E-2</v>
      </c>
      <c r="AE438" s="13">
        <v>6.3047944536426023E-2</v>
      </c>
      <c r="AF438" s="13">
        <v>5.0790089536853093E-2</v>
      </c>
      <c r="AH438" s="13">
        <v>1.546040107850173E-2</v>
      </c>
      <c r="AI438" s="13">
        <v>5.7612792375407701E-2</v>
      </c>
      <c r="AJ438" s="13">
        <v>5.0169760402220293E-2</v>
      </c>
      <c r="AK438" s="13">
        <v>1.8737085253658581E-2</v>
      </c>
      <c r="AL438" s="13">
        <v>5.4277980743665862E-2</v>
      </c>
      <c r="AN438" s="13">
        <v>3.4161573113119792E-2</v>
      </c>
      <c r="AO438" s="13">
        <v>3.9359294313019121E-2</v>
      </c>
      <c r="AP438" s="13">
        <v>2.1301927170624999E-2</v>
      </c>
      <c r="AQ438" s="13">
        <v>5.8937937413925202E-2</v>
      </c>
    </row>
    <row r="440" spans="2:45" x14ac:dyDescent="0.35">
      <c r="B440" s="30" t="s">
        <v>164</v>
      </c>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row>
    <row r="441" spans="2:45" x14ac:dyDescent="0.35">
      <c r="B441" s="29" t="s">
        <v>16</v>
      </c>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row>
    <row r="442" spans="2:45" ht="29" x14ac:dyDescent="0.35">
      <c r="B442" s="12" t="s">
        <v>165</v>
      </c>
      <c r="C442" s="13">
        <v>0.6393163274403334</v>
      </c>
      <c r="D442" s="13">
        <v>0.64104159360405066</v>
      </c>
      <c r="E442" s="13">
        <v>0.53753755804005254</v>
      </c>
      <c r="F442" s="13">
        <v>0.6665807958445028</v>
      </c>
      <c r="G442" s="13">
        <v>0.71324209295940988</v>
      </c>
      <c r="H442" s="13">
        <v>0.72226093346624554</v>
      </c>
      <c r="I442" s="13">
        <v>0.59128764346293428</v>
      </c>
      <c r="K442" s="13">
        <v>0.62580091384519165</v>
      </c>
      <c r="L442" s="13">
        <v>0.66085507357614615</v>
      </c>
      <c r="N442" s="13">
        <v>0.66971936599168824</v>
      </c>
      <c r="O442" s="13">
        <v>0.68123060528273727</v>
      </c>
      <c r="P442" s="13">
        <v>0.50710882116890388</v>
      </c>
      <c r="Q442" s="13">
        <v>0.66853281709112922</v>
      </c>
      <c r="R442" s="13">
        <v>0.70704579139134871</v>
      </c>
      <c r="S442" s="13">
        <v>0.606897894160212</v>
      </c>
      <c r="T442" s="13">
        <v>0.62896616691600793</v>
      </c>
      <c r="U442" s="13">
        <v>0.67701646061927934</v>
      </c>
      <c r="V442" s="13">
        <v>0.57382341589586716</v>
      </c>
      <c r="W442" s="13">
        <v>0.61973346021573072</v>
      </c>
      <c r="X442" s="13">
        <v>0.6240456649080619</v>
      </c>
      <c r="Y442" s="13">
        <v>0.73912521785181207</v>
      </c>
      <c r="AA442" s="13">
        <v>0.60816760380603074</v>
      </c>
      <c r="AB442" s="13">
        <v>0.62238218828402292</v>
      </c>
      <c r="AC442" s="13">
        <v>0.50665352454876389</v>
      </c>
      <c r="AD442" s="13">
        <v>0.69218638900921892</v>
      </c>
      <c r="AE442" s="13">
        <v>0.71945751834770766</v>
      </c>
      <c r="AF442" s="13">
        <v>0.63706200628595855</v>
      </c>
      <c r="AH442" s="13">
        <v>0.65275980613606921</v>
      </c>
      <c r="AI442" s="13">
        <v>0.62596791701195142</v>
      </c>
      <c r="AJ442" s="13">
        <v>0.58243523739508207</v>
      </c>
      <c r="AK442" s="13">
        <v>0.65005614417452262</v>
      </c>
      <c r="AL442" s="13">
        <v>0.64384817236565883</v>
      </c>
      <c r="AN442" s="13">
        <v>0.59590247396778651</v>
      </c>
      <c r="AO442" s="13">
        <v>0.67368985269601001</v>
      </c>
      <c r="AP442" s="13">
        <v>0.63969412657140823</v>
      </c>
      <c r="AQ442" s="13">
        <v>0.65935608730744677</v>
      </c>
    </row>
    <row r="443" spans="2:45" ht="29" x14ac:dyDescent="0.35">
      <c r="B443" s="12" t="s">
        <v>166</v>
      </c>
      <c r="C443" s="13">
        <v>0.26992683195522371</v>
      </c>
      <c r="D443" s="13">
        <v>0.28065688605517303</v>
      </c>
      <c r="E443" s="13">
        <v>0.27755589734889469</v>
      </c>
      <c r="F443" s="13">
        <v>0.27633245640381338</v>
      </c>
      <c r="G443" s="13">
        <v>0.24751451468242799</v>
      </c>
      <c r="H443" s="13">
        <v>0.2085390796294348</v>
      </c>
      <c r="I443" s="13">
        <v>0.32718503898449919</v>
      </c>
      <c r="K443" s="13">
        <v>0.27572753508993503</v>
      </c>
      <c r="L443" s="13">
        <v>0.26068258120786453</v>
      </c>
      <c r="N443" s="13">
        <v>0.31173774044463187</v>
      </c>
      <c r="O443" s="13">
        <v>0.24842039390354209</v>
      </c>
      <c r="P443" s="13">
        <v>0.32322138480478141</v>
      </c>
      <c r="Q443" s="13">
        <v>0.23894576124009009</v>
      </c>
      <c r="R443" s="13">
        <v>0.19989679944491581</v>
      </c>
      <c r="S443" s="13">
        <v>0.33317967356787581</v>
      </c>
      <c r="T443" s="13">
        <v>0.31513688432588738</v>
      </c>
      <c r="U443" s="13">
        <v>0.21540411552727259</v>
      </c>
      <c r="V443" s="13">
        <v>0.30925458563380209</v>
      </c>
      <c r="W443" s="13">
        <v>0.2850113127434859</v>
      </c>
      <c r="X443" s="13">
        <v>0.32911326458017659</v>
      </c>
      <c r="Y443" s="13">
        <v>0.1204675876014874</v>
      </c>
      <c r="AA443" s="13">
        <v>0.28041696543405958</v>
      </c>
      <c r="AB443" s="13">
        <v>0.29181794019796398</v>
      </c>
      <c r="AC443" s="13">
        <v>0.38504086098457502</v>
      </c>
      <c r="AD443" s="13">
        <v>0.16956086832945519</v>
      </c>
      <c r="AE443" s="13">
        <v>0.234851569238748</v>
      </c>
      <c r="AF443" s="13">
        <v>0.30680117207456792</v>
      </c>
      <c r="AH443" s="13">
        <v>0.2841195222134163</v>
      </c>
      <c r="AI443" s="13">
        <v>0.21616022594875259</v>
      </c>
      <c r="AJ443" s="13">
        <v>0.30658321239515263</v>
      </c>
      <c r="AK443" s="13">
        <v>0.2341021599592322</v>
      </c>
      <c r="AL443" s="13">
        <v>0.28735274377169501</v>
      </c>
      <c r="AN443" s="13">
        <v>0.32587366310590449</v>
      </c>
      <c r="AO443" s="13">
        <v>0.22588899777930219</v>
      </c>
      <c r="AP443" s="13">
        <v>0.24623898529228411</v>
      </c>
      <c r="AQ443" s="13">
        <v>0.27303809408646662</v>
      </c>
    </row>
    <row r="444" spans="2:45" x14ac:dyDescent="0.35">
      <c r="B444" s="12" t="s">
        <v>167</v>
      </c>
      <c r="C444" s="13">
        <v>6.2814613233800859E-2</v>
      </c>
      <c r="D444" s="13">
        <v>5.6757513488720338E-2</v>
      </c>
      <c r="E444" s="13">
        <v>0.1271034154494966</v>
      </c>
      <c r="F444" s="13">
        <v>3.346567823518546E-2</v>
      </c>
      <c r="G444" s="13">
        <v>2.9671748880652649E-2</v>
      </c>
      <c r="H444" s="13">
        <v>5.5376949087807659E-2</v>
      </c>
      <c r="I444" s="13">
        <v>5.2915336620737032E-2</v>
      </c>
      <c r="K444" s="13">
        <v>6.3567412965136891E-2</v>
      </c>
      <c r="L444" s="13">
        <v>6.1614919107519497E-2</v>
      </c>
      <c r="N444" s="13">
        <v>0</v>
      </c>
      <c r="O444" s="13">
        <v>0</v>
      </c>
      <c r="P444" s="13">
        <v>0.1332732016471849</v>
      </c>
      <c r="Q444" s="13">
        <v>9.2521421668780968E-2</v>
      </c>
      <c r="R444" s="13">
        <v>9.3057409163735422E-2</v>
      </c>
      <c r="S444" s="13">
        <v>4.1300238470204642E-2</v>
      </c>
      <c r="T444" s="13">
        <v>0</v>
      </c>
      <c r="U444" s="13">
        <v>5.4378125681960342E-2</v>
      </c>
      <c r="V444" s="13">
        <v>8.6653833148297901E-2</v>
      </c>
      <c r="W444" s="13">
        <v>8.1544259319546258E-2</v>
      </c>
      <c r="X444" s="13">
        <v>4.6841070511761299E-2</v>
      </c>
      <c r="Y444" s="13">
        <v>6.9717777623248683E-2</v>
      </c>
      <c r="AA444" s="13">
        <v>7.744465014315631E-2</v>
      </c>
      <c r="AB444" s="13">
        <v>8.5799871518013077E-2</v>
      </c>
      <c r="AC444" s="13">
        <v>3.1926447323555533E-2</v>
      </c>
      <c r="AD444" s="13">
        <v>0.1089107672854164</v>
      </c>
      <c r="AE444" s="13">
        <v>3.5753959688859277E-2</v>
      </c>
      <c r="AF444" s="13">
        <v>2.6745143410243019E-2</v>
      </c>
      <c r="AH444" s="13">
        <v>4.1929754183890819E-2</v>
      </c>
      <c r="AI444" s="13">
        <v>0.15787185703929599</v>
      </c>
      <c r="AJ444" s="13">
        <v>6.5694007317149819E-2</v>
      </c>
      <c r="AK444" s="13">
        <v>7.9359870391992576E-2</v>
      </c>
      <c r="AL444" s="13">
        <v>4.1626681799460663E-2</v>
      </c>
      <c r="AN444" s="13">
        <v>5.6929849145249317E-2</v>
      </c>
      <c r="AO444" s="13">
        <v>7.0258220500864527E-2</v>
      </c>
      <c r="AP444" s="13">
        <v>7.3976876437891428E-2</v>
      </c>
      <c r="AQ444" s="13">
        <v>4.8492968170334487E-2</v>
      </c>
    </row>
    <row r="445" spans="2:45" ht="29" x14ac:dyDescent="0.35">
      <c r="B445" s="12" t="s">
        <v>168</v>
      </c>
      <c r="C445" s="13">
        <v>2.1281813213446101E-2</v>
      </c>
      <c r="D445" s="13">
        <v>2.1544006852055899E-2</v>
      </c>
      <c r="E445" s="13">
        <v>4.9554081905847411E-2</v>
      </c>
      <c r="F445" s="13">
        <v>7.7026692432184667E-3</v>
      </c>
      <c r="G445" s="13">
        <v>0</v>
      </c>
      <c r="H445" s="13">
        <v>1.382303781651213E-2</v>
      </c>
      <c r="I445" s="13">
        <v>2.8611980931829459E-2</v>
      </c>
      <c r="K445" s="13">
        <v>2.9290169438687841E-2</v>
      </c>
      <c r="L445" s="13">
        <v>8.5193512668402908E-3</v>
      </c>
      <c r="N445" s="13">
        <v>1.854289356368E-2</v>
      </c>
      <c r="O445" s="13">
        <v>0</v>
      </c>
      <c r="P445" s="13">
        <v>3.6396592379129789E-2</v>
      </c>
      <c r="Q445" s="13">
        <v>0</v>
      </c>
      <c r="R445" s="13">
        <v>0</v>
      </c>
      <c r="S445" s="13">
        <v>1.8622193801707859E-2</v>
      </c>
      <c r="T445" s="13">
        <v>5.589694875810447E-2</v>
      </c>
      <c r="U445" s="13">
        <v>1.8149531835555541E-2</v>
      </c>
      <c r="V445" s="13">
        <v>3.0268165322032751E-2</v>
      </c>
      <c r="W445" s="13">
        <v>1.371096772123705E-2</v>
      </c>
      <c r="X445" s="13">
        <v>0</v>
      </c>
      <c r="Y445" s="13">
        <v>4.9407756518197503E-2</v>
      </c>
      <c r="AA445" s="13">
        <v>2.4270791506425041E-2</v>
      </c>
      <c r="AB445" s="13">
        <v>0</v>
      </c>
      <c r="AC445" s="13">
        <v>7.6379167143105525E-2</v>
      </c>
      <c r="AD445" s="13">
        <v>2.9341975375909629E-2</v>
      </c>
      <c r="AE445" s="13">
        <v>0</v>
      </c>
      <c r="AF445" s="13">
        <v>2.215656205235432E-2</v>
      </c>
      <c r="AH445" s="13">
        <v>1.427444050351151E-2</v>
      </c>
      <c r="AI445" s="13">
        <v>0</v>
      </c>
      <c r="AJ445" s="13">
        <v>4.5287542892615537E-2</v>
      </c>
      <c r="AK445" s="13">
        <v>2.895994052759493E-2</v>
      </c>
      <c r="AL445" s="13">
        <v>1.7410254082434441E-2</v>
      </c>
      <c r="AN445" s="13">
        <v>1.5949582685372929E-2</v>
      </c>
      <c r="AO445" s="13">
        <v>2.2099162778141879E-2</v>
      </c>
      <c r="AP445" s="13">
        <v>3.3829680192998542E-2</v>
      </c>
      <c r="AQ445" s="13">
        <v>1.1540108383256781E-2</v>
      </c>
    </row>
    <row r="446" spans="2:45" x14ac:dyDescent="0.35">
      <c r="B446" s="12" t="s">
        <v>81</v>
      </c>
      <c r="C446" s="13">
        <v>6.6604141571958266E-3</v>
      </c>
      <c r="D446" s="13">
        <v>0</v>
      </c>
      <c r="E446" s="13">
        <v>8.2490472557090345E-3</v>
      </c>
      <c r="F446" s="13">
        <v>1.5918400273280089E-2</v>
      </c>
      <c r="G446" s="13">
        <v>9.5716434775095019E-3</v>
      </c>
      <c r="H446" s="13">
        <v>0</v>
      </c>
      <c r="I446" s="13">
        <v>0</v>
      </c>
      <c r="K446" s="13">
        <v>5.613968661048724E-3</v>
      </c>
      <c r="L446" s="13">
        <v>8.3280748416293959E-3</v>
      </c>
      <c r="N446" s="13">
        <v>0</v>
      </c>
      <c r="O446" s="13">
        <v>7.0349000813720683E-2</v>
      </c>
      <c r="P446" s="13">
        <v>0</v>
      </c>
      <c r="Q446" s="13">
        <v>0</v>
      </c>
      <c r="R446" s="13">
        <v>0</v>
      </c>
      <c r="S446" s="13">
        <v>0</v>
      </c>
      <c r="T446" s="13">
        <v>0</v>
      </c>
      <c r="U446" s="13">
        <v>3.50517663359321E-2</v>
      </c>
      <c r="V446" s="13">
        <v>0</v>
      </c>
      <c r="W446" s="13">
        <v>0</v>
      </c>
      <c r="X446" s="13">
        <v>0</v>
      </c>
      <c r="Y446" s="13">
        <v>2.128166040525439E-2</v>
      </c>
      <c r="AA446" s="13">
        <v>9.6999891103283446E-3</v>
      </c>
      <c r="AB446" s="13">
        <v>0</v>
      </c>
      <c r="AC446" s="13">
        <v>0</v>
      </c>
      <c r="AD446" s="13">
        <v>0</v>
      </c>
      <c r="AE446" s="13">
        <v>9.9369527246848562E-3</v>
      </c>
      <c r="AF446" s="13">
        <v>7.2351161768763519E-3</v>
      </c>
      <c r="AH446" s="13">
        <v>6.91647696311229E-3</v>
      </c>
      <c r="AI446" s="13">
        <v>0</v>
      </c>
      <c r="AJ446" s="13">
        <v>0</v>
      </c>
      <c r="AK446" s="13">
        <v>7.521884946657776E-3</v>
      </c>
      <c r="AL446" s="13">
        <v>9.7621479807508769E-3</v>
      </c>
      <c r="AN446" s="13">
        <v>5.3444310956867599E-3</v>
      </c>
      <c r="AO446" s="13">
        <v>8.0637662456813624E-3</v>
      </c>
      <c r="AP446" s="13">
        <v>6.2603315054174762E-3</v>
      </c>
      <c r="AQ446" s="13">
        <v>7.5727420524952299E-3</v>
      </c>
    </row>
    <row r="448" spans="2:45" x14ac:dyDescent="0.35">
      <c r="B448" s="30" t="s">
        <v>169</v>
      </c>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row>
    <row r="449" spans="2:45" x14ac:dyDescent="0.35">
      <c r="B449" s="29" t="s">
        <v>16</v>
      </c>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row>
    <row r="450" spans="2:45" ht="29" x14ac:dyDescent="0.35">
      <c r="B450" s="12" t="s">
        <v>165</v>
      </c>
      <c r="C450" s="13">
        <v>0.48023045821048249</v>
      </c>
      <c r="D450" s="13">
        <v>0.43241393188213167</v>
      </c>
      <c r="E450" s="13">
        <v>0.42890534871594133</v>
      </c>
      <c r="F450" s="13">
        <v>0.4911661006148858</v>
      </c>
      <c r="G450" s="13">
        <v>0.5033270425250389</v>
      </c>
      <c r="H450" s="13">
        <v>0.57198776142009411</v>
      </c>
      <c r="I450" s="13">
        <v>0.50474958511145784</v>
      </c>
      <c r="K450" s="13">
        <v>0.4584311306512337</v>
      </c>
      <c r="L450" s="13">
        <v>0.5149708069926211</v>
      </c>
      <c r="N450" s="13">
        <v>0.4816153039930765</v>
      </c>
      <c r="O450" s="13">
        <v>0.52067277531630873</v>
      </c>
      <c r="P450" s="13">
        <v>0.50737905750548495</v>
      </c>
      <c r="Q450" s="13">
        <v>0.51675813787076263</v>
      </c>
      <c r="R450" s="13">
        <v>0.46270859041612072</v>
      </c>
      <c r="S450" s="13">
        <v>0.53090836622417459</v>
      </c>
      <c r="T450" s="13">
        <v>0.59302605012288567</v>
      </c>
      <c r="U450" s="13">
        <v>0.41891422019591901</v>
      </c>
      <c r="V450" s="13">
        <v>0.48164385484737571</v>
      </c>
      <c r="W450" s="13">
        <v>0.50175674275924365</v>
      </c>
      <c r="X450" s="13">
        <v>0.47262317447073843</v>
      </c>
      <c r="Y450" s="13">
        <v>0.37791814284171138</v>
      </c>
      <c r="AA450" s="13">
        <v>0.47075472990355849</v>
      </c>
      <c r="AB450" s="13">
        <v>0.46116630314400731</v>
      </c>
      <c r="AC450" s="13">
        <v>0.26199764282161181</v>
      </c>
      <c r="AD450" s="13">
        <v>0.44797379865887871</v>
      </c>
      <c r="AE450" s="13">
        <v>0.49883789764293568</v>
      </c>
      <c r="AF450" s="13">
        <v>0.55679527730733447</v>
      </c>
      <c r="AH450" s="13">
        <v>0.48577962629515692</v>
      </c>
      <c r="AI450" s="13">
        <v>0.46377725733259539</v>
      </c>
      <c r="AJ450" s="13">
        <v>0.41657675704609798</v>
      </c>
      <c r="AK450" s="13">
        <v>0.49844708444795449</v>
      </c>
      <c r="AL450" s="13">
        <v>0.48811379068567751</v>
      </c>
      <c r="AN450" s="13">
        <v>0.47488239120846631</v>
      </c>
      <c r="AO450" s="13">
        <v>0.59364040000446494</v>
      </c>
      <c r="AP450" s="13">
        <v>0.4292929083672602</v>
      </c>
      <c r="AQ450" s="13">
        <v>0.42042378179046808</v>
      </c>
    </row>
    <row r="451" spans="2:45" ht="29" x14ac:dyDescent="0.35">
      <c r="B451" s="12" t="s">
        <v>166</v>
      </c>
      <c r="C451" s="13">
        <v>0.39752850010332441</v>
      </c>
      <c r="D451" s="13">
        <v>0.31666310313862528</v>
      </c>
      <c r="E451" s="13">
        <v>0.40692905660036832</v>
      </c>
      <c r="F451" s="13">
        <v>0.43008302077846011</v>
      </c>
      <c r="G451" s="13">
        <v>0.41724579677272988</v>
      </c>
      <c r="H451" s="13">
        <v>0.38611880053342329</v>
      </c>
      <c r="I451" s="13">
        <v>0.42650071542252882</v>
      </c>
      <c r="K451" s="13">
        <v>0.42101221297980551</v>
      </c>
      <c r="L451" s="13">
        <v>0.36010384221829639</v>
      </c>
      <c r="N451" s="13">
        <v>0.39098066331955289</v>
      </c>
      <c r="O451" s="13">
        <v>0.31460576826959191</v>
      </c>
      <c r="P451" s="13">
        <v>0.32882879994997272</v>
      </c>
      <c r="Q451" s="13">
        <v>0.38735953653222172</v>
      </c>
      <c r="R451" s="13">
        <v>0.45305195834280682</v>
      </c>
      <c r="S451" s="13">
        <v>0.30673699486754441</v>
      </c>
      <c r="T451" s="13">
        <v>0.35335788147109948</v>
      </c>
      <c r="U451" s="13">
        <v>0.46571526022376081</v>
      </c>
      <c r="V451" s="13">
        <v>0.40005017592007602</v>
      </c>
      <c r="W451" s="13">
        <v>0.43186501851155412</v>
      </c>
      <c r="X451" s="13">
        <v>0.37808090958895341</v>
      </c>
      <c r="Y451" s="13">
        <v>0.40556294446112179</v>
      </c>
      <c r="AA451" s="13">
        <v>0.41606266442165418</v>
      </c>
      <c r="AB451" s="13">
        <v>0.47394615993977868</v>
      </c>
      <c r="AC451" s="13">
        <v>0.54945868538015996</v>
      </c>
      <c r="AD451" s="13">
        <v>0.38135139700640652</v>
      </c>
      <c r="AE451" s="13">
        <v>0.3700467626315313</v>
      </c>
      <c r="AF451" s="13">
        <v>0.33539186328687881</v>
      </c>
      <c r="AH451" s="13">
        <v>0.44123222718382582</v>
      </c>
      <c r="AI451" s="13">
        <v>0.42335177989682221</v>
      </c>
      <c r="AJ451" s="13">
        <v>0.45084544814957123</v>
      </c>
      <c r="AK451" s="13">
        <v>0.36622772138889931</v>
      </c>
      <c r="AL451" s="13">
        <v>0.36338307854043661</v>
      </c>
      <c r="AN451" s="13">
        <v>0.43272687692948969</v>
      </c>
      <c r="AO451" s="13">
        <v>0.28137899196680882</v>
      </c>
      <c r="AP451" s="13">
        <v>0.44789098677103018</v>
      </c>
      <c r="AQ451" s="13">
        <v>0.4162709545156113</v>
      </c>
    </row>
    <row r="452" spans="2:45" x14ac:dyDescent="0.35">
      <c r="B452" s="12" t="s">
        <v>167</v>
      </c>
      <c r="C452" s="13">
        <v>8.2557477054976541E-2</v>
      </c>
      <c r="D452" s="13">
        <v>0.2056878880798424</v>
      </c>
      <c r="E452" s="13">
        <v>0.10441497462633199</v>
      </c>
      <c r="F452" s="13">
        <v>3.3962439263883933E-2</v>
      </c>
      <c r="G452" s="13">
        <v>6.9265024150503687E-2</v>
      </c>
      <c r="H452" s="13">
        <v>2.6372473401506929E-2</v>
      </c>
      <c r="I452" s="13">
        <v>1.502149732977939E-2</v>
      </c>
      <c r="K452" s="13">
        <v>8.4634449787482441E-2</v>
      </c>
      <c r="L452" s="13">
        <v>7.9247523711593118E-2</v>
      </c>
      <c r="N452" s="13">
        <v>4.1643446514957438E-2</v>
      </c>
      <c r="O452" s="13">
        <v>9.4372455600378644E-2</v>
      </c>
      <c r="P452" s="13">
        <v>0.11378043484943109</v>
      </c>
      <c r="Q452" s="13">
        <v>9.5882325597015997E-2</v>
      </c>
      <c r="R452" s="13">
        <v>6.679508723001612E-2</v>
      </c>
      <c r="S452" s="13">
        <v>0.13881446175135409</v>
      </c>
      <c r="T452" s="13">
        <v>5.361606840601469E-2</v>
      </c>
      <c r="U452" s="13">
        <v>4.0362374304751127E-2</v>
      </c>
      <c r="V452" s="13">
        <v>0.1183059692325483</v>
      </c>
      <c r="W452" s="13">
        <v>1.459435001897751E-2</v>
      </c>
      <c r="X452" s="13">
        <v>9.8674939510893164E-2</v>
      </c>
      <c r="Y452" s="13">
        <v>0.12726451382305229</v>
      </c>
      <c r="AA452" s="13">
        <v>5.7883011195419741E-2</v>
      </c>
      <c r="AB452" s="13">
        <v>6.4887536916213934E-2</v>
      </c>
      <c r="AC452" s="13">
        <v>0.18854367179822809</v>
      </c>
      <c r="AD452" s="13">
        <v>0.11155417949754121</v>
      </c>
      <c r="AE452" s="13">
        <v>9.4042704751557182E-2</v>
      </c>
      <c r="AF452" s="13">
        <v>8.1749304809820525E-2</v>
      </c>
      <c r="AH452" s="13">
        <v>4.2765002459836728E-2</v>
      </c>
      <c r="AI452" s="13">
        <v>8.8848483901574335E-2</v>
      </c>
      <c r="AJ452" s="13">
        <v>8.2326272860509947E-2</v>
      </c>
      <c r="AK452" s="13">
        <v>9.7817116214272234E-2</v>
      </c>
      <c r="AL452" s="13">
        <v>9.972859691077389E-2</v>
      </c>
      <c r="AN452" s="13">
        <v>6.4635159259913533E-2</v>
      </c>
      <c r="AO452" s="13">
        <v>7.527468033898356E-2</v>
      </c>
      <c r="AP452" s="13">
        <v>0.10856700611406229</v>
      </c>
      <c r="AQ452" s="13">
        <v>8.3185790561865758E-2</v>
      </c>
    </row>
    <row r="453" spans="2:45" ht="29" x14ac:dyDescent="0.35">
      <c r="B453" s="12" t="s">
        <v>168</v>
      </c>
      <c r="C453" s="13">
        <v>1.8787828425723529E-2</v>
      </c>
      <c r="D453" s="13">
        <v>2.1826866908481891E-2</v>
      </c>
      <c r="E453" s="13">
        <v>4.2099722788151321E-2</v>
      </c>
      <c r="F453" s="13">
        <v>1.0356063264285689E-2</v>
      </c>
      <c r="G453" s="13">
        <v>0</v>
      </c>
      <c r="H453" s="13">
        <v>1.552096464497579E-2</v>
      </c>
      <c r="I453" s="13">
        <v>1.461725159694946E-2</v>
      </c>
      <c r="K453" s="13">
        <v>2.4440496737024149E-2</v>
      </c>
      <c r="L453" s="13">
        <v>9.7794923589071305E-3</v>
      </c>
      <c r="N453" s="13">
        <v>6.1529503844336218E-2</v>
      </c>
      <c r="O453" s="13">
        <v>0</v>
      </c>
      <c r="P453" s="13">
        <v>0</v>
      </c>
      <c r="Q453" s="13">
        <v>0</v>
      </c>
      <c r="R453" s="13">
        <v>1.744436401105617E-2</v>
      </c>
      <c r="S453" s="13">
        <v>0</v>
      </c>
      <c r="T453" s="13">
        <v>0</v>
      </c>
      <c r="U453" s="13">
        <v>1.8360808506935989E-2</v>
      </c>
      <c r="V453" s="13">
        <v>0</v>
      </c>
      <c r="W453" s="13">
        <v>3.1480352400498922E-2</v>
      </c>
      <c r="X453" s="13">
        <v>5.0620976429414953E-2</v>
      </c>
      <c r="Y453" s="13">
        <v>2.6376177377745402E-2</v>
      </c>
      <c r="AA453" s="13">
        <v>1.897971296492762E-2</v>
      </c>
      <c r="AB453" s="13">
        <v>0</v>
      </c>
      <c r="AC453" s="13">
        <v>0</v>
      </c>
      <c r="AD453" s="13">
        <v>5.9120624837173723E-2</v>
      </c>
      <c r="AE453" s="13">
        <v>1.3161786851629199E-2</v>
      </c>
      <c r="AF453" s="13">
        <v>8.1727991716175792E-3</v>
      </c>
      <c r="AH453" s="13">
        <v>6.7123466705180752E-3</v>
      </c>
      <c r="AI453" s="13">
        <v>0</v>
      </c>
      <c r="AJ453" s="13">
        <v>1.505102920681769E-2</v>
      </c>
      <c r="AK453" s="13">
        <v>2.9986193002216159E-2</v>
      </c>
      <c r="AL453" s="13">
        <v>2.5205980013288189E-2</v>
      </c>
      <c r="AN453" s="13">
        <v>1.721729343692199E-2</v>
      </c>
      <c r="AO453" s="13">
        <v>2.3915340790405741E-2</v>
      </c>
      <c r="AP453" s="13">
        <v>7.3275084186696926E-3</v>
      </c>
      <c r="AQ453" s="13">
        <v>3.0726277565395609E-2</v>
      </c>
    </row>
    <row r="454" spans="2:45" x14ac:dyDescent="0.35">
      <c r="B454" s="12" t="s">
        <v>81</v>
      </c>
      <c r="C454" s="13">
        <v>2.0895736205492909E-2</v>
      </c>
      <c r="D454" s="13">
        <v>2.3408209990918621E-2</v>
      </c>
      <c r="E454" s="13">
        <v>1.7650897269207301E-2</v>
      </c>
      <c r="F454" s="13">
        <v>3.4432376078484588E-2</v>
      </c>
      <c r="G454" s="13">
        <v>1.0162136551727419E-2</v>
      </c>
      <c r="H454" s="13">
        <v>0</v>
      </c>
      <c r="I454" s="13">
        <v>3.911095053928438E-2</v>
      </c>
      <c r="K454" s="13">
        <v>1.148170984445419E-2</v>
      </c>
      <c r="L454" s="13">
        <v>3.5898334718582142E-2</v>
      </c>
      <c r="N454" s="13">
        <v>2.423108232807698E-2</v>
      </c>
      <c r="O454" s="13">
        <v>7.0349000813720683E-2</v>
      </c>
      <c r="P454" s="13">
        <v>5.0011707695111221E-2</v>
      </c>
      <c r="Q454" s="13">
        <v>0</v>
      </c>
      <c r="R454" s="13">
        <v>0</v>
      </c>
      <c r="S454" s="13">
        <v>2.3540177156927081E-2</v>
      </c>
      <c r="T454" s="13">
        <v>0</v>
      </c>
      <c r="U454" s="13">
        <v>5.6647336768633039E-2</v>
      </c>
      <c r="V454" s="13">
        <v>0</v>
      </c>
      <c r="W454" s="13">
        <v>2.030353630972604E-2</v>
      </c>
      <c r="X454" s="13">
        <v>0</v>
      </c>
      <c r="Y454" s="13">
        <v>6.2878221496369111E-2</v>
      </c>
      <c r="AA454" s="13">
        <v>3.6319881514439718E-2</v>
      </c>
      <c r="AB454" s="13">
        <v>0</v>
      </c>
      <c r="AC454" s="13">
        <v>0</v>
      </c>
      <c r="AD454" s="13">
        <v>0</v>
      </c>
      <c r="AE454" s="13">
        <v>2.3910848122346569E-2</v>
      </c>
      <c r="AF454" s="13">
        <v>1.789075542434879E-2</v>
      </c>
      <c r="AH454" s="13">
        <v>2.3510797390662481E-2</v>
      </c>
      <c r="AI454" s="13">
        <v>2.4022478869008261E-2</v>
      </c>
      <c r="AJ454" s="13">
        <v>3.5200492737003167E-2</v>
      </c>
      <c r="AK454" s="13">
        <v>7.521884946657776E-3</v>
      </c>
      <c r="AL454" s="13">
        <v>2.3568553849823749E-2</v>
      </c>
      <c r="AN454" s="13">
        <v>1.0538279165208541E-2</v>
      </c>
      <c r="AO454" s="13">
        <v>2.579058689933688E-2</v>
      </c>
      <c r="AP454" s="13">
        <v>6.9215903289775327E-3</v>
      </c>
      <c r="AQ454" s="13">
        <v>4.9393195566659158E-2</v>
      </c>
    </row>
    <row r="456" spans="2:45" x14ac:dyDescent="0.35">
      <c r="B456" s="30" t="s">
        <v>170</v>
      </c>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row>
    <row r="457" spans="2:45" x14ac:dyDescent="0.35">
      <c r="B457" s="29" t="s">
        <v>16</v>
      </c>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row>
    <row r="458" spans="2:45" ht="29" x14ac:dyDescent="0.35">
      <c r="B458" s="12" t="s">
        <v>165</v>
      </c>
      <c r="C458" s="13">
        <v>0.30195558202077022</v>
      </c>
      <c r="D458" s="13">
        <v>0.23273843367632591</v>
      </c>
      <c r="E458" s="13">
        <v>0.27143309528208748</v>
      </c>
      <c r="F458" s="13">
        <v>0.34866319472871182</v>
      </c>
      <c r="G458" s="13">
        <v>0.2843872075077285</v>
      </c>
      <c r="H458" s="13">
        <v>0.44436042376713131</v>
      </c>
      <c r="I458" s="13">
        <v>0.26529971910571493</v>
      </c>
      <c r="K458" s="13">
        <v>0.29688173825680469</v>
      </c>
      <c r="L458" s="13">
        <v>0.31004147831950513</v>
      </c>
      <c r="N458" s="13">
        <v>0.16531375416287569</v>
      </c>
      <c r="O458" s="13">
        <v>0.45076298724591413</v>
      </c>
      <c r="P458" s="13">
        <v>0.33378383704273518</v>
      </c>
      <c r="Q458" s="13">
        <v>0.48128988957893698</v>
      </c>
      <c r="R458" s="13">
        <v>0.38696865478761477</v>
      </c>
      <c r="S458" s="13">
        <v>0.38245527497822129</v>
      </c>
      <c r="T458" s="13">
        <v>0.18773252249393779</v>
      </c>
      <c r="U458" s="13">
        <v>0.35387537949744591</v>
      </c>
      <c r="V458" s="13">
        <v>0.27752208046274668</v>
      </c>
      <c r="W458" s="13">
        <v>0.34380663339067602</v>
      </c>
      <c r="X458" s="13">
        <v>0.25584586773522783</v>
      </c>
      <c r="Y458" s="13">
        <v>0.18757048378244801</v>
      </c>
      <c r="AA458" s="13">
        <v>0.29524710634648671</v>
      </c>
      <c r="AB458" s="13">
        <v>0.35608637824493888</v>
      </c>
      <c r="AC458" s="13">
        <v>0.26304032583169151</v>
      </c>
      <c r="AD458" s="13">
        <v>0.31280447838414832</v>
      </c>
      <c r="AE458" s="13">
        <v>0.2280284155005442</v>
      </c>
      <c r="AF458" s="13">
        <v>0.34706835644957318</v>
      </c>
      <c r="AH458" s="13">
        <v>0.29734894717389659</v>
      </c>
      <c r="AI458" s="13">
        <v>0.27239654995895529</v>
      </c>
      <c r="AJ458" s="13">
        <v>0.27135985569672938</v>
      </c>
      <c r="AK458" s="13">
        <v>0.31372346878378088</v>
      </c>
      <c r="AL458" s="13">
        <v>0.3142738209738471</v>
      </c>
      <c r="AN458" s="13">
        <v>0.26585365528198468</v>
      </c>
      <c r="AO458" s="13">
        <v>0.40523896257221681</v>
      </c>
      <c r="AP458" s="13">
        <v>0.30557127114112448</v>
      </c>
      <c r="AQ458" s="13">
        <v>0.2337592553382907</v>
      </c>
    </row>
    <row r="459" spans="2:45" ht="29" x14ac:dyDescent="0.35">
      <c r="B459" s="12" t="s">
        <v>166</v>
      </c>
      <c r="C459" s="13">
        <v>0.45380016925353511</v>
      </c>
      <c r="D459" s="13">
        <v>0.38135962309865518</v>
      </c>
      <c r="E459" s="13">
        <v>0.50117655267954631</v>
      </c>
      <c r="F459" s="13">
        <v>0.43523668075410271</v>
      </c>
      <c r="G459" s="13">
        <v>0.52025908234616536</v>
      </c>
      <c r="H459" s="13">
        <v>0.32119219806063071</v>
      </c>
      <c r="I459" s="13">
        <v>0.53650975757541919</v>
      </c>
      <c r="K459" s="13">
        <v>0.46118156094058682</v>
      </c>
      <c r="L459" s="13">
        <v>0.44203686504110978</v>
      </c>
      <c r="N459" s="13">
        <v>0.58281200235252728</v>
      </c>
      <c r="O459" s="13">
        <v>0.40274344698184411</v>
      </c>
      <c r="P459" s="13">
        <v>0.42617378051599403</v>
      </c>
      <c r="Q459" s="13">
        <v>0.28672890290326197</v>
      </c>
      <c r="R459" s="13">
        <v>0.44123952188970261</v>
      </c>
      <c r="S459" s="13">
        <v>0.32336858676141977</v>
      </c>
      <c r="T459" s="13">
        <v>0.72707196009174757</v>
      </c>
      <c r="U459" s="13">
        <v>0.45667520357042951</v>
      </c>
      <c r="V459" s="13">
        <v>0.4630795132471896</v>
      </c>
      <c r="W459" s="13">
        <v>0.37128702581007728</v>
      </c>
      <c r="X459" s="13">
        <v>0.48157821432537667</v>
      </c>
      <c r="Y459" s="13">
        <v>0.43828720277732008</v>
      </c>
      <c r="AA459" s="13">
        <v>0.46072861950032701</v>
      </c>
      <c r="AB459" s="13">
        <v>0.4354255508630332</v>
      </c>
      <c r="AC459" s="13">
        <v>0.56505980908185427</v>
      </c>
      <c r="AD459" s="13">
        <v>0.44141284579290591</v>
      </c>
      <c r="AE459" s="13">
        <v>0.44343737538149042</v>
      </c>
      <c r="AF459" s="13">
        <v>0.44002637297412589</v>
      </c>
      <c r="AH459" s="13">
        <v>0.47624375204854769</v>
      </c>
      <c r="AI459" s="13">
        <v>0.49831763968621062</v>
      </c>
      <c r="AJ459" s="13">
        <v>0.49119833104525579</v>
      </c>
      <c r="AK459" s="13">
        <v>0.44792881150309499</v>
      </c>
      <c r="AL459" s="13">
        <v>0.41709409581486978</v>
      </c>
      <c r="AN459" s="13">
        <v>0.50608033320617229</v>
      </c>
      <c r="AO459" s="13">
        <v>0.41117327428263389</v>
      </c>
      <c r="AP459" s="13">
        <v>0.40985652182069843</v>
      </c>
      <c r="AQ459" s="13">
        <v>0.47993995086342789</v>
      </c>
    </row>
    <row r="460" spans="2:45" x14ac:dyDescent="0.35">
      <c r="B460" s="12" t="s">
        <v>167</v>
      </c>
      <c r="C460" s="13">
        <v>0.17287040755297189</v>
      </c>
      <c r="D460" s="13">
        <v>0.25239018771189681</v>
      </c>
      <c r="E460" s="13">
        <v>0.16667409267546149</v>
      </c>
      <c r="F460" s="13">
        <v>0.14626880120872551</v>
      </c>
      <c r="G460" s="13">
        <v>0.15884188537908139</v>
      </c>
      <c r="H460" s="13">
        <v>0.13810753808355269</v>
      </c>
      <c r="I460" s="13">
        <v>0.1690274723057669</v>
      </c>
      <c r="K460" s="13">
        <v>0.157838456941818</v>
      </c>
      <c r="L460" s="13">
        <v>0.19682597249817621</v>
      </c>
      <c r="N460" s="13">
        <v>0.1567873942718678</v>
      </c>
      <c r="O460" s="13">
        <v>7.6144564958521163E-2</v>
      </c>
      <c r="P460" s="13">
        <v>0.24004238244127091</v>
      </c>
      <c r="Q460" s="13">
        <v>0.18115049974668801</v>
      </c>
      <c r="R460" s="13">
        <v>0.12822251362049281</v>
      </c>
      <c r="S460" s="13">
        <v>0.25028139001704669</v>
      </c>
      <c r="T460" s="13">
        <v>8.5195517414314526E-2</v>
      </c>
      <c r="U460" s="13">
        <v>8.9489425399257375E-2</v>
      </c>
      <c r="V460" s="13">
        <v>0.20999381433209141</v>
      </c>
      <c r="W460" s="13">
        <v>0.19835745800459681</v>
      </c>
      <c r="X460" s="13">
        <v>0.16892160620735169</v>
      </c>
      <c r="Y460" s="13">
        <v>0.19602027479952461</v>
      </c>
      <c r="AA460" s="13">
        <v>0.17451034683348349</v>
      </c>
      <c r="AB460" s="13">
        <v>0.1646628734344808</v>
      </c>
      <c r="AC460" s="13">
        <v>9.8250650001798598E-2</v>
      </c>
      <c r="AD460" s="13">
        <v>0.1431488340084994</v>
      </c>
      <c r="AE460" s="13">
        <v>0.21898347516866809</v>
      </c>
      <c r="AF460" s="13">
        <v>0.17514526576686401</v>
      </c>
      <c r="AH460" s="13">
        <v>0.17332834493382249</v>
      </c>
      <c r="AI460" s="13">
        <v>0.20526333148582601</v>
      </c>
      <c r="AJ460" s="13">
        <v>0.19100318942144079</v>
      </c>
      <c r="AK460" s="13">
        <v>0.14272251895352689</v>
      </c>
      <c r="AL460" s="13">
        <v>0.18184003805504709</v>
      </c>
      <c r="AN460" s="13">
        <v>0.18271788167464331</v>
      </c>
      <c r="AO460" s="13">
        <v>0.13908206385269939</v>
      </c>
      <c r="AP460" s="13">
        <v>0.18309048242236101</v>
      </c>
      <c r="AQ460" s="13">
        <v>0.18539427786080431</v>
      </c>
    </row>
    <row r="461" spans="2:45" ht="29" x14ac:dyDescent="0.35">
      <c r="B461" s="12" t="s">
        <v>168</v>
      </c>
      <c r="C461" s="13">
        <v>5.2164913429075477E-2</v>
      </c>
      <c r="D461" s="13">
        <v>0.1123763347220337</v>
      </c>
      <c r="E461" s="13">
        <v>3.5335758180002702E-2</v>
      </c>
      <c r="F461" s="13">
        <v>2.7755255858985691E-2</v>
      </c>
      <c r="G461" s="13">
        <v>3.6511824767024588E-2</v>
      </c>
      <c r="H461" s="13">
        <v>8.2544350882814407E-2</v>
      </c>
      <c r="I461" s="13">
        <v>2.916305101309874E-2</v>
      </c>
      <c r="K461" s="13">
        <v>7.0044447137355012E-2</v>
      </c>
      <c r="L461" s="13">
        <v>2.367131722068689E-2</v>
      </c>
      <c r="N461" s="13">
        <v>7.6150064426170685E-2</v>
      </c>
      <c r="O461" s="13">
        <v>0</v>
      </c>
      <c r="P461" s="13">
        <v>0</v>
      </c>
      <c r="Q461" s="13">
        <v>5.0830707771113273E-2</v>
      </c>
      <c r="R461" s="13">
        <v>4.3569309702189543E-2</v>
      </c>
      <c r="S461" s="13">
        <v>4.389474824331234E-2</v>
      </c>
      <c r="T461" s="13">
        <v>0</v>
      </c>
      <c r="U461" s="13">
        <v>6.0046115308621521E-2</v>
      </c>
      <c r="V461" s="13">
        <v>4.0006264885853217E-2</v>
      </c>
      <c r="W461" s="13">
        <v>5.6915764385579763E-2</v>
      </c>
      <c r="X461" s="13">
        <v>9.3654311732043624E-2</v>
      </c>
      <c r="Y461" s="13">
        <v>9.6736669819349988E-2</v>
      </c>
      <c r="AA461" s="13">
        <v>3.9637444382614122E-2</v>
      </c>
      <c r="AB461" s="13">
        <v>4.3825197457546899E-2</v>
      </c>
      <c r="AC461" s="13">
        <v>3.6021878733518607E-2</v>
      </c>
      <c r="AD461" s="13">
        <v>0.1026338418144464</v>
      </c>
      <c r="AE461" s="13">
        <v>8.8935113316636019E-2</v>
      </c>
      <c r="AF461" s="13">
        <v>2.248846006046502E-2</v>
      </c>
      <c r="AH461" s="13">
        <v>4.4337871181002811E-2</v>
      </c>
      <c r="AI461" s="13">
        <v>0</v>
      </c>
      <c r="AJ461" s="13">
        <v>3.074081947534836E-2</v>
      </c>
      <c r="AK461" s="13">
        <v>6.0702480901012268E-2</v>
      </c>
      <c r="AL461" s="13">
        <v>7.1794857778043078E-2</v>
      </c>
      <c r="AN461" s="13">
        <v>3.4067354706534797E-2</v>
      </c>
      <c r="AO461" s="13">
        <v>3.6441933046768522E-2</v>
      </c>
      <c r="AP461" s="13">
        <v>6.9264452268762655E-2</v>
      </c>
      <c r="AQ461" s="13">
        <v>7.4453508600921384E-2</v>
      </c>
    </row>
    <row r="462" spans="2:45" x14ac:dyDescent="0.35">
      <c r="B462" s="12" t="s">
        <v>81</v>
      </c>
      <c r="C462" s="13">
        <v>1.9208927743647269E-2</v>
      </c>
      <c r="D462" s="13">
        <v>2.1135420791088402E-2</v>
      </c>
      <c r="E462" s="13">
        <v>2.5380501182902051E-2</v>
      </c>
      <c r="F462" s="13">
        <v>4.2076067449474362E-2</v>
      </c>
      <c r="G462" s="13">
        <v>0</v>
      </c>
      <c r="H462" s="13">
        <v>1.379548920587105E-2</v>
      </c>
      <c r="I462" s="13">
        <v>0</v>
      </c>
      <c r="K462" s="13">
        <v>1.405379672343548E-2</v>
      </c>
      <c r="L462" s="13">
        <v>2.742436692052206E-2</v>
      </c>
      <c r="N462" s="13">
        <v>1.8936784786558511E-2</v>
      </c>
      <c r="O462" s="13">
        <v>7.0349000813720683E-2</v>
      </c>
      <c r="P462" s="13">
        <v>0</v>
      </c>
      <c r="Q462" s="13">
        <v>0</v>
      </c>
      <c r="R462" s="13">
        <v>0</v>
      </c>
      <c r="S462" s="13">
        <v>0</v>
      </c>
      <c r="T462" s="13">
        <v>0</v>
      </c>
      <c r="U462" s="13">
        <v>3.9913876224245512E-2</v>
      </c>
      <c r="V462" s="13">
        <v>9.3983270721190431E-3</v>
      </c>
      <c r="W462" s="13">
        <v>2.9633118409070399E-2</v>
      </c>
      <c r="X462" s="13">
        <v>0</v>
      </c>
      <c r="Y462" s="13">
        <v>8.1385368821357315E-2</v>
      </c>
      <c r="AA462" s="13">
        <v>2.9876482937088601E-2</v>
      </c>
      <c r="AB462" s="13">
        <v>0</v>
      </c>
      <c r="AC462" s="13">
        <v>3.762733635113711E-2</v>
      </c>
      <c r="AD462" s="13">
        <v>0</v>
      </c>
      <c r="AE462" s="13">
        <v>2.0615620632661171E-2</v>
      </c>
      <c r="AF462" s="13">
        <v>1.527154474897208E-2</v>
      </c>
      <c r="AH462" s="13">
        <v>8.7410846627305402E-3</v>
      </c>
      <c r="AI462" s="13">
        <v>2.4022478869008261E-2</v>
      </c>
      <c r="AJ462" s="13">
        <v>1.5697804361225361E-2</v>
      </c>
      <c r="AK462" s="13">
        <v>3.4922719858584923E-2</v>
      </c>
      <c r="AL462" s="13">
        <v>1.4997187378192811E-2</v>
      </c>
      <c r="AN462" s="13">
        <v>1.128077513066493E-2</v>
      </c>
      <c r="AO462" s="13">
        <v>8.0637662456813624E-3</v>
      </c>
      <c r="AP462" s="13">
        <v>3.2217272347053287E-2</v>
      </c>
      <c r="AQ462" s="13">
        <v>2.6453007336555472E-2</v>
      </c>
    </row>
    <row r="464" spans="2:45" x14ac:dyDescent="0.35">
      <c r="B464" s="30" t="s">
        <v>171</v>
      </c>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row>
    <row r="465" spans="2:45" x14ac:dyDescent="0.35">
      <c r="B465" s="29" t="s">
        <v>16</v>
      </c>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row>
    <row r="466" spans="2:45" ht="29" x14ac:dyDescent="0.35">
      <c r="B466" s="12" t="s">
        <v>165</v>
      </c>
      <c r="C466" s="13">
        <v>0.20989237703123659</v>
      </c>
      <c r="D466" s="13">
        <v>0.17696396374020351</v>
      </c>
      <c r="E466" s="13">
        <v>0.1998115137074703</v>
      </c>
      <c r="F466" s="13">
        <v>0.25680671661024118</v>
      </c>
      <c r="G466" s="13">
        <v>0.20445889509369641</v>
      </c>
      <c r="H466" s="13">
        <v>0.1545219234309721</v>
      </c>
      <c r="I466" s="13">
        <v>0.26623234666596762</v>
      </c>
      <c r="K466" s="13">
        <v>0.21138905428491281</v>
      </c>
      <c r="L466" s="13">
        <v>0.20750720759581781</v>
      </c>
      <c r="N466" s="13">
        <v>0.15824971054044129</v>
      </c>
      <c r="O466" s="13">
        <v>0.38292670955777741</v>
      </c>
      <c r="P466" s="13">
        <v>0.20960181817902029</v>
      </c>
      <c r="Q466" s="13">
        <v>0.23005098515897521</v>
      </c>
      <c r="R466" s="13">
        <v>0.1848681554658648</v>
      </c>
      <c r="S466" s="13">
        <v>0.23750599937312289</v>
      </c>
      <c r="T466" s="13">
        <v>0.1583986806206219</v>
      </c>
      <c r="U466" s="13">
        <v>0.1907570010564327</v>
      </c>
      <c r="V466" s="13">
        <v>0.22148805086824261</v>
      </c>
      <c r="W466" s="13">
        <v>0.29854557229499229</v>
      </c>
      <c r="X466" s="13">
        <v>0.18555240834811829</v>
      </c>
      <c r="Y466" s="13">
        <v>0.14986163813969389</v>
      </c>
      <c r="AA466" s="13">
        <v>0.24117998417556841</v>
      </c>
      <c r="AB466" s="13">
        <v>0.24320803648652839</v>
      </c>
      <c r="AC466" s="13">
        <v>0.38657033122997753</v>
      </c>
      <c r="AD466" s="13">
        <v>0.17563935136622999</v>
      </c>
      <c r="AE466" s="13">
        <v>0.1112515814754108</v>
      </c>
      <c r="AF466" s="13">
        <v>0.19794951433886041</v>
      </c>
      <c r="AH466" s="13">
        <v>0.2365245055613919</v>
      </c>
      <c r="AI466" s="13">
        <v>0.129702717290967</v>
      </c>
      <c r="AJ466" s="13">
        <v>0.32904394451032881</v>
      </c>
      <c r="AK466" s="13">
        <v>0.18467669716948801</v>
      </c>
      <c r="AL466" s="13">
        <v>0.18687468815253361</v>
      </c>
      <c r="AN466" s="13">
        <v>0.24093555897499891</v>
      </c>
      <c r="AO466" s="13">
        <v>0.21707066982994669</v>
      </c>
      <c r="AP466" s="13">
        <v>0.17771924852362839</v>
      </c>
      <c r="AQ466" s="13">
        <v>0.1964933964122339</v>
      </c>
    </row>
    <row r="467" spans="2:45" ht="29" x14ac:dyDescent="0.35">
      <c r="B467" s="12" t="s">
        <v>166</v>
      </c>
      <c r="C467" s="13">
        <v>0.49133057962032678</v>
      </c>
      <c r="D467" s="13">
        <v>0.38177074309329612</v>
      </c>
      <c r="E467" s="13">
        <v>0.59359110437467155</v>
      </c>
      <c r="F467" s="13">
        <v>0.46229074495962152</v>
      </c>
      <c r="G467" s="13">
        <v>0.52945236283969488</v>
      </c>
      <c r="H467" s="13">
        <v>0.50105243973386282</v>
      </c>
      <c r="I467" s="13">
        <v>0.43180988165894257</v>
      </c>
      <c r="K467" s="13">
        <v>0.49640242875062401</v>
      </c>
      <c r="L467" s="13">
        <v>0.48324786205585091</v>
      </c>
      <c r="N467" s="13">
        <v>0.54855937210249661</v>
      </c>
      <c r="O467" s="13">
        <v>0.32583896891070913</v>
      </c>
      <c r="P467" s="13">
        <v>0.5108835821034271</v>
      </c>
      <c r="Q467" s="13">
        <v>0.3780648490255476</v>
      </c>
      <c r="R467" s="13">
        <v>0.5798603128894787</v>
      </c>
      <c r="S467" s="13">
        <v>0.42426517265799391</v>
      </c>
      <c r="T467" s="13">
        <v>0.68444410303641234</v>
      </c>
      <c r="U467" s="13">
        <v>0.50640865282956538</v>
      </c>
      <c r="V467" s="13">
        <v>0.47412428203543022</v>
      </c>
      <c r="W467" s="13">
        <v>0.38685417614061651</v>
      </c>
      <c r="X467" s="13">
        <v>0.49698624422480547</v>
      </c>
      <c r="Y467" s="13">
        <v>0.48542322219165812</v>
      </c>
      <c r="AA467" s="13">
        <v>0.51360262115626309</v>
      </c>
      <c r="AB467" s="13">
        <v>0.53093634034485815</v>
      </c>
      <c r="AC467" s="13">
        <v>0.43209015375013782</v>
      </c>
      <c r="AD467" s="13">
        <v>0.45533076325043131</v>
      </c>
      <c r="AE467" s="13">
        <v>0.41339926702419311</v>
      </c>
      <c r="AF467" s="13">
        <v>0.52925968447037464</v>
      </c>
      <c r="AH467" s="13">
        <v>0.52976017510002016</v>
      </c>
      <c r="AI467" s="13">
        <v>0.61487381916437522</v>
      </c>
      <c r="AJ467" s="13">
        <v>0.46357818713847643</v>
      </c>
      <c r="AK467" s="13">
        <v>0.40199455501774051</v>
      </c>
      <c r="AL467" s="13">
        <v>0.51134430390881236</v>
      </c>
      <c r="AN467" s="13">
        <v>0.52714309485530397</v>
      </c>
      <c r="AO467" s="13">
        <v>0.50640545225124434</v>
      </c>
      <c r="AP467" s="13">
        <v>0.48143906012343213</v>
      </c>
      <c r="AQ467" s="13">
        <v>0.43937577860103838</v>
      </c>
    </row>
    <row r="468" spans="2:45" x14ac:dyDescent="0.35">
      <c r="B468" s="12" t="s">
        <v>167</v>
      </c>
      <c r="C468" s="13">
        <v>0.2043063583892159</v>
      </c>
      <c r="D468" s="13">
        <v>0.29099843088358518</v>
      </c>
      <c r="E468" s="13">
        <v>0.1224772591068783</v>
      </c>
      <c r="F468" s="13">
        <v>0.2203138919610427</v>
      </c>
      <c r="G468" s="13">
        <v>0.21735377776653109</v>
      </c>
      <c r="H468" s="13">
        <v>0.17691433120930769</v>
      </c>
      <c r="I468" s="13">
        <v>0.2182077366196537</v>
      </c>
      <c r="K468" s="13">
        <v>0.21982795615065839</v>
      </c>
      <c r="L468" s="13">
        <v>0.17957047062281581</v>
      </c>
      <c r="N468" s="13">
        <v>0.15441751353397559</v>
      </c>
      <c r="O468" s="13">
        <v>7.8531451685396367E-2</v>
      </c>
      <c r="P468" s="13">
        <v>0.1906007007410124</v>
      </c>
      <c r="Q468" s="13">
        <v>0.33721413030193981</v>
      </c>
      <c r="R468" s="13">
        <v>0.18806373953340699</v>
      </c>
      <c r="S468" s="13">
        <v>0.27892088035272172</v>
      </c>
      <c r="T468" s="13">
        <v>0.1014507651162133</v>
      </c>
      <c r="U468" s="13">
        <v>0.24477093805420089</v>
      </c>
      <c r="V468" s="13">
        <v>0.18809007940156769</v>
      </c>
      <c r="W468" s="13">
        <v>0.2377309163289214</v>
      </c>
      <c r="X468" s="13">
        <v>0.1472345097758003</v>
      </c>
      <c r="Y468" s="13">
        <v>0.25498331562891341</v>
      </c>
      <c r="AA468" s="13">
        <v>0.17961459725553941</v>
      </c>
      <c r="AB468" s="13">
        <v>0.20521458272821769</v>
      </c>
      <c r="AC468" s="13">
        <v>0.14567762242984791</v>
      </c>
      <c r="AD468" s="13">
        <v>0.26118952786449767</v>
      </c>
      <c r="AE468" s="13">
        <v>0.26096615949880009</v>
      </c>
      <c r="AF468" s="13">
        <v>0.1828572657468833</v>
      </c>
      <c r="AH468" s="13">
        <v>0.1660998503661012</v>
      </c>
      <c r="AI468" s="13">
        <v>0.25542346354465789</v>
      </c>
      <c r="AJ468" s="13">
        <v>0.12557666198242631</v>
      </c>
      <c r="AK468" s="13">
        <v>0.2936551526371326</v>
      </c>
      <c r="AL468" s="13">
        <v>0.17884341427788589</v>
      </c>
      <c r="AN468" s="13">
        <v>0.1809940456496319</v>
      </c>
      <c r="AO468" s="13">
        <v>0.18278057516502769</v>
      </c>
      <c r="AP468" s="13">
        <v>0.20956832984887869</v>
      </c>
      <c r="AQ468" s="13">
        <v>0.25335471444306218</v>
      </c>
    </row>
    <row r="469" spans="2:45" ht="29" x14ac:dyDescent="0.35">
      <c r="B469" s="12" t="s">
        <v>168</v>
      </c>
      <c r="C469" s="13">
        <v>7.1588570211643943E-2</v>
      </c>
      <c r="D469" s="13">
        <v>0.1072441150846446</v>
      </c>
      <c r="E469" s="13">
        <v>6.6469225541772745E-2</v>
      </c>
      <c r="F469" s="13">
        <v>4.467024619581457E-2</v>
      </c>
      <c r="G469" s="13">
        <v>4.8734964300077413E-2</v>
      </c>
      <c r="H469" s="13">
        <v>0.1139817693930915</v>
      </c>
      <c r="I469" s="13">
        <v>6.5362821962883025E-2</v>
      </c>
      <c r="K469" s="13">
        <v>6.1437293539758943E-2</v>
      </c>
      <c r="L469" s="13">
        <v>8.7766082623748035E-2</v>
      </c>
      <c r="N469" s="13">
        <v>0.11454232149500961</v>
      </c>
      <c r="O469" s="13">
        <v>0.1423538690323965</v>
      </c>
      <c r="P469" s="13">
        <v>3.8902191281428862E-2</v>
      </c>
      <c r="Q469" s="13">
        <v>5.4670035513537767E-2</v>
      </c>
      <c r="R469" s="13">
        <v>1.744436401105617E-2</v>
      </c>
      <c r="S469" s="13">
        <v>1.9948634495990731E-2</v>
      </c>
      <c r="T469" s="13">
        <v>5.570645122675217E-2</v>
      </c>
      <c r="U469" s="13">
        <v>0</v>
      </c>
      <c r="V469" s="13">
        <v>0.11629758769475949</v>
      </c>
      <c r="W469" s="13">
        <v>4.9998351825429888E-2</v>
      </c>
      <c r="X469" s="13">
        <v>0.17022683765127589</v>
      </c>
      <c r="Y469" s="13">
        <v>8.8450163634480314E-2</v>
      </c>
      <c r="AA469" s="13">
        <v>4.4342834103236077E-2</v>
      </c>
      <c r="AB469" s="13">
        <v>2.064104044039565E-2</v>
      </c>
      <c r="AC469" s="13">
        <v>0</v>
      </c>
      <c r="AD469" s="13">
        <v>9.5791457468138844E-2</v>
      </c>
      <c r="AE469" s="13">
        <v>0.15849207864790199</v>
      </c>
      <c r="AF469" s="13">
        <v>7.5178062563115267E-2</v>
      </c>
      <c r="AH469" s="13">
        <v>5.1759912466769829E-2</v>
      </c>
      <c r="AI469" s="13">
        <v>0</v>
      </c>
      <c r="AJ469" s="13">
        <v>4.7763198757972913E-2</v>
      </c>
      <c r="AK469" s="13">
        <v>9.1672882004630404E-2</v>
      </c>
      <c r="AL469" s="13">
        <v>9.6992420405731569E-2</v>
      </c>
      <c r="AN469" s="13">
        <v>3.969847995978603E-2</v>
      </c>
      <c r="AO469" s="13">
        <v>7.8518229534642395E-2</v>
      </c>
      <c r="AP469" s="13">
        <v>0.106294799728732</v>
      </c>
      <c r="AQ469" s="13">
        <v>6.4537598611938349E-2</v>
      </c>
    </row>
    <row r="470" spans="2:45" x14ac:dyDescent="0.35">
      <c r="B470" s="12" t="s">
        <v>81</v>
      </c>
      <c r="C470" s="13">
        <v>2.2882114747576669E-2</v>
      </c>
      <c r="D470" s="13">
        <v>4.3022747198270553E-2</v>
      </c>
      <c r="E470" s="13">
        <v>1.7650897269207301E-2</v>
      </c>
      <c r="F470" s="13">
        <v>1.5918400273280089E-2</v>
      </c>
      <c r="G470" s="13">
        <v>0</v>
      </c>
      <c r="H470" s="13">
        <v>5.3529536232766108E-2</v>
      </c>
      <c r="I470" s="13">
        <v>1.8387213092553079E-2</v>
      </c>
      <c r="K470" s="13">
        <v>1.094326727404603E-2</v>
      </c>
      <c r="L470" s="13">
        <v>4.1908377101767383E-2</v>
      </c>
      <c r="N470" s="13">
        <v>2.423108232807698E-2</v>
      </c>
      <c r="O470" s="13">
        <v>7.0349000813720683E-2</v>
      </c>
      <c r="P470" s="13">
        <v>5.0011707695111221E-2</v>
      </c>
      <c r="Q470" s="13">
        <v>0</v>
      </c>
      <c r="R470" s="13">
        <v>2.9763428100193241E-2</v>
      </c>
      <c r="S470" s="13">
        <v>3.9359313120170929E-2</v>
      </c>
      <c r="T470" s="13">
        <v>0</v>
      </c>
      <c r="U470" s="13">
        <v>5.806340805980105E-2</v>
      </c>
      <c r="V470" s="13">
        <v>0</v>
      </c>
      <c r="W470" s="13">
        <v>2.6870983410039951E-2</v>
      </c>
      <c r="X470" s="13">
        <v>0</v>
      </c>
      <c r="Y470" s="13">
        <v>2.128166040525439E-2</v>
      </c>
      <c r="AA470" s="13">
        <v>2.1259963309392959E-2</v>
      </c>
      <c r="AB470" s="13">
        <v>0</v>
      </c>
      <c r="AC470" s="13">
        <v>3.5661892590036867E-2</v>
      </c>
      <c r="AD470" s="13">
        <v>1.2048900050702249E-2</v>
      </c>
      <c r="AE470" s="13">
        <v>5.5890913353693963E-2</v>
      </c>
      <c r="AF470" s="13">
        <v>1.475547288076653E-2</v>
      </c>
      <c r="AH470" s="13">
        <v>1.585555650571701E-2</v>
      </c>
      <c r="AI470" s="13">
        <v>0</v>
      </c>
      <c r="AJ470" s="13">
        <v>3.4038007610795562E-2</v>
      </c>
      <c r="AK470" s="13">
        <v>2.8000713171008329E-2</v>
      </c>
      <c r="AL470" s="13">
        <v>2.5945173255036421E-2</v>
      </c>
      <c r="AN470" s="13">
        <v>1.1228820560279341E-2</v>
      </c>
      <c r="AO470" s="13">
        <v>1.522507321913886E-2</v>
      </c>
      <c r="AP470" s="13">
        <v>2.4978561775328669E-2</v>
      </c>
      <c r="AQ470" s="13">
        <v>4.6238511931726983E-2</v>
      </c>
    </row>
    <row r="472" spans="2:45" x14ac:dyDescent="0.35">
      <c r="B472" s="30" t="s">
        <v>172</v>
      </c>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row>
    <row r="473" spans="2:45" x14ac:dyDescent="0.35">
      <c r="B473" s="29" t="s">
        <v>16</v>
      </c>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row>
    <row r="474" spans="2:45" ht="29" x14ac:dyDescent="0.35">
      <c r="B474" s="12" t="s">
        <v>165</v>
      </c>
      <c r="C474" s="13">
        <v>0.16793573543871121</v>
      </c>
      <c r="D474" s="13">
        <v>0.2116458090359995</v>
      </c>
      <c r="E474" s="13">
        <v>0.2373257234705563</v>
      </c>
      <c r="F474" s="13">
        <v>0.1694456159455007</v>
      </c>
      <c r="G474" s="13">
        <v>0.16923428664879669</v>
      </c>
      <c r="H474" s="13">
        <v>9.3957544303655244E-2</v>
      </c>
      <c r="I474" s="13">
        <v>3.4293570025112761E-2</v>
      </c>
      <c r="K474" s="13">
        <v>0.16935505803495621</v>
      </c>
      <c r="L474" s="13">
        <v>0.16567384172231531</v>
      </c>
      <c r="N474" s="13">
        <v>0.1047349521632744</v>
      </c>
      <c r="O474" s="13">
        <v>0</v>
      </c>
      <c r="P474" s="13">
        <v>0.12435255810174101</v>
      </c>
      <c r="Q474" s="13">
        <v>9.1515416488986534E-2</v>
      </c>
      <c r="R474" s="13">
        <v>0.1598263681796582</v>
      </c>
      <c r="S474" s="13">
        <v>0.12205998695869701</v>
      </c>
      <c r="T474" s="13">
        <v>0.1042456384971123</v>
      </c>
      <c r="U474" s="13">
        <v>0.21991211158288801</v>
      </c>
      <c r="V474" s="13">
        <v>0.24720338029145661</v>
      </c>
      <c r="W474" s="13">
        <v>0.19480334583693651</v>
      </c>
      <c r="X474" s="13">
        <v>0.19897196322950081</v>
      </c>
      <c r="Y474" s="13">
        <v>0.13890068656857471</v>
      </c>
      <c r="AA474" s="13">
        <v>0.21708529789405101</v>
      </c>
      <c r="AB474" s="13">
        <v>0.1591057178416061</v>
      </c>
      <c r="AC474" s="13">
        <v>0.15601859098187729</v>
      </c>
      <c r="AD474" s="13">
        <v>0.147444529422778</v>
      </c>
      <c r="AE474" s="13">
        <v>0.12326085107883331</v>
      </c>
      <c r="AF474" s="13">
        <v>0.1351008126017583</v>
      </c>
      <c r="AH474" s="13">
        <v>0.2138633015747447</v>
      </c>
      <c r="AI474" s="13">
        <v>0.18588073411562911</v>
      </c>
      <c r="AJ474" s="13">
        <v>0.1989858144301192</v>
      </c>
      <c r="AK474" s="13">
        <v>0.1115409463381198</v>
      </c>
      <c r="AL474" s="13">
        <v>0.16151339326239711</v>
      </c>
      <c r="AN474" s="13">
        <v>0.2002487917568572</v>
      </c>
      <c r="AO474" s="13">
        <v>0.16254506177813829</v>
      </c>
      <c r="AP474" s="13">
        <v>0.1466999564952727</v>
      </c>
      <c r="AQ474" s="13">
        <v>0.1521095839692681</v>
      </c>
    </row>
    <row r="475" spans="2:45" ht="29" x14ac:dyDescent="0.35">
      <c r="B475" s="12" t="s">
        <v>166</v>
      </c>
      <c r="C475" s="13">
        <v>0.33867152617044588</v>
      </c>
      <c r="D475" s="13">
        <v>0.3001988428334354</v>
      </c>
      <c r="E475" s="13">
        <v>0.32707834755951681</v>
      </c>
      <c r="F475" s="13">
        <v>0.46164572334881221</v>
      </c>
      <c r="G475" s="13">
        <v>0.34289559918215667</v>
      </c>
      <c r="H475" s="13">
        <v>0.29265047673728978</v>
      </c>
      <c r="I475" s="13">
        <v>0.24931682203647071</v>
      </c>
      <c r="K475" s="13">
        <v>0.32981254805194571</v>
      </c>
      <c r="L475" s="13">
        <v>0.35278957586044463</v>
      </c>
      <c r="N475" s="13">
        <v>0.25374769485436288</v>
      </c>
      <c r="O475" s="13">
        <v>0.70217236165705643</v>
      </c>
      <c r="P475" s="13">
        <v>0.51671477716941194</v>
      </c>
      <c r="Q475" s="13">
        <v>0.37375037306012637</v>
      </c>
      <c r="R475" s="13">
        <v>0.49359135779125762</v>
      </c>
      <c r="S475" s="13">
        <v>0.28985090959636201</v>
      </c>
      <c r="T475" s="13">
        <v>0.44363808013448192</v>
      </c>
      <c r="U475" s="13">
        <v>0.34932781211821878</v>
      </c>
      <c r="V475" s="13">
        <v>0.34965450117929281</v>
      </c>
      <c r="W475" s="13">
        <v>0.19917930491773189</v>
      </c>
      <c r="X475" s="13">
        <v>0.22097589319763319</v>
      </c>
      <c r="Y475" s="13">
        <v>0.26072190967643483</v>
      </c>
      <c r="AA475" s="13">
        <v>0.37346172305285991</v>
      </c>
      <c r="AB475" s="13">
        <v>0.2746541574931341</v>
      </c>
      <c r="AC475" s="13">
        <v>0.26358821856187808</v>
      </c>
      <c r="AD475" s="13">
        <v>0.30191603488568008</v>
      </c>
      <c r="AE475" s="13">
        <v>0.30171119588185719</v>
      </c>
      <c r="AF475" s="13">
        <v>0.36831774539364759</v>
      </c>
      <c r="AH475" s="13">
        <v>0.38571230121728078</v>
      </c>
      <c r="AI475" s="13">
        <v>0.3070761190647131</v>
      </c>
      <c r="AJ475" s="13">
        <v>0.27031044208906829</v>
      </c>
      <c r="AK475" s="13">
        <v>0.33925610824055519</v>
      </c>
      <c r="AL475" s="13">
        <v>0.33384099803870548</v>
      </c>
      <c r="AN475" s="13">
        <v>0.34208224389637842</v>
      </c>
      <c r="AO475" s="13">
        <v>0.36161934587458799</v>
      </c>
      <c r="AP475" s="13">
        <v>0.32757910738943902</v>
      </c>
      <c r="AQ475" s="13">
        <v>0.32532185673504499</v>
      </c>
    </row>
    <row r="476" spans="2:45" x14ac:dyDescent="0.35">
      <c r="B476" s="12" t="s">
        <v>167</v>
      </c>
      <c r="C476" s="13">
        <v>0.21215815078803821</v>
      </c>
      <c r="D476" s="13">
        <v>0.2364613304580748</v>
      </c>
      <c r="E476" s="13">
        <v>0.2823395710852572</v>
      </c>
      <c r="F476" s="13">
        <v>0.19365978874450901</v>
      </c>
      <c r="G476" s="13">
        <v>0.14590148727234159</v>
      </c>
      <c r="H476" s="13">
        <v>0.14070028693781789</v>
      </c>
      <c r="I476" s="13">
        <v>0.2449523670922899</v>
      </c>
      <c r="K476" s="13">
        <v>0.22031491508488121</v>
      </c>
      <c r="L476" s="13">
        <v>0.19915917933647151</v>
      </c>
      <c r="N476" s="13">
        <v>0.28100111133131273</v>
      </c>
      <c r="O476" s="13">
        <v>0</v>
      </c>
      <c r="P476" s="13">
        <v>0.2420179367911989</v>
      </c>
      <c r="Q476" s="13">
        <v>0.29651117366592722</v>
      </c>
      <c r="R476" s="13">
        <v>0.15490067991222481</v>
      </c>
      <c r="S476" s="13">
        <v>0.20650860422181261</v>
      </c>
      <c r="T476" s="13">
        <v>0.21910352806030581</v>
      </c>
      <c r="U476" s="13">
        <v>0.12802519132090631</v>
      </c>
      <c r="V476" s="13">
        <v>0.2246985870190174</v>
      </c>
      <c r="W476" s="13">
        <v>0.24229736813679059</v>
      </c>
      <c r="X476" s="13">
        <v>0.1457821524214267</v>
      </c>
      <c r="Y476" s="13">
        <v>0.30420059950186012</v>
      </c>
      <c r="AA476" s="13">
        <v>0.24491146340092229</v>
      </c>
      <c r="AB476" s="13">
        <v>0.2401063190134943</v>
      </c>
      <c r="AC476" s="13">
        <v>0.26050816539738669</v>
      </c>
      <c r="AD476" s="13">
        <v>0.17458342861655979</v>
      </c>
      <c r="AE476" s="13">
        <v>0.16847999220952051</v>
      </c>
      <c r="AF476" s="13">
        <v>0.19058256880153029</v>
      </c>
      <c r="AH476" s="13">
        <v>0.25256955828172739</v>
      </c>
      <c r="AI476" s="13">
        <v>0.23954008229172349</v>
      </c>
      <c r="AJ476" s="13">
        <v>0.2252301341161437</v>
      </c>
      <c r="AK476" s="13">
        <v>0.17603879981575041</v>
      </c>
      <c r="AL476" s="13">
        <v>0.19810199998188921</v>
      </c>
      <c r="AN476" s="13">
        <v>0.23314183990610279</v>
      </c>
      <c r="AO476" s="13">
        <v>0.14896737782098729</v>
      </c>
      <c r="AP476" s="13">
        <v>0.26427570070005452</v>
      </c>
      <c r="AQ476" s="13">
        <v>0.1815228920903933</v>
      </c>
    </row>
    <row r="477" spans="2:45" ht="29" x14ac:dyDescent="0.35">
      <c r="B477" s="12" t="s">
        <v>168</v>
      </c>
      <c r="C477" s="13">
        <v>0.2334558394875853</v>
      </c>
      <c r="D477" s="13">
        <v>0.2391883890412187</v>
      </c>
      <c r="E477" s="13">
        <v>0.1278758567017679</v>
      </c>
      <c r="F477" s="13">
        <v>0.148589949523281</v>
      </c>
      <c r="G477" s="13">
        <v>0.25056515501376331</v>
      </c>
      <c r="H477" s="13">
        <v>0.36681817881035927</v>
      </c>
      <c r="I477" s="13">
        <v>0.41786029792293439</v>
      </c>
      <c r="K477" s="13">
        <v>0.22969255545281739</v>
      </c>
      <c r="L477" s="13">
        <v>0.23945317126668531</v>
      </c>
      <c r="N477" s="13">
        <v>0.31734837453641462</v>
      </c>
      <c r="O477" s="13">
        <v>0.22747863752922279</v>
      </c>
      <c r="P477" s="13">
        <v>0.116914727937648</v>
      </c>
      <c r="Q477" s="13">
        <v>0.1929540285242474</v>
      </c>
      <c r="R477" s="13">
        <v>0.17724857975298189</v>
      </c>
      <c r="S477" s="13">
        <v>0.33382746080890802</v>
      </c>
      <c r="T477" s="13">
        <v>0.20105511051559399</v>
      </c>
      <c r="U477" s="13">
        <v>0.2067599600424016</v>
      </c>
      <c r="V477" s="13">
        <v>0.15295882947532349</v>
      </c>
      <c r="W477" s="13">
        <v>0.26544267538237531</v>
      </c>
      <c r="X477" s="13">
        <v>0.41169033462707261</v>
      </c>
      <c r="Y477" s="13">
        <v>0.21994840278682501</v>
      </c>
      <c r="AA477" s="13">
        <v>0.12162956190444681</v>
      </c>
      <c r="AB477" s="13">
        <v>0.30642776841571889</v>
      </c>
      <c r="AC477" s="13">
        <v>0.2450711637681319</v>
      </c>
      <c r="AD477" s="13">
        <v>0.3335321081970975</v>
      </c>
      <c r="AE477" s="13">
        <v>0.3284857817158186</v>
      </c>
      <c r="AF477" s="13">
        <v>0.26359903751256691</v>
      </c>
      <c r="AH477" s="13">
        <v>0.1060042080487761</v>
      </c>
      <c r="AI477" s="13">
        <v>0.26750306452793438</v>
      </c>
      <c r="AJ477" s="13">
        <v>0.22609818929984271</v>
      </c>
      <c r="AK477" s="13">
        <v>0.31396573391649207</v>
      </c>
      <c r="AL477" s="13">
        <v>0.26258605013053332</v>
      </c>
      <c r="AN477" s="13">
        <v>0.20824083527924619</v>
      </c>
      <c r="AO477" s="13">
        <v>0.27764570707841502</v>
      </c>
      <c r="AP477" s="13">
        <v>0.20918583678063971</v>
      </c>
      <c r="AQ477" s="13">
        <v>0.25425490450091659</v>
      </c>
    </row>
    <row r="478" spans="2:45" x14ac:dyDescent="0.35">
      <c r="B478" s="12" t="s">
        <v>81</v>
      </c>
      <c r="C478" s="13">
        <v>4.777874811521933E-2</v>
      </c>
      <c r="D478" s="13">
        <v>1.2505628631271489E-2</v>
      </c>
      <c r="E478" s="13">
        <v>2.5380501182902051E-2</v>
      </c>
      <c r="F478" s="13">
        <v>2.6658922437897251E-2</v>
      </c>
      <c r="G478" s="13">
        <v>9.1403471882941498E-2</v>
      </c>
      <c r="H478" s="13">
        <v>0.1058735132108779</v>
      </c>
      <c r="I478" s="13">
        <v>5.3576942923192247E-2</v>
      </c>
      <c r="K478" s="13">
        <v>5.0824923375399497E-2</v>
      </c>
      <c r="L478" s="13">
        <v>4.2924231814083162E-2</v>
      </c>
      <c r="N478" s="13">
        <v>4.3167867114635501E-2</v>
      </c>
      <c r="O478" s="13">
        <v>7.0349000813720683E-2</v>
      </c>
      <c r="P478" s="13">
        <v>0</v>
      </c>
      <c r="Q478" s="13">
        <v>4.5269008260712833E-2</v>
      </c>
      <c r="R478" s="13">
        <v>1.443301436387736E-2</v>
      </c>
      <c r="S478" s="13">
        <v>4.7753038414220433E-2</v>
      </c>
      <c r="T478" s="13">
        <v>3.1957642792505958E-2</v>
      </c>
      <c r="U478" s="13">
        <v>9.5974924935585154E-2</v>
      </c>
      <c r="V478" s="13">
        <v>2.5484702034909601E-2</v>
      </c>
      <c r="W478" s="13">
        <v>9.827730572616572E-2</v>
      </c>
      <c r="X478" s="13">
        <v>2.2579656524366509E-2</v>
      </c>
      <c r="Y478" s="13">
        <v>7.622840146630544E-2</v>
      </c>
      <c r="AA478" s="13">
        <v>4.2911953747719979E-2</v>
      </c>
      <c r="AB478" s="13">
        <v>1.9706037236046432E-2</v>
      </c>
      <c r="AC478" s="13">
        <v>7.4813861290726105E-2</v>
      </c>
      <c r="AD478" s="13">
        <v>4.2523898877884547E-2</v>
      </c>
      <c r="AE478" s="13">
        <v>7.8062179113970245E-2</v>
      </c>
      <c r="AF478" s="13">
        <v>4.2399835690497052E-2</v>
      </c>
      <c r="AH478" s="13">
        <v>4.1850630877471033E-2</v>
      </c>
      <c r="AI478" s="13">
        <v>0</v>
      </c>
      <c r="AJ478" s="13">
        <v>7.9375420064825924E-2</v>
      </c>
      <c r="AK478" s="13">
        <v>5.9198411689082339E-2</v>
      </c>
      <c r="AL478" s="13">
        <v>4.3957558586474828E-2</v>
      </c>
      <c r="AN478" s="13">
        <v>1.6286289161415501E-2</v>
      </c>
      <c r="AO478" s="13">
        <v>4.922250744787135E-2</v>
      </c>
      <c r="AP478" s="13">
        <v>5.2259398634594077E-2</v>
      </c>
      <c r="AQ478" s="13">
        <v>8.67907627043768E-2</v>
      </c>
    </row>
    <row r="480" spans="2:45" x14ac:dyDescent="0.35">
      <c r="B480" s="30" t="s">
        <v>173</v>
      </c>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row>
    <row r="481" spans="2:45" x14ac:dyDescent="0.35">
      <c r="B481" s="29" t="s">
        <v>16</v>
      </c>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row>
    <row r="482" spans="2:45" ht="29" x14ac:dyDescent="0.35">
      <c r="B482" s="12" t="s">
        <v>165</v>
      </c>
      <c r="C482" s="13">
        <v>0.25896356893620981</v>
      </c>
      <c r="D482" s="13">
        <v>0.30040483116122058</v>
      </c>
      <c r="E482" s="13">
        <v>0.29435725597901408</v>
      </c>
      <c r="F482" s="13">
        <v>0.30423975474979942</v>
      </c>
      <c r="G482" s="13">
        <v>0.23387742315319671</v>
      </c>
      <c r="H482" s="13">
        <v>0.24500160511766511</v>
      </c>
      <c r="I482" s="13">
        <v>9.9598934585528667E-2</v>
      </c>
      <c r="K482" s="13">
        <v>0.24135365585506069</v>
      </c>
      <c r="L482" s="13">
        <v>0.28702748608225531</v>
      </c>
      <c r="N482" s="13">
        <v>0.23344872512316489</v>
      </c>
      <c r="O482" s="13">
        <v>0.23461574267299651</v>
      </c>
      <c r="P482" s="13">
        <v>0.32353664685006789</v>
      </c>
      <c r="Q482" s="13">
        <v>0.36873006951224763</v>
      </c>
      <c r="R482" s="13">
        <v>0.27711097744577029</v>
      </c>
      <c r="S482" s="13">
        <v>0.32516546459676549</v>
      </c>
      <c r="T482" s="13">
        <v>0.1799604629542543</v>
      </c>
      <c r="U482" s="13">
        <v>0.2233212561447632</v>
      </c>
      <c r="V482" s="13">
        <v>0.30227365444750998</v>
      </c>
      <c r="W482" s="13">
        <v>0.21452671272360499</v>
      </c>
      <c r="X482" s="13">
        <v>0.26190036895124291</v>
      </c>
      <c r="Y482" s="13">
        <v>0.18309577328514809</v>
      </c>
      <c r="AA482" s="13">
        <v>0.30199724554392959</v>
      </c>
      <c r="AB482" s="13">
        <v>0.18925843691086999</v>
      </c>
      <c r="AC482" s="13">
        <v>0.30663206736093129</v>
      </c>
      <c r="AD482" s="13">
        <v>0.2496258476629368</v>
      </c>
      <c r="AE482" s="13">
        <v>0.20356381720678271</v>
      </c>
      <c r="AF482" s="13">
        <v>0.24644481401482249</v>
      </c>
      <c r="AH482" s="13">
        <v>0.27131888350430561</v>
      </c>
      <c r="AI482" s="13">
        <v>0.2258149109050267</v>
      </c>
      <c r="AJ482" s="13">
        <v>0.34021131459460008</v>
      </c>
      <c r="AK482" s="13">
        <v>0.24581226225268471</v>
      </c>
      <c r="AL482" s="13">
        <v>0.2392926630331246</v>
      </c>
      <c r="AN482" s="13">
        <v>0.25556433770382891</v>
      </c>
      <c r="AO482" s="13">
        <v>0.31709431391152398</v>
      </c>
      <c r="AP482" s="13">
        <v>0.23331743481535261</v>
      </c>
      <c r="AQ482" s="13">
        <v>0.2287900018083851</v>
      </c>
    </row>
    <row r="483" spans="2:45" ht="29" x14ac:dyDescent="0.35">
      <c r="B483" s="12" t="s">
        <v>166</v>
      </c>
      <c r="C483" s="13">
        <v>0.44952692124329341</v>
      </c>
      <c r="D483" s="13">
        <v>0.39580985241079358</v>
      </c>
      <c r="E483" s="13">
        <v>0.42889524874058171</v>
      </c>
      <c r="F483" s="13">
        <v>0.46805331976225661</v>
      </c>
      <c r="G483" s="13">
        <v>0.46878212299440208</v>
      </c>
      <c r="H483" s="13">
        <v>0.44063694527404212</v>
      </c>
      <c r="I483" s="13">
        <v>0.52026782606655531</v>
      </c>
      <c r="K483" s="13">
        <v>0.4791376395883033</v>
      </c>
      <c r="L483" s="13">
        <v>0.40233800313563961</v>
      </c>
      <c r="N483" s="13">
        <v>0.48624211484597019</v>
      </c>
      <c r="O483" s="13">
        <v>0.38599564066553937</v>
      </c>
      <c r="P483" s="13">
        <v>0.2377107465171949</v>
      </c>
      <c r="Q483" s="13">
        <v>0.43222284834442037</v>
      </c>
      <c r="R483" s="13">
        <v>0.40848224519046838</v>
      </c>
      <c r="S483" s="13">
        <v>0.43463657920367232</v>
      </c>
      <c r="T483" s="13">
        <v>0.61118709294216622</v>
      </c>
      <c r="U483" s="13">
        <v>0.54165086489883141</v>
      </c>
      <c r="V483" s="13">
        <v>0.47886102884959658</v>
      </c>
      <c r="W483" s="13">
        <v>0.42772575524810869</v>
      </c>
      <c r="X483" s="13">
        <v>0.43856412587436638</v>
      </c>
      <c r="Y483" s="13">
        <v>0.37392371785786072</v>
      </c>
      <c r="AA483" s="13">
        <v>0.46117196709931729</v>
      </c>
      <c r="AB483" s="13">
        <v>0.44557397044333957</v>
      </c>
      <c r="AC483" s="13">
        <v>0.36894662454511917</v>
      </c>
      <c r="AD483" s="13">
        <v>0.41556123842844372</v>
      </c>
      <c r="AE483" s="13">
        <v>0.49015181329821711</v>
      </c>
      <c r="AF483" s="13">
        <v>0.44118081896839278</v>
      </c>
      <c r="AH483" s="13">
        <v>0.48872910826543908</v>
      </c>
      <c r="AI483" s="13">
        <v>0.50482272965798436</v>
      </c>
      <c r="AJ483" s="13">
        <v>0.35859084396341601</v>
      </c>
      <c r="AK483" s="13">
        <v>0.4586567315937356</v>
      </c>
      <c r="AL483" s="13">
        <v>0.43070599833420647</v>
      </c>
      <c r="AN483" s="13">
        <v>0.51824005898364212</v>
      </c>
      <c r="AO483" s="13">
        <v>0.45090720960014008</v>
      </c>
      <c r="AP483" s="13">
        <v>0.38073157027961457</v>
      </c>
      <c r="AQ483" s="13">
        <v>0.43896844142756641</v>
      </c>
    </row>
    <row r="484" spans="2:45" x14ac:dyDescent="0.35">
      <c r="B484" s="12" t="s">
        <v>167</v>
      </c>
      <c r="C484" s="13">
        <v>0.18632592283536811</v>
      </c>
      <c r="D484" s="13">
        <v>0.1928943137084444</v>
      </c>
      <c r="E484" s="13">
        <v>0.16979343401984739</v>
      </c>
      <c r="F484" s="13">
        <v>0.14919274085707601</v>
      </c>
      <c r="G484" s="13">
        <v>0.1940862140688458</v>
      </c>
      <c r="H484" s="13">
        <v>0.19296851063334969</v>
      </c>
      <c r="I484" s="13">
        <v>0.25503518376235212</v>
      </c>
      <c r="K484" s="13">
        <v>0.17891924905195181</v>
      </c>
      <c r="L484" s="13">
        <v>0.19812951768718429</v>
      </c>
      <c r="N484" s="13">
        <v>0.15079079513761121</v>
      </c>
      <c r="O484" s="13">
        <v>0.23384767871238599</v>
      </c>
      <c r="P484" s="13">
        <v>0.39985041535130822</v>
      </c>
      <c r="Q484" s="13">
        <v>0.15055236111055381</v>
      </c>
      <c r="R484" s="13">
        <v>0.1883830509969836</v>
      </c>
      <c r="S484" s="13">
        <v>9.9913544318914485E-2</v>
      </c>
      <c r="T484" s="13">
        <v>0.13011232261171399</v>
      </c>
      <c r="U484" s="13">
        <v>0.1047410129124105</v>
      </c>
      <c r="V484" s="13">
        <v>0.16879321839365369</v>
      </c>
      <c r="W484" s="13">
        <v>0.27903591627388002</v>
      </c>
      <c r="X484" s="13">
        <v>0.18249218104385759</v>
      </c>
      <c r="Y484" s="13">
        <v>0.2494569919791978</v>
      </c>
      <c r="AA484" s="13">
        <v>0.13913717236018711</v>
      </c>
      <c r="AB484" s="13">
        <v>0.27853235582899571</v>
      </c>
      <c r="AC484" s="13">
        <v>0.21700501432355909</v>
      </c>
      <c r="AD484" s="13">
        <v>0.26408565847857918</v>
      </c>
      <c r="AE484" s="13">
        <v>0.1769647985046546</v>
      </c>
      <c r="AF484" s="13">
        <v>0.18382013466149691</v>
      </c>
      <c r="AH484" s="13">
        <v>0.15236177189346919</v>
      </c>
      <c r="AI484" s="13">
        <v>0.20160653053539851</v>
      </c>
      <c r="AJ484" s="13">
        <v>0.2235081996794219</v>
      </c>
      <c r="AK484" s="13">
        <v>0.19233189870091949</v>
      </c>
      <c r="AL484" s="13">
        <v>0.19090323162590009</v>
      </c>
      <c r="AN484" s="13">
        <v>0.15939964707581361</v>
      </c>
      <c r="AO484" s="13">
        <v>9.7073387867078767E-2</v>
      </c>
      <c r="AP484" s="13">
        <v>0.25517750961830188</v>
      </c>
      <c r="AQ484" s="13">
        <v>0.23835902819120011</v>
      </c>
    </row>
    <row r="485" spans="2:45" ht="29" x14ac:dyDescent="0.35">
      <c r="B485" s="12" t="s">
        <v>168</v>
      </c>
      <c r="C485" s="13">
        <v>8.01040638686044E-2</v>
      </c>
      <c r="D485" s="13">
        <v>6.9025258699571254E-2</v>
      </c>
      <c r="E485" s="13">
        <v>8.9303163991349549E-2</v>
      </c>
      <c r="F485" s="13">
        <v>6.1666951049270662E-2</v>
      </c>
      <c r="G485" s="13">
        <v>7.5748058097618587E-2</v>
      </c>
      <c r="H485" s="13">
        <v>0.10756990115843119</v>
      </c>
      <c r="I485" s="13">
        <v>8.8224387857975248E-2</v>
      </c>
      <c r="K485" s="13">
        <v>8.0701719381943204E-2</v>
      </c>
      <c r="L485" s="13">
        <v>7.9151614260765515E-2</v>
      </c>
      <c r="N485" s="13">
        <v>0.12951836489325369</v>
      </c>
      <c r="O485" s="13">
        <v>0.1455409379490781</v>
      </c>
      <c r="P485" s="13">
        <v>3.8902191281428862E-2</v>
      </c>
      <c r="Q485" s="13">
        <v>4.8494721032778562E-2</v>
      </c>
      <c r="R485" s="13">
        <v>9.4141667888257466E-2</v>
      </c>
      <c r="S485" s="13">
        <v>0.1216622180789399</v>
      </c>
      <c r="T485" s="13">
        <v>7.8740121491865323E-2</v>
      </c>
      <c r="U485" s="13">
        <v>3.5643295256487399E-2</v>
      </c>
      <c r="V485" s="13">
        <v>5.0072098309239643E-2</v>
      </c>
      <c r="W485" s="13">
        <v>4.5053731123032278E-2</v>
      </c>
      <c r="X485" s="13">
        <v>9.273900312943277E-2</v>
      </c>
      <c r="Y485" s="13">
        <v>0.1310352869215525</v>
      </c>
      <c r="AA485" s="13">
        <v>6.1989318503223437E-2</v>
      </c>
      <c r="AB485" s="13">
        <v>8.6635236816794498E-2</v>
      </c>
      <c r="AC485" s="13">
        <v>3.667268233331903E-2</v>
      </c>
      <c r="AD485" s="13">
        <v>7.0727255430040215E-2</v>
      </c>
      <c r="AE485" s="13">
        <v>0.1085319131236991</v>
      </c>
      <c r="AF485" s="13">
        <v>0.1033696485436716</v>
      </c>
      <c r="AH485" s="13">
        <v>5.0161677710476631E-2</v>
      </c>
      <c r="AI485" s="13">
        <v>4.3733350032582247E-2</v>
      </c>
      <c r="AJ485" s="13">
        <v>4.8176009392139708E-2</v>
      </c>
      <c r="AK485" s="13">
        <v>8.861304267175571E-2</v>
      </c>
      <c r="AL485" s="13">
        <v>0.1165887123954255</v>
      </c>
      <c r="AN485" s="13">
        <v>6.6795956236715512E-2</v>
      </c>
      <c r="AO485" s="13">
        <v>8.8906671785333111E-2</v>
      </c>
      <c r="AP485" s="13">
        <v>9.0952883326035863E-2</v>
      </c>
      <c r="AQ485" s="13">
        <v>7.5697399765988105E-2</v>
      </c>
    </row>
    <row r="486" spans="2:45" x14ac:dyDescent="0.35">
      <c r="B486" s="12" t="s">
        <v>81</v>
      </c>
      <c r="C486" s="13">
        <v>2.50795231165243E-2</v>
      </c>
      <c r="D486" s="13">
        <v>4.1865744019969973E-2</v>
      </c>
      <c r="E486" s="13">
        <v>1.7650897269207301E-2</v>
      </c>
      <c r="F486" s="13">
        <v>1.684723358159745E-2</v>
      </c>
      <c r="G486" s="13">
        <v>2.7506181685936559E-2</v>
      </c>
      <c r="H486" s="13">
        <v>1.382303781651213E-2</v>
      </c>
      <c r="I486" s="13">
        <v>3.6873667727588558E-2</v>
      </c>
      <c r="K486" s="13">
        <v>1.988773612274106E-2</v>
      </c>
      <c r="L486" s="13">
        <v>3.335337883415522E-2</v>
      </c>
      <c r="N486" s="13">
        <v>0</v>
      </c>
      <c r="O486" s="13">
        <v>0</v>
      </c>
      <c r="P486" s="13">
        <v>0</v>
      </c>
      <c r="Q486" s="13">
        <v>0</v>
      </c>
      <c r="R486" s="13">
        <v>3.1882058478520083E-2</v>
      </c>
      <c r="S486" s="13">
        <v>1.8622193801707859E-2</v>
      </c>
      <c r="T486" s="13">
        <v>0</v>
      </c>
      <c r="U486" s="13">
        <v>9.4643570787507306E-2</v>
      </c>
      <c r="V486" s="13">
        <v>0</v>
      </c>
      <c r="W486" s="13">
        <v>3.365788463137389E-2</v>
      </c>
      <c r="X486" s="13">
        <v>2.430432100110038E-2</v>
      </c>
      <c r="Y486" s="13">
        <v>6.2488229956241023E-2</v>
      </c>
      <c r="AA486" s="13">
        <v>3.5704296493342447E-2</v>
      </c>
      <c r="AB486" s="13">
        <v>0</v>
      </c>
      <c r="AC486" s="13">
        <v>7.0743611437071377E-2</v>
      </c>
      <c r="AD486" s="13">
        <v>0</v>
      </c>
      <c r="AE486" s="13">
        <v>2.0787657866646408E-2</v>
      </c>
      <c r="AF486" s="13">
        <v>2.5184583811616451E-2</v>
      </c>
      <c r="AH486" s="13">
        <v>3.7428558626309623E-2</v>
      </c>
      <c r="AI486" s="13">
        <v>2.4022478869008261E-2</v>
      </c>
      <c r="AJ486" s="13">
        <v>2.9513632370422389E-2</v>
      </c>
      <c r="AK486" s="13">
        <v>1.458606478090434E-2</v>
      </c>
      <c r="AL486" s="13">
        <v>2.25093946113432E-2</v>
      </c>
      <c r="AN486" s="13">
        <v>0</v>
      </c>
      <c r="AO486" s="13">
        <v>4.6018416835923948E-2</v>
      </c>
      <c r="AP486" s="13">
        <v>3.9820601960694993E-2</v>
      </c>
      <c r="AQ486" s="13">
        <v>1.8185128806860171E-2</v>
      </c>
    </row>
    <row r="488" spans="2:45" x14ac:dyDescent="0.35">
      <c r="B488" s="30" t="s">
        <v>174</v>
      </c>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row>
    <row r="489" spans="2:45" x14ac:dyDescent="0.35">
      <c r="B489" s="29" t="s">
        <v>16</v>
      </c>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row>
    <row r="490" spans="2:45" ht="29" x14ac:dyDescent="0.35">
      <c r="B490" s="12" t="s">
        <v>165</v>
      </c>
      <c r="C490" s="13">
        <v>0.23156882154894001</v>
      </c>
      <c r="D490" s="13">
        <v>0.2084622293570452</v>
      </c>
      <c r="E490" s="13">
        <v>0.27419259139628971</v>
      </c>
      <c r="F490" s="13">
        <v>0.2188476201113084</v>
      </c>
      <c r="G490" s="13">
        <v>0.21670352233894949</v>
      </c>
      <c r="H490" s="13">
        <v>0.26538612304496623</v>
      </c>
      <c r="I490" s="13">
        <v>0.1902750903890213</v>
      </c>
      <c r="K490" s="13">
        <v>0.23357753820121729</v>
      </c>
      <c r="L490" s="13">
        <v>0.2283676440394532</v>
      </c>
      <c r="N490" s="13">
        <v>0.14707676762499211</v>
      </c>
      <c r="O490" s="13">
        <v>0.31748441418998108</v>
      </c>
      <c r="P490" s="13">
        <v>0.27945468856445599</v>
      </c>
      <c r="Q490" s="13">
        <v>0.32288703350116821</v>
      </c>
      <c r="R490" s="13">
        <v>0.29253260610499349</v>
      </c>
      <c r="S490" s="13">
        <v>0.27961049006722499</v>
      </c>
      <c r="T490" s="13">
        <v>0.180762947437205</v>
      </c>
      <c r="U490" s="13">
        <v>0.20306349778557209</v>
      </c>
      <c r="V490" s="13">
        <v>0.23733720448475701</v>
      </c>
      <c r="W490" s="13">
        <v>0.27539974684254859</v>
      </c>
      <c r="X490" s="13">
        <v>0.20736692867657461</v>
      </c>
      <c r="Y490" s="13">
        <v>0.12609354033826459</v>
      </c>
      <c r="AA490" s="13">
        <v>0.22749423466755381</v>
      </c>
      <c r="AB490" s="13">
        <v>0.17458077563370011</v>
      </c>
      <c r="AC490" s="13">
        <v>0.31376864712402491</v>
      </c>
      <c r="AD490" s="13">
        <v>0.29342336723327977</v>
      </c>
      <c r="AE490" s="13">
        <v>0.22266599370818221</v>
      </c>
      <c r="AF490" s="13">
        <v>0.209357449242139</v>
      </c>
      <c r="AH490" s="13">
        <v>0.21823014816314509</v>
      </c>
      <c r="AI490" s="13">
        <v>0.20374809312608669</v>
      </c>
      <c r="AJ490" s="13">
        <v>0.29777507314383711</v>
      </c>
      <c r="AK490" s="13">
        <v>0.2211865565478959</v>
      </c>
      <c r="AL490" s="13">
        <v>0.2334688949668304</v>
      </c>
      <c r="AN490" s="13">
        <v>0.20541064251156421</v>
      </c>
      <c r="AO490" s="13">
        <v>0.31663357503212042</v>
      </c>
      <c r="AP490" s="13">
        <v>0.216257440494693</v>
      </c>
      <c r="AQ490" s="13">
        <v>0.18979203202793291</v>
      </c>
    </row>
    <row r="491" spans="2:45" ht="29" x14ac:dyDescent="0.35">
      <c r="B491" s="12" t="s">
        <v>166</v>
      </c>
      <c r="C491" s="13">
        <v>0.35392551954362372</v>
      </c>
      <c r="D491" s="13">
        <v>0.36148338199552871</v>
      </c>
      <c r="E491" s="13">
        <v>0.33408733857077538</v>
      </c>
      <c r="F491" s="13">
        <v>0.38445773735659028</v>
      </c>
      <c r="G491" s="13">
        <v>0.40680136982539289</v>
      </c>
      <c r="H491" s="13">
        <v>0.27829077415185588</v>
      </c>
      <c r="I491" s="13">
        <v>0.32632804119351971</v>
      </c>
      <c r="K491" s="13">
        <v>0.39938832762744952</v>
      </c>
      <c r="L491" s="13">
        <v>0.28147402739759908</v>
      </c>
      <c r="N491" s="13">
        <v>0.50870049327839972</v>
      </c>
      <c r="O491" s="13">
        <v>0.37570260783408499</v>
      </c>
      <c r="P491" s="13">
        <v>0.39522241091697918</v>
      </c>
      <c r="Q491" s="13">
        <v>0.29325047696377199</v>
      </c>
      <c r="R491" s="13">
        <v>0.36006276222842981</v>
      </c>
      <c r="S491" s="13">
        <v>0.20608907052147921</v>
      </c>
      <c r="T491" s="13">
        <v>0.42701715896198361</v>
      </c>
      <c r="U491" s="13">
        <v>0.25448685382583353</v>
      </c>
      <c r="V491" s="13">
        <v>0.45732543647970358</v>
      </c>
      <c r="W491" s="13">
        <v>0.29369768471299362</v>
      </c>
      <c r="X491" s="13">
        <v>0.27454951857982762</v>
      </c>
      <c r="Y491" s="13">
        <v>0.31756730345690848</v>
      </c>
      <c r="AA491" s="13">
        <v>0.39868955997718147</v>
      </c>
      <c r="AB491" s="13">
        <v>0.3461228294088195</v>
      </c>
      <c r="AC491" s="13">
        <v>0.2987880766885796</v>
      </c>
      <c r="AD491" s="13">
        <v>0.32608467260940249</v>
      </c>
      <c r="AE491" s="13">
        <v>0.23346953833832651</v>
      </c>
      <c r="AF491" s="13">
        <v>0.39517956518350172</v>
      </c>
      <c r="AH491" s="13">
        <v>0.39783011074159669</v>
      </c>
      <c r="AI491" s="13">
        <v>0.26172902192708231</v>
      </c>
      <c r="AJ491" s="13">
        <v>0.4087633737147941</v>
      </c>
      <c r="AK491" s="13">
        <v>0.33070860956532622</v>
      </c>
      <c r="AL491" s="13">
        <v>0.34163480911658478</v>
      </c>
      <c r="AN491" s="13">
        <v>0.40828465940711761</v>
      </c>
      <c r="AO491" s="13">
        <v>0.27862151772857902</v>
      </c>
      <c r="AP491" s="13">
        <v>0.38479696531048457</v>
      </c>
      <c r="AQ491" s="13">
        <v>0.31815560792156922</v>
      </c>
    </row>
    <row r="492" spans="2:45" x14ac:dyDescent="0.35">
      <c r="B492" s="12" t="s">
        <v>167</v>
      </c>
      <c r="C492" s="13">
        <v>0.21618504151990239</v>
      </c>
      <c r="D492" s="13">
        <v>0.19722590360411371</v>
      </c>
      <c r="E492" s="13">
        <v>0.241549034824598</v>
      </c>
      <c r="F492" s="13">
        <v>0.24924614368355569</v>
      </c>
      <c r="G492" s="13">
        <v>0.17906172511245111</v>
      </c>
      <c r="H492" s="13">
        <v>0.22314494289156431</v>
      </c>
      <c r="I492" s="13">
        <v>0.1874078166405429</v>
      </c>
      <c r="K492" s="13">
        <v>0.19944164684430321</v>
      </c>
      <c r="L492" s="13">
        <v>0.24286803755482059</v>
      </c>
      <c r="N492" s="13">
        <v>0.1806272609655673</v>
      </c>
      <c r="O492" s="13">
        <v>0.1578657921321075</v>
      </c>
      <c r="P492" s="13">
        <v>0.15604331408952049</v>
      </c>
      <c r="Q492" s="13">
        <v>9.7175218166980895E-2</v>
      </c>
      <c r="R492" s="13">
        <v>0.20944557024425631</v>
      </c>
      <c r="S492" s="13">
        <v>0.19836876620905619</v>
      </c>
      <c r="T492" s="13">
        <v>0.26508359872026588</v>
      </c>
      <c r="U492" s="13">
        <v>0.30061866065790172</v>
      </c>
      <c r="V492" s="13">
        <v>0.18510213771563969</v>
      </c>
      <c r="W492" s="13">
        <v>0.19792170519649871</v>
      </c>
      <c r="X492" s="13">
        <v>0.2024500520809972</v>
      </c>
      <c r="Y492" s="13">
        <v>0.34682547313250489</v>
      </c>
      <c r="AA492" s="13">
        <v>0.2195849170415515</v>
      </c>
      <c r="AB492" s="13">
        <v>0.21662095829072869</v>
      </c>
      <c r="AC492" s="13">
        <v>0.17746114569750199</v>
      </c>
      <c r="AD492" s="13">
        <v>0.24316647425236501</v>
      </c>
      <c r="AE492" s="13">
        <v>0.27464105895332042</v>
      </c>
      <c r="AF492" s="13">
        <v>0.16070353176264141</v>
      </c>
      <c r="AH492" s="13">
        <v>0.24061557823956589</v>
      </c>
      <c r="AI492" s="13">
        <v>0.33135132986641502</v>
      </c>
      <c r="AJ492" s="13">
        <v>0.14321090282614771</v>
      </c>
      <c r="AK492" s="13">
        <v>0.2379315865412728</v>
      </c>
      <c r="AL492" s="13">
        <v>0.1778585962757229</v>
      </c>
      <c r="AN492" s="13">
        <v>0.20270235329381281</v>
      </c>
      <c r="AO492" s="13">
        <v>0.167106436169979</v>
      </c>
      <c r="AP492" s="13">
        <v>0.21242740507475111</v>
      </c>
      <c r="AQ492" s="13">
        <v>0.29977787086820901</v>
      </c>
    </row>
    <row r="493" spans="2:45" ht="29" x14ac:dyDescent="0.35">
      <c r="B493" s="12" t="s">
        <v>168</v>
      </c>
      <c r="C493" s="13">
        <v>0.15862581705957571</v>
      </c>
      <c r="D493" s="13">
        <v>0.17851092771578611</v>
      </c>
      <c r="E493" s="13">
        <v>0.1339601556553206</v>
      </c>
      <c r="F493" s="13">
        <v>0.1220378885130752</v>
      </c>
      <c r="G493" s="13">
        <v>0.13935548631253111</v>
      </c>
      <c r="H493" s="13">
        <v>0.1890675717371727</v>
      </c>
      <c r="I493" s="13">
        <v>0.23986755077914149</v>
      </c>
      <c r="K493" s="13">
        <v>0.13625547184505779</v>
      </c>
      <c r="L493" s="13">
        <v>0.1942761642098241</v>
      </c>
      <c r="N493" s="13">
        <v>0.1417737374591938</v>
      </c>
      <c r="O493" s="13">
        <v>0.14894718584382641</v>
      </c>
      <c r="P493" s="13">
        <v>0.1192678787339331</v>
      </c>
      <c r="Q493" s="13">
        <v>0.28668727136807931</v>
      </c>
      <c r="R493" s="13">
        <v>0.1226286476860043</v>
      </c>
      <c r="S493" s="13">
        <v>0.25794412777767523</v>
      </c>
      <c r="T493" s="13">
        <v>0.1271362948805454</v>
      </c>
      <c r="U493" s="13">
        <v>0.2067792213947604</v>
      </c>
      <c r="V493" s="13">
        <v>0.1001213181887521</v>
      </c>
      <c r="W493" s="13">
        <v>0.17211113518042731</v>
      </c>
      <c r="X493" s="13">
        <v>0.23477148631118519</v>
      </c>
      <c r="Y493" s="13">
        <v>0.1081673761476299</v>
      </c>
      <c r="AA493" s="13">
        <v>0.11467169658484851</v>
      </c>
      <c r="AB493" s="13">
        <v>0.1871758914643479</v>
      </c>
      <c r="AC493" s="13">
        <v>0.1686221342405001</v>
      </c>
      <c r="AD493" s="13">
        <v>9.8523883560086942E-2</v>
      </c>
      <c r="AE493" s="13">
        <v>0.22345640826779439</v>
      </c>
      <c r="AF493" s="13">
        <v>0.21194216453805401</v>
      </c>
      <c r="AH493" s="13">
        <v>0.1230338854612586</v>
      </c>
      <c r="AI493" s="13">
        <v>0.1564550465174617</v>
      </c>
      <c r="AJ493" s="13">
        <v>0.11695528894046971</v>
      </c>
      <c r="AK493" s="13">
        <v>0.1667642433971179</v>
      </c>
      <c r="AL493" s="13">
        <v>0.19480342583188431</v>
      </c>
      <c r="AN493" s="13">
        <v>0.15726363296818821</v>
      </c>
      <c r="AO493" s="13">
        <v>0.192296989622291</v>
      </c>
      <c r="AP493" s="13">
        <v>0.140972538112974</v>
      </c>
      <c r="AQ493" s="13">
        <v>0.1469587517583606</v>
      </c>
    </row>
    <row r="494" spans="2:45" x14ac:dyDescent="0.35">
      <c r="B494" s="12" t="s">
        <v>81</v>
      </c>
      <c r="C494" s="13">
        <v>3.9694800327958121E-2</v>
      </c>
      <c r="D494" s="13">
        <v>5.4317557327526307E-2</v>
      </c>
      <c r="E494" s="13">
        <v>1.6210879553016481E-2</v>
      </c>
      <c r="F494" s="13">
        <v>2.5410610335470471E-2</v>
      </c>
      <c r="G494" s="13">
        <v>5.8077896410675421E-2</v>
      </c>
      <c r="H494" s="13">
        <v>4.4110588174441093E-2</v>
      </c>
      <c r="I494" s="13">
        <v>5.612150099777459E-2</v>
      </c>
      <c r="K494" s="13">
        <v>3.1337015481972312E-2</v>
      </c>
      <c r="L494" s="13">
        <v>5.3014126798302898E-2</v>
      </c>
      <c r="N494" s="13">
        <v>2.182174067184714E-2</v>
      </c>
      <c r="O494" s="13">
        <v>0</v>
      </c>
      <c r="P494" s="13">
        <v>5.0011707695111221E-2</v>
      </c>
      <c r="Q494" s="13">
        <v>0</v>
      </c>
      <c r="R494" s="13">
        <v>1.533041373631589E-2</v>
      </c>
      <c r="S494" s="13">
        <v>5.7987545424564572E-2</v>
      </c>
      <c r="T494" s="13">
        <v>0</v>
      </c>
      <c r="U494" s="13">
        <v>3.50517663359321E-2</v>
      </c>
      <c r="V494" s="13">
        <v>2.0113903131147508E-2</v>
      </c>
      <c r="W494" s="13">
        <v>6.0869728067531867E-2</v>
      </c>
      <c r="X494" s="13">
        <v>8.0862014351415351E-2</v>
      </c>
      <c r="Y494" s="13">
        <v>0.1013463069246921</v>
      </c>
      <c r="AA494" s="13">
        <v>3.9559591728864703E-2</v>
      </c>
      <c r="AB494" s="13">
        <v>7.5499545202403789E-2</v>
      </c>
      <c r="AC494" s="13">
        <v>4.1359996249393342E-2</v>
      </c>
      <c r="AD494" s="13">
        <v>3.8801602344865627E-2</v>
      </c>
      <c r="AE494" s="13">
        <v>4.5767000732376273E-2</v>
      </c>
      <c r="AF494" s="13">
        <v>2.28172892736642E-2</v>
      </c>
      <c r="AH494" s="13">
        <v>2.029027739443379E-2</v>
      </c>
      <c r="AI494" s="13">
        <v>4.671650856295443E-2</v>
      </c>
      <c r="AJ494" s="13">
        <v>3.3295361374751399E-2</v>
      </c>
      <c r="AK494" s="13">
        <v>4.3409003948387252E-2</v>
      </c>
      <c r="AL494" s="13">
        <v>5.2234273808977591E-2</v>
      </c>
      <c r="AN494" s="13">
        <v>2.6338711819317202E-2</v>
      </c>
      <c r="AO494" s="13">
        <v>4.5341481447030547E-2</v>
      </c>
      <c r="AP494" s="13">
        <v>4.554565100709719E-2</v>
      </c>
      <c r="AQ494" s="13">
        <v>4.5315737423928228E-2</v>
      </c>
    </row>
    <row r="496" spans="2:45" x14ac:dyDescent="0.35">
      <c r="B496" s="30" t="s">
        <v>175</v>
      </c>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row>
    <row r="497" spans="2:45" x14ac:dyDescent="0.35">
      <c r="B497" s="29" t="s">
        <v>16</v>
      </c>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row>
    <row r="498" spans="2:45" ht="29" x14ac:dyDescent="0.35">
      <c r="B498" s="12" t="s">
        <v>165</v>
      </c>
      <c r="C498" s="13">
        <v>0.2171706555880388</v>
      </c>
      <c r="D498" s="13">
        <v>0.1937835871128348</v>
      </c>
      <c r="E498" s="13">
        <v>0.22572133658675481</v>
      </c>
      <c r="F498" s="13">
        <v>0.19139007815474771</v>
      </c>
      <c r="G498" s="13">
        <v>0.22161158394223759</v>
      </c>
      <c r="H498" s="13">
        <v>0.27938215602291672</v>
      </c>
      <c r="I498" s="13">
        <v>0.1998864204778098</v>
      </c>
      <c r="K498" s="13">
        <v>0.21841352956276441</v>
      </c>
      <c r="L498" s="13">
        <v>0.21616579658564519</v>
      </c>
      <c r="N498" s="13">
        <v>0.27729613613203707</v>
      </c>
      <c r="O498" s="13">
        <v>0.1603824398642178</v>
      </c>
      <c r="P498" s="13">
        <v>0.27538411561247073</v>
      </c>
      <c r="Q498" s="13">
        <v>0.27399024921635529</v>
      </c>
      <c r="R498" s="13">
        <v>0.16582729645210079</v>
      </c>
      <c r="S498" s="13">
        <v>0.21729869361256629</v>
      </c>
      <c r="T498" s="13">
        <v>0.23245247679348849</v>
      </c>
      <c r="U498" s="13">
        <v>0.17137563732723779</v>
      </c>
      <c r="V498" s="13">
        <v>0.17508364633087611</v>
      </c>
      <c r="W498" s="13">
        <v>0.2155366534400292</v>
      </c>
      <c r="X498" s="13">
        <v>0.29243985682714507</v>
      </c>
      <c r="Y498" s="13">
        <v>0.20025541322395199</v>
      </c>
      <c r="AA498" s="13">
        <v>0.2287616230843646</v>
      </c>
      <c r="AB498" s="13">
        <v>0.1575559967289164</v>
      </c>
      <c r="AC498" s="13">
        <v>0.21188298205574349</v>
      </c>
      <c r="AD498" s="13">
        <v>0.200281638611012</v>
      </c>
      <c r="AE498" s="13">
        <v>0.2205366435056231</v>
      </c>
      <c r="AF498" s="13">
        <v>0.22734447154916029</v>
      </c>
      <c r="AH498" s="13">
        <v>0.1932887886063378</v>
      </c>
      <c r="AI498" s="13">
        <v>0.1849465507779838</v>
      </c>
      <c r="AJ498" s="13">
        <v>0.22407183573087369</v>
      </c>
      <c r="AK498" s="13">
        <v>0.22252387672797949</v>
      </c>
      <c r="AL498" s="13">
        <v>0.2287725150272826</v>
      </c>
      <c r="AN498" s="13">
        <v>0.18591301610725269</v>
      </c>
      <c r="AO498" s="13">
        <v>0.20560379311395291</v>
      </c>
      <c r="AP498" s="13">
        <v>0.2374586922493315</v>
      </c>
      <c r="AQ498" s="13">
        <v>0.24388984793243021</v>
      </c>
    </row>
    <row r="499" spans="2:45" ht="29" x14ac:dyDescent="0.35">
      <c r="B499" s="12" t="s">
        <v>166</v>
      </c>
      <c r="C499" s="13">
        <v>0.29201251519838439</v>
      </c>
      <c r="D499" s="13">
        <v>0.34074426703326649</v>
      </c>
      <c r="E499" s="13">
        <v>0.29100288586246859</v>
      </c>
      <c r="F499" s="13">
        <v>0.27555392176323817</v>
      </c>
      <c r="G499" s="13">
        <v>0.31107390441477589</v>
      </c>
      <c r="H499" s="13">
        <v>0.2735913771094225</v>
      </c>
      <c r="I499" s="13">
        <v>0.27696834644831442</v>
      </c>
      <c r="K499" s="13">
        <v>0.28494608787482761</v>
      </c>
      <c r="L499" s="13">
        <v>0.29772569550084022</v>
      </c>
      <c r="N499" s="13">
        <v>0.2801821385770325</v>
      </c>
      <c r="O499" s="13">
        <v>0.31752264654867829</v>
      </c>
      <c r="P499" s="13">
        <v>0.2067859771378317</v>
      </c>
      <c r="Q499" s="13">
        <v>0.35417927335412558</v>
      </c>
      <c r="R499" s="13">
        <v>0.32099170405875088</v>
      </c>
      <c r="S499" s="13">
        <v>0.28738059336826072</v>
      </c>
      <c r="T499" s="13">
        <v>0.30180017730175479</v>
      </c>
      <c r="U499" s="13">
        <v>0.25614520762292159</v>
      </c>
      <c r="V499" s="13">
        <v>0.345233891015017</v>
      </c>
      <c r="W499" s="13">
        <v>0.2980985040754765</v>
      </c>
      <c r="X499" s="13">
        <v>0.20585197109067921</v>
      </c>
      <c r="Y499" s="13">
        <v>0.31064245496325571</v>
      </c>
      <c r="AA499" s="13">
        <v>0.34226677581772919</v>
      </c>
      <c r="AB499" s="13">
        <v>0.31820281310556398</v>
      </c>
      <c r="AC499" s="13">
        <v>0.26701545083302058</v>
      </c>
      <c r="AD499" s="13">
        <v>0.28721197415972999</v>
      </c>
      <c r="AE499" s="13">
        <v>0.2430048116481407</v>
      </c>
      <c r="AF499" s="13">
        <v>0.27314804735261711</v>
      </c>
      <c r="AH499" s="13">
        <v>0.36526310320389549</v>
      </c>
      <c r="AI499" s="13">
        <v>0.35383820254788978</v>
      </c>
      <c r="AJ499" s="13">
        <v>0.28790873870011729</v>
      </c>
      <c r="AK499" s="13">
        <v>0.28576423732583328</v>
      </c>
      <c r="AL499" s="13">
        <v>0.25234170268477479</v>
      </c>
      <c r="AN499" s="13">
        <v>0.29475249526201319</v>
      </c>
      <c r="AO499" s="13">
        <v>0.3122977942325979</v>
      </c>
      <c r="AP499" s="13">
        <v>0.2753094292229209</v>
      </c>
      <c r="AQ499" s="13">
        <v>0.2820200488132234</v>
      </c>
    </row>
    <row r="500" spans="2:45" x14ac:dyDescent="0.35">
      <c r="B500" s="12" t="s">
        <v>167</v>
      </c>
      <c r="C500" s="13">
        <v>0.23848785500861269</v>
      </c>
      <c r="D500" s="13">
        <v>0.2323090010021078</v>
      </c>
      <c r="E500" s="13">
        <v>0.27828009364557088</v>
      </c>
      <c r="F500" s="13">
        <v>0.29662095426723939</v>
      </c>
      <c r="G500" s="13">
        <v>0.22466023799011159</v>
      </c>
      <c r="H500" s="13">
        <v>0.21638694471342551</v>
      </c>
      <c r="I500" s="13">
        <v>0.20304746850019589</v>
      </c>
      <c r="K500" s="13">
        <v>0.2368694303913042</v>
      </c>
      <c r="L500" s="13">
        <v>0.23979634531371971</v>
      </c>
      <c r="N500" s="13">
        <v>0.17346415431033069</v>
      </c>
      <c r="O500" s="13">
        <v>0.28542258020632122</v>
      </c>
      <c r="P500" s="13">
        <v>0.29266053974529171</v>
      </c>
      <c r="Q500" s="13">
        <v>0.22034795736574991</v>
      </c>
      <c r="R500" s="13">
        <v>0.30044869106150263</v>
      </c>
      <c r="S500" s="13">
        <v>0.23342876482096411</v>
      </c>
      <c r="T500" s="13">
        <v>0.2270169125036415</v>
      </c>
      <c r="U500" s="13">
        <v>0.2088534323498204</v>
      </c>
      <c r="V500" s="13">
        <v>0.24967507904054631</v>
      </c>
      <c r="W500" s="13">
        <v>0.23912993452490969</v>
      </c>
      <c r="X500" s="13">
        <v>0.20273176792048289</v>
      </c>
      <c r="Y500" s="13">
        <v>0.2489745728862317</v>
      </c>
      <c r="AA500" s="13">
        <v>0.21764288191891101</v>
      </c>
      <c r="AB500" s="13">
        <v>0.22765358611416839</v>
      </c>
      <c r="AC500" s="13">
        <v>0.28252655340353189</v>
      </c>
      <c r="AD500" s="13">
        <v>0.19628867350172169</v>
      </c>
      <c r="AE500" s="13">
        <v>0.27108141237714151</v>
      </c>
      <c r="AF500" s="13">
        <v>0.24857576119783839</v>
      </c>
      <c r="AH500" s="13">
        <v>0.2230683922909687</v>
      </c>
      <c r="AI500" s="13">
        <v>0.1756889316076152</v>
      </c>
      <c r="AJ500" s="13">
        <v>0.26162341770440212</v>
      </c>
      <c r="AK500" s="13">
        <v>0.23478318406323259</v>
      </c>
      <c r="AL500" s="13">
        <v>0.25313310667390049</v>
      </c>
      <c r="AN500" s="13">
        <v>0.2407384277564632</v>
      </c>
      <c r="AO500" s="13">
        <v>0.241780786991591</v>
      </c>
      <c r="AP500" s="13">
        <v>0.25402578941905052</v>
      </c>
      <c r="AQ500" s="13">
        <v>0.21911536989763669</v>
      </c>
    </row>
    <row r="501" spans="2:45" ht="29" x14ac:dyDescent="0.35">
      <c r="B501" s="12" t="s">
        <v>168</v>
      </c>
      <c r="C501" s="13">
        <v>0.18319865182193901</v>
      </c>
      <c r="D501" s="13">
        <v>0.16857573217765789</v>
      </c>
      <c r="E501" s="13">
        <v>0.14614262515455179</v>
      </c>
      <c r="F501" s="13">
        <v>0.15441458326178881</v>
      </c>
      <c r="G501" s="13">
        <v>0.1881778195229257</v>
      </c>
      <c r="H501" s="13">
        <v>0.1647703207142508</v>
      </c>
      <c r="I501" s="13">
        <v>0.23901630186433431</v>
      </c>
      <c r="K501" s="13">
        <v>0.2042610328954349</v>
      </c>
      <c r="L501" s="13">
        <v>0.16616979478257399</v>
      </c>
      <c r="N501" s="13">
        <v>0.21507983368391101</v>
      </c>
      <c r="O501" s="13">
        <v>0.13270392031032421</v>
      </c>
      <c r="P501" s="13">
        <v>0.2022060184691219</v>
      </c>
      <c r="Q501" s="13">
        <v>9.3480396687044054E-2</v>
      </c>
      <c r="R501" s="13">
        <v>0.156429279210516</v>
      </c>
      <c r="S501" s="13">
        <v>0.1638979332090669</v>
      </c>
      <c r="T501" s="13">
        <v>0.1921188573506489</v>
      </c>
      <c r="U501" s="13">
        <v>0.27642458393194502</v>
      </c>
      <c r="V501" s="13">
        <v>0.14777131467696239</v>
      </c>
      <c r="W501" s="13">
        <v>0.16974753030742759</v>
      </c>
      <c r="X501" s="13">
        <v>0.21557655868603659</v>
      </c>
      <c r="Y501" s="13">
        <v>0.18843634718020111</v>
      </c>
      <c r="AA501" s="13">
        <v>0.1600385958452944</v>
      </c>
      <c r="AB501" s="13">
        <v>0.21456058119094379</v>
      </c>
      <c r="AC501" s="13">
        <v>0.18348595555724301</v>
      </c>
      <c r="AD501" s="13">
        <v>0.27274293615988487</v>
      </c>
      <c r="AE501" s="13">
        <v>0.14304406008386311</v>
      </c>
      <c r="AF501" s="13">
        <v>0.19403541336040331</v>
      </c>
      <c r="AH501" s="13">
        <v>0.16493478281072729</v>
      </c>
      <c r="AI501" s="13">
        <v>0.23457245752712799</v>
      </c>
      <c r="AJ501" s="13">
        <v>0.15530621905905539</v>
      </c>
      <c r="AK501" s="13">
        <v>0.21158361566475281</v>
      </c>
      <c r="AL501" s="13">
        <v>0.1718803398593757</v>
      </c>
      <c r="AN501" s="13">
        <v>0.2308529945111206</v>
      </c>
      <c r="AO501" s="13">
        <v>0.17581980295082819</v>
      </c>
      <c r="AP501" s="13">
        <v>0.16914047879794869</v>
      </c>
      <c r="AQ501" s="13">
        <v>0.15642833678336751</v>
      </c>
    </row>
    <row r="502" spans="2:45" x14ac:dyDescent="0.35">
      <c r="B502" s="12" t="s">
        <v>81</v>
      </c>
      <c r="C502" s="13">
        <v>6.9130322383024967E-2</v>
      </c>
      <c r="D502" s="13">
        <v>6.4587412674133177E-2</v>
      </c>
      <c r="E502" s="13">
        <v>5.8853058750653928E-2</v>
      </c>
      <c r="F502" s="13">
        <v>8.2020462552985784E-2</v>
      </c>
      <c r="G502" s="13">
        <v>5.4476454129949177E-2</v>
      </c>
      <c r="H502" s="13">
        <v>6.5869201439984496E-2</v>
      </c>
      <c r="I502" s="13">
        <v>8.1081462709345756E-2</v>
      </c>
      <c r="K502" s="13">
        <v>5.5509919275668937E-2</v>
      </c>
      <c r="L502" s="13">
        <v>8.0142367817221047E-2</v>
      </c>
      <c r="N502" s="13">
        <v>5.3977737296688588E-2</v>
      </c>
      <c r="O502" s="13">
        <v>0.1039684130704584</v>
      </c>
      <c r="P502" s="13">
        <v>2.296334903528412E-2</v>
      </c>
      <c r="Q502" s="13">
        <v>5.8002123376725362E-2</v>
      </c>
      <c r="R502" s="13">
        <v>5.630302921712959E-2</v>
      </c>
      <c r="S502" s="13">
        <v>9.7994014989141898E-2</v>
      </c>
      <c r="T502" s="13">
        <v>4.6611576050466182E-2</v>
      </c>
      <c r="U502" s="13">
        <v>8.7201138768075295E-2</v>
      </c>
      <c r="V502" s="13">
        <v>8.2236068936598281E-2</v>
      </c>
      <c r="W502" s="13">
        <v>7.7487377652156991E-2</v>
      </c>
      <c r="X502" s="13">
        <v>8.3399845475656348E-2</v>
      </c>
      <c r="Y502" s="13">
        <v>5.1691211746359711E-2</v>
      </c>
      <c r="AA502" s="13">
        <v>5.1290123333700817E-2</v>
      </c>
      <c r="AB502" s="13">
        <v>8.2027022860407542E-2</v>
      </c>
      <c r="AC502" s="13">
        <v>5.508905815046105E-2</v>
      </c>
      <c r="AD502" s="13">
        <v>4.3474777567651862E-2</v>
      </c>
      <c r="AE502" s="13">
        <v>0.1223330723852314</v>
      </c>
      <c r="AF502" s="13">
        <v>5.6896306539980963E-2</v>
      </c>
      <c r="AH502" s="13">
        <v>5.344493308807069E-2</v>
      </c>
      <c r="AI502" s="13">
        <v>5.0953857539383189E-2</v>
      </c>
      <c r="AJ502" s="13">
        <v>7.108978880555146E-2</v>
      </c>
      <c r="AK502" s="13">
        <v>4.5345086218201547E-2</v>
      </c>
      <c r="AL502" s="13">
        <v>9.3872335754666372E-2</v>
      </c>
      <c r="AN502" s="13">
        <v>4.7743066363150448E-2</v>
      </c>
      <c r="AO502" s="13">
        <v>6.449782271102994E-2</v>
      </c>
      <c r="AP502" s="13">
        <v>6.4065610310748519E-2</v>
      </c>
      <c r="AQ502" s="13">
        <v>9.8546396573342354E-2</v>
      </c>
    </row>
    <row r="504" spans="2:45" x14ac:dyDescent="0.35">
      <c r="B504" s="30" t="s">
        <v>176</v>
      </c>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row>
    <row r="505" spans="2:45" x14ac:dyDescent="0.35">
      <c r="B505" s="29" t="s">
        <v>16</v>
      </c>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row>
    <row r="506" spans="2:45" ht="29" x14ac:dyDescent="0.35">
      <c r="B506" s="12" t="s">
        <v>165</v>
      </c>
      <c r="C506" s="13">
        <v>0.38585142165522651</v>
      </c>
      <c r="D506" s="13">
        <v>0.36812068445264218</v>
      </c>
      <c r="E506" s="13">
        <v>0.33285474099080659</v>
      </c>
      <c r="F506" s="13">
        <v>0.33947925954208341</v>
      </c>
      <c r="G506" s="13">
        <v>0.38724825670907848</v>
      </c>
      <c r="H506" s="13">
        <v>0.4464446760645514</v>
      </c>
      <c r="I506" s="13">
        <v>0.41873799881607809</v>
      </c>
      <c r="K506" s="13">
        <v>0.38508982985141188</v>
      </c>
      <c r="L506" s="13">
        <v>0.3864671658061018</v>
      </c>
      <c r="N506" s="13">
        <v>0.4389630303669399</v>
      </c>
      <c r="O506" s="13">
        <v>0.23489313055164429</v>
      </c>
      <c r="P506" s="13">
        <v>0.38619536331706128</v>
      </c>
      <c r="Q506" s="13">
        <v>0.34289392437348393</v>
      </c>
      <c r="R506" s="13">
        <v>0.42847481529584441</v>
      </c>
      <c r="S506" s="13">
        <v>0.37853472306274338</v>
      </c>
      <c r="T506" s="13">
        <v>0.44132844596862358</v>
      </c>
      <c r="U506" s="13">
        <v>0.349235137885197</v>
      </c>
      <c r="V506" s="13">
        <v>0.37435716988509049</v>
      </c>
      <c r="W506" s="13">
        <v>0.35970151253278349</v>
      </c>
      <c r="X506" s="13">
        <v>0.38355030043983318</v>
      </c>
      <c r="Y506" s="13">
        <v>0.4119622910191949</v>
      </c>
      <c r="AA506" s="13">
        <v>0.4142821754874032</v>
      </c>
      <c r="AB506" s="13">
        <v>0.38826122556231157</v>
      </c>
      <c r="AC506" s="13">
        <v>0.37481308393386181</v>
      </c>
      <c r="AD506" s="13">
        <v>0.36612125064756962</v>
      </c>
      <c r="AE506" s="13">
        <v>0.38243707007579691</v>
      </c>
      <c r="AF506" s="13">
        <v>0.36488017762541558</v>
      </c>
      <c r="AH506" s="13">
        <v>0.43827589582441878</v>
      </c>
      <c r="AI506" s="13">
        <v>0.35039342524215678</v>
      </c>
      <c r="AJ506" s="13">
        <v>0.36679613455073251</v>
      </c>
      <c r="AK506" s="13">
        <v>0.37385171419461949</v>
      </c>
      <c r="AL506" s="13">
        <v>0.38907965073873441</v>
      </c>
      <c r="AN506" s="13">
        <v>0.38496891935997041</v>
      </c>
      <c r="AO506" s="13">
        <v>0.37776846529926522</v>
      </c>
      <c r="AP506" s="13">
        <v>0.37624172948367218</v>
      </c>
      <c r="AQ506" s="13">
        <v>0.40323629411333128</v>
      </c>
    </row>
    <row r="507" spans="2:45" ht="29" x14ac:dyDescent="0.35">
      <c r="B507" s="12" t="s">
        <v>166</v>
      </c>
      <c r="C507" s="13">
        <v>0.27956459055965138</v>
      </c>
      <c r="D507" s="13">
        <v>0.24972469870615871</v>
      </c>
      <c r="E507" s="13">
        <v>0.27440082256081821</v>
      </c>
      <c r="F507" s="13">
        <v>0.29489392215272159</v>
      </c>
      <c r="G507" s="13">
        <v>0.30445084135562472</v>
      </c>
      <c r="H507" s="13">
        <v>0.25095822037266868</v>
      </c>
      <c r="I507" s="13">
        <v>0.28830661928121781</v>
      </c>
      <c r="K507" s="13">
        <v>0.27087526815366919</v>
      </c>
      <c r="L507" s="13">
        <v>0.28658987552169302</v>
      </c>
      <c r="N507" s="13">
        <v>0.30682360667949371</v>
      </c>
      <c r="O507" s="13">
        <v>0.35788894058249932</v>
      </c>
      <c r="P507" s="13">
        <v>0.22474142281860501</v>
      </c>
      <c r="Q507" s="13">
        <v>0.36984689900813561</v>
      </c>
      <c r="R507" s="13">
        <v>0.25181392514775791</v>
      </c>
      <c r="S507" s="13">
        <v>0.31482564987512812</v>
      </c>
      <c r="T507" s="13">
        <v>0.27363055779888501</v>
      </c>
      <c r="U507" s="13">
        <v>0.29658093485423048</v>
      </c>
      <c r="V507" s="13">
        <v>0.23803575142390249</v>
      </c>
      <c r="W507" s="13">
        <v>0.25390437857938869</v>
      </c>
      <c r="X507" s="13">
        <v>0.33856750955144699</v>
      </c>
      <c r="Y507" s="13">
        <v>0.24419212460377221</v>
      </c>
      <c r="AA507" s="13">
        <v>0.29268858495831118</v>
      </c>
      <c r="AB507" s="13">
        <v>0.30509449008930489</v>
      </c>
      <c r="AC507" s="13">
        <v>0.26837145051887712</v>
      </c>
      <c r="AD507" s="13">
        <v>0.26566346634092808</v>
      </c>
      <c r="AE507" s="13">
        <v>0.24972911334018361</v>
      </c>
      <c r="AF507" s="13">
        <v>0.29185474561845931</v>
      </c>
      <c r="AH507" s="13">
        <v>0.28481447017790112</v>
      </c>
      <c r="AI507" s="13">
        <v>0.31019772093578069</v>
      </c>
      <c r="AJ507" s="13">
        <v>0.29469886411811153</v>
      </c>
      <c r="AK507" s="13">
        <v>0.28984620036968473</v>
      </c>
      <c r="AL507" s="13">
        <v>0.25697336457243602</v>
      </c>
      <c r="AN507" s="13">
        <v>0.30526636214908259</v>
      </c>
      <c r="AO507" s="13">
        <v>0.31904592128096931</v>
      </c>
      <c r="AP507" s="13">
        <v>0.2370688146379217</v>
      </c>
      <c r="AQ507" s="13">
        <v>0.2487797266939259</v>
      </c>
    </row>
    <row r="508" spans="2:45" x14ac:dyDescent="0.35">
      <c r="B508" s="12" t="s">
        <v>167</v>
      </c>
      <c r="C508" s="13">
        <v>0.1902299156298789</v>
      </c>
      <c r="D508" s="13">
        <v>0.164252466007553</v>
      </c>
      <c r="E508" s="13">
        <v>0.25069981775793382</v>
      </c>
      <c r="F508" s="13">
        <v>0.2107090175799998</v>
      </c>
      <c r="G508" s="13">
        <v>0.18249198954337409</v>
      </c>
      <c r="H508" s="13">
        <v>0.17680684572444461</v>
      </c>
      <c r="I508" s="13">
        <v>0.16737022123545059</v>
      </c>
      <c r="K508" s="13">
        <v>0.18944539057485291</v>
      </c>
      <c r="L508" s="13">
        <v>0.19086420122936651</v>
      </c>
      <c r="N508" s="13">
        <v>0.1672391351723326</v>
      </c>
      <c r="O508" s="13">
        <v>0.18830549612449229</v>
      </c>
      <c r="P508" s="13">
        <v>0.2265502401575239</v>
      </c>
      <c r="Q508" s="13">
        <v>0.1584521038245377</v>
      </c>
      <c r="R508" s="13">
        <v>0.1939032638141763</v>
      </c>
      <c r="S508" s="13">
        <v>0.17427063598039019</v>
      </c>
      <c r="T508" s="13">
        <v>0.18148280465385699</v>
      </c>
      <c r="U508" s="13">
        <v>0.17538344502956499</v>
      </c>
      <c r="V508" s="13">
        <v>0.22262805473091041</v>
      </c>
      <c r="W508" s="13">
        <v>0.23191189014872901</v>
      </c>
      <c r="X508" s="13">
        <v>0.1158598597425643</v>
      </c>
      <c r="Y508" s="13">
        <v>0.20020146940321559</v>
      </c>
      <c r="AA508" s="13">
        <v>0.16113423428620979</v>
      </c>
      <c r="AB508" s="13">
        <v>0.19200076879732089</v>
      </c>
      <c r="AC508" s="13">
        <v>0.19836404829044291</v>
      </c>
      <c r="AD508" s="13">
        <v>0.2259442600509301</v>
      </c>
      <c r="AE508" s="13">
        <v>0.1823070026553745</v>
      </c>
      <c r="AF508" s="13">
        <v>0.21367416559189409</v>
      </c>
      <c r="AH508" s="13">
        <v>0.16158872600572821</v>
      </c>
      <c r="AI508" s="13">
        <v>0.21934765638258721</v>
      </c>
      <c r="AJ508" s="13">
        <v>0.16606515296811031</v>
      </c>
      <c r="AK508" s="13">
        <v>0.1868395931504008</v>
      </c>
      <c r="AL508" s="13">
        <v>0.2067108281227811</v>
      </c>
      <c r="AN508" s="13">
        <v>0.1863604829434552</v>
      </c>
      <c r="AO508" s="13">
        <v>0.1747778377701375</v>
      </c>
      <c r="AP508" s="13">
        <v>0.20731440078304539</v>
      </c>
      <c r="AQ508" s="13">
        <v>0.19406185600987191</v>
      </c>
    </row>
    <row r="509" spans="2:45" ht="29" x14ac:dyDescent="0.35">
      <c r="B509" s="12" t="s">
        <v>168</v>
      </c>
      <c r="C509" s="13">
        <v>9.5944941714332752E-2</v>
      </c>
      <c r="D509" s="13">
        <v>0.14047214568241909</v>
      </c>
      <c r="E509" s="13">
        <v>0.1060034738605823</v>
      </c>
      <c r="F509" s="13">
        <v>9.7823475952348415E-2</v>
      </c>
      <c r="G509" s="13">
        <v>8.8040092439786152E-2</v>
      </c>
      <c r="H509" s="13">
        <v>8.6924182740122966E-2</v>
      </c>
      <c r="I509" s="13">
        <v>7.7082423589536153E-2</v>
      </c>
      <c r="K509" s="13">
        <v>0.1159834277939403</v>
      </c>
      <c r="L509" s="13">
        <v>7.9743899982904917E-2</v>
      </c>
      <c r="N509" s="13">
        <v>6.6117493560091584E-2</v>
      </c>
      <c r="O509" s="13">
        <v>0.10533840948646191</v>
      </c>
      <c r="P509" s="13">
        <v>0.1041471635941649</v>
      </c>
      <c r="Q509" s="13">
        <v>6.3638117866787261E-2</v>
      </c>
      <c r="R509" s="13">
        <v>0.1061784268595406</v>
      </c>
      <c r="S509" s="13">
        <v>7.4702073759675303E-2</v>
      </c>
      <c r="T509" s="13">
        <v>9.5562342365176245E-2</v>
      </c>
      <c r="U509" s="13">
        <v>0.11298616930270269</v>
      </c>
      <c r="V509" s="13">
        <v>9.3271846297242597E-2</v>
      </c>
      <c r="W509" s="13">
        <v>0.105806149109383</v>
      </c>
      <c r="X509" s="13">
        <v>0.11514995332442329</v>
      </c>
      <c r="Y509" s="13">
        <v>9.3286007879298763E-2</v>
      </c>
      <c r="AA509" s="13">
        <v>9.1572076215474807E-2</v>
      </c>
      <c r="AB509" s="13">
        <v>9.1609332884671615E-2</v>
      </c>
      <c r="AC509" s="13">
        <v>0.113602063008357</v>
      </c>
      <c r="AD509" s="13">
        <v>0.11385252219742879</v>
      </c>
      <c r="AE509" s="13">
        <v>9.5145085669719076E-2</v>
      </c>
      <c r="AF509" s="13">
        <v>8.982599393575251E-2</v>
      </c>
      <c r="AH509" s="13">
        <v>8.0385763665438106E-2</v>
      </c>
      <c r="AI509" s="13">
        <v>6.6655961622935217E-2</v>
      </c>
      <c r="AJ509" s="13">
        <v>0.12558894086942329</v>
      </c>
      <c r="AK509" s="13">
        <v>0.11989524368376291</v>
      </c>
      <c r="AL509" s="13">
        <v>8.2402533566307459E-2</v>
      </c>
      <c r="AN509" s="13">
        <v>9.1682613970385629E-2</v>
      </c>
      <c r="AO509" s="13">
        <v>8.768240163911141E-2</v>
      </c>
      <c r="AP509" s="13">
        <v>0.127946407408081</v>
      </c>
      <c r="AQ509" s="13">
        <v>8.3713776438861451E-2</v>
      </c>
    </row>
    <row r="510" spans="2:45" x14ac:dyDescent="0.35">
      <c r="B510" s="12" t="s">
        <v>81</v>
      </c>
      <c r="C510" s="13">
        <v>4.840913044091056E-2</v>
      </c>
      <c r="D510" s="13">
        <v>7.7430005151227041E-2</v>
      </c>
      <c r="E510" s="13">
        <v>3.6041144829859081E-2</v>
      </c>
      <c r="F510" s="13">
        <v>5.709432477284667E-2</v>
      </c>
      <c r="G510" s="13">
        <v>3.7768819952136427E-2</v>
      </c>
      <c r="H510" s="13">
        <v>3.8866075098212292E-2</v>
      </c>
      <c r="I510" s="13">
        <v>4.8502737077717413E-2</v>
      </c>
      <c r="K510" s="13">
        <v>3.8606083626125727E-2</v>
      </c>
      <c r="L510" s="13">
        <v>5.6334857459933933E-2</v>
      </c>
      <c r="N510" s="13">
        <v>2.085673422114211E-2</v>
      </c>
      <c r="O510" s="13">
        <v>0.11357402325490221</v>
      </c>
      <c r="P510" s="13">
        <v>5.8365810112645009E-2</v>
      </c>
      <c r="Q510" s="13">
        <v>6.5168954927055767E-2</v>
      </c>
      <c r="R510" s="13">
        <v>1.9629568882680869E-2</v>
      </c>
      <c r="S510" s="13">
        <v>5.7666917322062902E-2</v>
      </c>
      <c r="T510" s="13">
        <v>7.9958492134581931E-3</v>
      </c>
      <c r="U510" s="13">
        <v>6.5814312928304725E-2</v>
      </c>
      <c r="V510" s="13">
        <v>7.1707177662854171E-2</v>
      </c>
      <c r="W510" s="13">
        <v>4.8676069629715941E-2</v>
      </c>
      <c r="X510" s="13">
        <v>4.6872376941732408E-2</v>
      </c>
      <c r="Y510" s="13">
        <v>5.0358107094518711E-2</v>
      </c>
      <c r="AA510" s="13">
        <v>4.0322929052601063E-2</v>
      </c>
      <c r="AB510" s="13">
        <v>2.3034182666391081E-2</v>
      </c>
      <c r="AC510" s="13">
        <v>4.484935424846135E-2</v>
      </c>
      <c r="AD510" s="13">
        <v>2.8418500763143721E-2</v>
      </c>
      <c r="AE510" s="13">
        <v>9.0381728258925764E-2</v>
      </c>
      <c r="AF510" s="13">
        <v>3.976491722847858E-2</v>
      </c>
      <c r="AH510" s="13">
        <v>3.4935144326513907E-2</v>
      </c>
      <c r="AI510" s="13">
        <v>5.3405235816540018E-2</v>
      </c>
      <c r="AJ510" s="13">
        <v>4.6850907493622328E-2</v>
      </c>
      <c r="AK510" s="13">
        <v>2.9567248601531849E-2</v>
      </c>
      <c r="AL510" s="13">
        <v>6.4833622999741117E-2</v>
      </c>
      <c r="AN510" s="13">
        <v>3.1721621577106257E-2</v>
      </c>
      <c r="AO510" s="13">
        <v>4.0725374010516721E-2</v>
      </c>
      <c r="AP510" s="13">
        <v>5.1428647687279602E-2</v>
      </c>
      <c r="AQ510" s="13">
        <v>7.0208346744009581E-2</v>
      </c>
    </row>
    <row r="512" spans="2:45" x14ac:dyDescent="0.35">
      <c r="B512" s="30" t="s">
        <v>177</v>
      </c>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row>
    <row r="513" spans="2:45" x14ac:dyDescent="0.35">
      <c r="B513" s="29" t="s">
        <v>16</v>
      </c>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row>
    <row r="514" spans="2:45" ht="29" x14ac:dyDescent="0.35">
      <c r="B514" s="12" t="s">
        <v>165</v>
      </c>
      <c r="C514" s="13">
        <v>0.1068187068718139</v>
      </c>
      <c r="D514" s="13">
        <v>0.1570892964615041</v>
      </c>
      <c r="E514" s="13">
        <v>0.13665047131117611</v>
      </c>
      <c r="F514" s="13">
        <v>8.3672109680078266E-2</v>
      </c>
      <c r="G514" s="13">
        <v>9.2776241030136569E-2</v>
      </c>
      <c r="H514" s="13">
        <v>9.5428688198869183E-2</v>
      </c>
      <c r="I514" s="13">
        <v>9.4980882055792915E-2</v>
      </c>
      <c r="K514" s="13">
        <v>0.1157452716946137</v>
      </c>
      <c r="L514" s="13">
        <v>9.9601612295010966E-2</v>
      </c>
      <c r="N514" s="13">
        <v>0.12357336383488519</v>
      </c>
      <c r="O514" s="13">
        <v>0.1209152753011762</v>
      </c>
      <c r="P514" s="13">
        <v>0.1219553513825614</v>
      </c>
      <c r="Q514" s="13">
        <v>7.8997402789801316E-2</v>
      </c>
      <c r="R514" s="13">
        <v>0.1204503515800296</v>
      </c>
      <c r="S514" s="13">
        <v>0.1194585959216968</v>
      </c>
      <c r="T514" s="13">
        <v>0.108963483810801</v>
      </c>
      <c r="U514" s="13">
        <v>0.1499983352107582</v>
      </c>
      <c r="V514" s="13">
        <v>0.1106133676137578</v>
      </c>
      <c r="W514" s="13">
        <v>5.7792259276726071E-2</v>
      </c>
      <c r="X514" s="13">
        <v>9.4655430298325238E-2</v>
      </c>
      <c r="Y514" s="13">
        <v>9.7472845069935601E-2</v>
      </c>
      <c r="AA514" s="13">
        <v>0.10185406003290901</v>
      </c>
      <c r="AB514" s="13">
        <v>0.10519334403947039</v>
      </c>
      <c r="AC514" s="13">
        <v>0.116461399141748</v>
      </c>
      <c r="AD514" s="13">
        <v>0.1063034356777055</v>
      </c>
      <c r="AE514" s="13">
        <v>8.4951159210111371E-2</v>
      </c>
      <c r="AF514" s="13">
        <v>0.13091097251463599</v>
      </c>
      <c r="AH514" s="13">
        <v>0.1061721072991204</v>
      </c>
      <c r="AI514" s="13">
        <v>0.11281441779726301</v>
      </c>
      <c r="AJ514" s="13">
        <v>8.4514882672300659E-2</v>
      </c>
      <c r="AK514" s="13">
        <v>0.1049840677158628</v>
      </c>
      <c r="AL514" s="13">
        <v>0.1161048909321185</v>
      </c>
      <c r="AN514" s="13">
        <v>7.9022679545569907E-2</v>
      </c>
      <c r="AO514" s="13">
        <v>9.4598332432002205E-2</v>
      </c>
      <c r="AP514" s="13">
        <v>0.14359245712201821</v>
      </c>
      <c r="AQ514" s="13">
        <v>0.11908085387142529</v>
      </c>
    </row>
    <row r="515" spans="2:45" ht="29" x14ac:dyDescent="0.35">
      <c r="B515" s="12" t="s">
        <v>166</v>
      </c>
      <c r="C515" s="13">
        <v>0.23622828469695159</v>
      </c>
      <c r="D515" s="13">
        <v>0.35085652296091602</v>
      </c>
      <c r="E515" s="13">
        <v>0.23930306459860559</v>
      </c>
      <c r="F515" s="13">
        <v>0.31140885024944559</v>
      </c>
      <c r="G515" s="13">
        <v>0.23252910312020161</v>
      </c>
      <c r="H515" s="13">
        <v>0.18524719461916861</v>
      </c>
      <c r="I515" s="13">
        <v>0.16145983269314609</v>
      </c>
      <c r="K515" s="13">
        <v>0.24947305042590051</v>
      </c>
      <c r="L515" s="13">
        <v>0.22551994069106099</v>
      </c>
      <c r="N515" s="13">
        <v>0.25914346351711798</v>
      </c>
      <c r="O515" s="13">
        <v>0.30833617603516789</v>
      </c>
      <c r="P515" s="13">
        <v>0.18737270883628779</v>
      </c>
      <c r="Q515" s="13">
        <v>0.20620598133616561</v>
      </c>
      <c r="R515" s="13">
        <v>0.25791857175011951</v>
      </c>
      <c r="S515" s="13">
        <v>0.28143152013081568</v>
      </c>
      <c r="T515" s="13">
        <v>0.18885251790497631</v>
      </c>
      <c r="U515" s="13">
        <v>0.204502135748165</v>
      </c>
      <c r="V515" s="13">
        <v>0.24986950065066801</v>
      </c>
      <c r="W515" s="13">
        <v>0.23958075505516799</v>
      </c>
      <c r="X515" s="13">
        <v>0.19469652064119711</v>
      </c>
      <c r="Y515" s="13">
        <v>0.25054976728444678</v>
      </c>
      <c r="AA515" s="13">
        <v>0.30749669381824041</v>
      </c>
      <c r="AB515" s="13">
        <v>0.16111005068192949</v>
      </c>
      <c r="AC515" s="13">
        <v>0.190794109597266</v>
      </c>
      <c r="AD515" s="13">
        <v>0.198808218026269</v>
      </c>
      <c r="AE515" s="13">
        <v>0.247515359431178</v>
      </c>
      <c r="AF515" s="13">
        <v>0.1890984151674385</v>
      </c>
      <c r="AH515" s="13">
        <v>0.29040310412912412</v>
      </c>
      <c r="AI515" s="13">
        <v>0.1943263485557899</v>
      </c>
      <c r="AJ515" s="13">
        <v>0.29295760116478081</v>
      </c>
      <c r="AK515" s="13">
        <v>0.22173060911530179</v>
      </c>
      <c r="AL515" s="13">
        <v>0.20992739843826039</v>
      </c>
      <c r="AN515" s="13">
        <v>0.23491555519262741</v>
      </c>
      <c r="AO515" s="13">
        <v>0.19247760587327101</v>
      </c>
      <c r="AP515" s="13">
        <v>0.25365310551484321</v>
      </c>
      <c r="AQ515" s="13">
        <v>0.26984484050570051</v>
      </c>
    </row>
    <row r="516" spans="2:45" x14ac:dyDescent="0.35">
      <c r="B516" s="12" t="s">
        <v>167</v>
      </c>
      <c r="C516" s="13">
        <v>0.27200869859267801</v>
      </c>
      <c r="D516" s="13">
        <v>0.25936024548226089</v>
      </c>
      <c r="E516" s="13">
        <v>0.32854964979544221</v>
      </c>
      <c r="F516" s="13">
        <v>0.30131214523459449</v>
      </c>
      <c r="G516" s="13">
        <v>0.26838977256127489</v>
      </c>
      <c r="H516" s="13">
        <v>0.28209097323774568</v>
      </c>
      <c r="I516" s="13">
        <v>0.2221015593544064</v>
      </c>
      <c r="K516" s="13">
        <v>0.26635264804592451</v>
      </c>
      <c r="L516" s="13">
        <v>0.27658159449803632</v>
      </c>
      <c r="N516" s="13">
        <v>0.23834035438503509</v>
      </c>
      <c r="O516" s="13">
        <v>0.27754968301190203</v>
      </c>
      <c r="P516" s="13">
        <v>0.37695474265047207</v>
      </c>
      <c r="Q516" s="13">
        <v>0.35924381467748961</v>
      </c>
      <c r="R516" s="13">
        <v>0.25483763471229598</v>
      </c>
      <c r="S516" s="13">
        <v>0.24945624851278539</v>
      </c>
      <c r="T516" s="13">
        <v>0.25223897388358041</v>
      </c>
      <c r="U516" s="13">
        <v>0.28936769966455722</v>
      </c>
      <c r="V516" s="13">
        <v>0.27765198935445268</v>
      </c>
      <c r="W516" s="13">
        <v>0.25868487396492668</v>
      </c>
      <c r="X516" s="13">
        <v>0.26400584711300479</v>
      </c>
      <c r="Y516" s="13">
        <v>0.25897015881807378</v>
      </c>
      <c r="AA516" s="13">
        <v>0.27706062474071702</v>
      </c>
      <c r="AB516" s="13">
        <v>0.24113821266723159</v>
      </c>
      <c r="AC516" s="13">
        <v>0.39795290904783881</v>
      </c>
      <c r="AD516" s="13">
        <v>0.26652398297012259</v>
      </c>
      <c r="AE516" s="13">
        <v>0.25680981323156632</v>
      </c>
      <c r="AF516" s="13">
        <v>0.25775966052653432</v>
      </c>
      <c r="AH516" s="13">
        <v>0.31042703921722942</v>
      </c>
      <c r="AI516" s="13">
        <v>0.2435610603560622</v>
      </c>
      <c r="AJ516" s="13">
        <v>0.29129222103613889</v>
      </c>
      <c r="AK516" s="13">
        <v>0.2710122713916906</v>
      </c>
      <c r="AL516" s="13">
        <v>0.25616743355665339</v>
      </c>
      <c r="AN516" s="13">
        <v>0.29436107397352868</v>
      </c>
      <c r="AO516" s="13">
        <v>0.30986059445585429</v>
      </c>
      <c r="AP516" s="13">
        <v>0.27360057718237679</v>
      </c>
      <c r="AQ516" s="13">
        <v>0.2079392153401044</v>
      </c>
    </row>
    <row r="517" spans="2:45" ht="29" x14ac:dyDescent="0.35">
      <c r="B517" s="12" t="s">
        <v>168</v>
      </c>
      <c r="C517" s="13">
        <v>0.29435482087393422</v>
      </c>
      <c r="D517" s="13">
        <v>0.17463704849177011</v>
      </c>
      <c r="E517" s="13">
        <v>0.20060049206912539</v>
      </c>
      <c r="F517" s="13">
        <v>0.22194818186526991</v>
      </c>
      <c r="G517" s="13">
        <v>0.32006386775624163</v>
      </c>
      <c r="H517" s="13">
        <v>0.31854658532740732</v>
      </c>
      <c r="I517" s="13">
        <v>0.42533890924444351</v>
      </c>
      <c r="K517" s="13">
        <v>0.28946369279018841</v>
      </c>
      <c r="L517" s="13">
        <v>0.29830927980280331</v>
      </c>
      <c r="N517" s="13">
        <v>0.27132463429218368</v>
      </c>
      <c r="O517" s="13">
        <v>0.1836736648332728</v>
      </c>
      <c r="P517" s="13">
        <v>0.21208841424053079</v>
      </c>
      <c r="Q517" s="13">
        <v>0.2773147863028122</v>
      </c>
      <c r="R517" s="13">
        <v>0.31659554620081271</v>
      </c>
      <c r="S517" s="13">
        <v>0.24129476480741621</v>
      </c>
      <c r="T517" s="13">
        <v>0.40233066879911278</v>
      </c>
      <c r="U517" s="13">
        <v>0.24141904670838349</v>
      </c>
      <c r="V517" s="13">
        <v>0.26953993145726951</v>
      </c>
      <c r="W517" s="13">
        <v>0.35464597039077039</v>
      </c>
      <c r="X517" s="13">
        <v>0.3373145255802224</v>
      </c>
      <c r="Y517" s="13">
        <v>0.30006107406268268</v>
      </c>
      <c r="AA517" s="13">
        <v>0.23784627256202989</v>
      </c>
      <c r="AB517" s="13">
        <v>0.39763349575645168</v>
      </c>
      <c r="AC517" s="13">
        <v>0.2407831097517272</v>
      </c>
      <c r="AD517" s="13">
        <v>0.35561528561866179</v>
      </c>
      <c r="AE517" s="13">
        <v>0.27657944536022278</v>
      </c>
      <c r="AF517" s="13">
        <v>0.33437760184430138</v>
      </c>
      <c r="AH517" s="13">
        <v>0.23839368862098431</v>
      </c>
      <c r="AI517" s="13">
        <v>0.36955268891573662</v>
      </c>
      <c r="AJ517" s="13">
        <v>0.24425845884243569</v>
      </c>
      <c r="AK517" s="13">
        <v>0.31938988359069109</v>
      </c>
      <c r="AL517" s="13">
        <v>0.30366358412476119</v>
      </c>
      <c r="AN517" s="13">
        <v>0.32977072906863197</v>
      </c>
      <c r="AO517" s="13">
        <v>0.31922291572909001</v>
      </c>
      <c r="AP517" s="13">
        <v>0.2473644533805151</v>
      </c>
      <c r="AQ517" s="13">
        <v>0.27230507691093753</v>
      </c>
    </row>
    <row r="518" spans="2:45" x14ac:dyDescent="0.35">
      <c r="B518" s="12" t="s">
        <v>81</v>
      </c>
      <c r="C518" s="13">
        <v>9.0589488964622447E-2</v>
      </c>
      <c r="D518" s="13">
        <v>5.8056886603548977E-2</v>
      </c>
      <c r="E518" s="13">
        <v>9.4896322225650864E-2</v>
      </c>
      <c r="F518" s="13">
        <v>8.1658712970611586E-2</v>
      </c>
      <c r="G518" s="13">
        <v>8.6241015532145249E-2</v>
      </c>
      <c r="H518" s="13">
        <v>0.1186865586168092</v>
      </c>
      <c r="I518" s="13">
        <v>9.6118816652211267E-2</v>
      </c>
      <c r="K518" s="13">
        <v>7.8965337043372774E-2</v>
      </c>
      <c r="L518" s="13">
        <v>9.998757271308846E-2</v>
      </c>
      <c r="N518" s="13">
        <v>0.1076181839707777</v>
      </c>
      <c r="O518" s="13">
        <v>0.1095252008184812</v>
      </c>
      <c r="P518" s="13">
        <v>0.101628782890148</v>
      </c>
      <c r="Q518" s="13">
        <v>7.8238014893731542E-2</v>
      </c>
      <c r="R518" s="13">
        <v>5.0197895756741981E-2</v>
      </c>
      <c r="S518" s="13">
        <v>0.1083588706272859</v>
      </c>
      <c r="T518" s="13">
        <v>4.7614355601529421E-2</v>
      </c>
      <c r="U518" s="13">
        <v>0.1147127826681361</v>
      </c>
      <c r="V518" s="13">
        <v>9.2325210923852277E-2</v>
      </c>
      <c r="W518" s="13">
        <v>8.9296141312408844E-2</v>
      </c>
      <c r="X518" s="13">
        <v>0.1093276763672506</v>
      </c>
      <c r="Y518" s="13">
        <v>9.2946154764861108E-2</v>
      </c>
      <c r="AA518" s="13">
        <v>7.5742348846103716E-2</v>
      </c>
      <c r="AB518" s="13">
        <v>9.492489685491684E-2</v>
      </c>
      <c r="AC518" s="13">
        <v>5.4008472461420223E-2</v>
      </c>
      <c r="AD518" s="13">
        <v>7.2749077707241455E-2</v>
      </c>
      <c r="AE518" s="13">
        <v>0.13414422276692131</v>
      </c>
      <c r="AF518" s="13">
        <v>8.7853349947090056E-2</v>
      </c>
      <c r="AH518" s="13">
        <v>5.4604060733541897E-2</v>
      </c>
      <c r="AI518" s="13">
        <v>7.9745484375148251E-2</v>
      </c>
      <c r="AJ518" s="13">
        <v>8.6976836284343911E-2</v>
      </c>
      <c r="AK518" s="13">
        <v>8.2883168186453596E-2</v>
      </c>
      <c r="AL518" s="13">
        <v>0.1141366929482064</v>
      </c>
      <c r="AN518" s="13">
        <v>6.1929962219642157E-2</v>
      </c>
      <c r="AO518" s="13">
        <v>8.3840551509782549E-2</v>
      </c>
      <c r="AP518" s="13">
        <v>8.1789406800246753E-2</v>
      </c>
      <c r="AQ518" s="13">
        <v>0.13083001337183231</v>
      </c>
    </row>
    <row r="520" spans="2:45" x14ac:dyDescent="0.35">
      <c r="B520" s="30" t="s">
        <v>178</v>
      </c>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row>
    <row r="521" spans="2:45" x14ac:dyDescent="0.35">
      <c r="B521" s="29" t="s">
        <v>16</v>
      </c>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row>
    <row r="522" spans="2:45" ht="29" x14ac:dyDescent="0.35">
      <c r="B522" s="12" t="s">
        <v>165</v>
      </c>
      <c r="C522" s="13">
        <v>0.40579320474896741</v>
      </c>
      <c r="D522" s="13">
        <v>0.36783110627733762</v>
      </c>
      <c r="E522" s="13">
        <v>0.42321820489197098</v>
      </c>
      <c r="F522" s="13">
        <v>0.30654036992561068</v>
      </c>
      <c r="G522" s="13">
        <v>0.41410234944630359</v>
      </c>
      <c r="H522" s="13">
        <v>0.42642295424152399</v>
      </c>
      <c r="I522" s="13">
        <v>0.46047847466748643</v>
      </c>
      <c r="K522" s="13">
        <v>0.33718136762969342</v>
      </c>
      <c r="L522" s="13">
        <v>0.46126562077996208</v>
      </c>
      <c r="N522" s="13">
        <v>0.42707643096955139</v>
      </c>
      <c r="O522" s="13">
        <v>0.42202708537041678</v>
      </c>
      <c r="P522" s="13">
        <v>0.40163900434077537</v>
      </c>
      <c r="Q522" s="13">
        <v>0.41123441555617107</v>
      </c>
      <c r="R522" s="13">
        <v>0.44718792603932839</v>
      </c>
      <c r="S522" s="13">
        <v>0.38554339789219838</v>
      </c>
      <c r="T522" s="13">
        <v>0.36745754868638658</v>
      </c>
      <c r="U522" s="13">
        <v>0.441309759653014</v>
      </c>
      <c r="V522" s="13">
        <v>0.37415212233852241</v>
      </c>
      <c r="W522" s="13">
        <v>0.38838848620328331</v>
      </c>
      <c r="X522" s="13">
        <v>0.35415264026760751</v>
      </c>
      <c r="Y522" s="13">
        <v>0.46023763587943078</v>
      </c>
      <c r="AA522" s="13">
        <v>0.438345850228686</v>
      </c>
      <c r="AB522" s="13">
        <v>0.44931551287063248</v>
      </c>
      <c r="AC522" s="13">
        <v>0.29224573755893402</v>
      </c>
      <c r="AD522" s="13">
        <v>0.30896165357733602</v>
      </c>
      <c r="AE522" s="13">
        <v>0.45068129539622143</v>
      </c>
      <c r="AF522" s="13">
        <v>0.38994308715100368</v>
      </c>
      <c r="AH522" s="13">
        <v>0.41166212825289389</v>
      </c>
      <c r="AI522" s="13">
        <v>0.44805521848092889</v>
      </c>
      <c r="AJ522" s="13">
        <v>0.39479518324102542</v>
      </c>
      <c r="AK522" s="13">
        <v>0.33136862452284799</v>
      </c>
      <c r="AL522" s="13">
        <v>0.44313946079570699</v>
      </c>
      <c r="AN522" s="13">
        <v>0.4061446355808202</v>
      </c>
      <c r="AO522" s="13">
        <v>0.42183707611060778</v>
      </c>
      <c r="AP522" s="13">
        <v>0.35134594122805368</v>
      </c>
      <c r="AQ522" s="13">
        <v>0.42980935980136831</v>
      </c>
    </row>
    <row r="523" spans="2:45" ht="29" x14ac:dyDescent="0.35">
      <c r="B523" s="12" t="s">
        <v>166</v>
      </c>
      <c r="C523" s="13">
        <v>0.29071735833053047</v>
      </c>
      <c r="D523" s="13">
        <v>0.29037565219274059</v>
      </c>
      <c r="E523" s="13">
        <v>0.24486156446643789</v>
      </c>
      <c r="F523" s="13">
        <v>0.30226098069496932</v>
      </c>
      <c r="G523" s="13">
        <v>0.27770194127763548</v>
      </c>
      <c r="H523" s="13">
        <v>0.29790247125417729</v>
      </c>
      <c r="I523" s="13">
        <v>0.31522185073187481</v>
      </c>
      <c r="K523" s="13">
        <v>0.29566998434742769</v>
      </c>
      <c r="L523" s="13">
        <v>0.28671317855062378</v>
      </c>
      <c r="N523" s="13">
        <v>0.32356595768850249</v>
      </c>
      <c r="O523" s="13">
        <v>0.28747634066262567</v>
      </c>
      <c r="P523" s="13">
        <v>0.2530472311498026</v>
      </c>
      <c r="Q523" s="13">
        <v>0.31518986715672798</v>
      </c>
      <c r="R523" s="13">
        <v>0.24316103640004011</v>
      </c>
      <c r="S523" s="13">
        <v>0.31768985256068499</v>
      </c>
      <c r="T523" s="13">
        <v>0.33176730498091012</v>
      </c>
      <c r="U523" s="13">
        <v>0.23628577812426299</v>
      </c>
      <c r="V523" s="13">
        <v>0.26215576925854328</v>
      </c>
      <c r="W523" s="13">
        <v>0.29044133005696371</v>
      </c>
      <c r="X523" s="13">
        <v>0.36057457101244428</v>
      </c>
      <c r="Y523" s="13">
        <v>0.29824773683548511</v>
      </c>
      <c r="AA523" s="13">
        <v>0.30302532503842028</v>
      </c>
      <c r="AB523" s="13">
        <v>0.25535501753161488</v>
      </c>
      <c r="AC523" s="13">
        <v>0.39506058893708529</v>
      </c>
      <c r="AD523" s="13">
        <v>0.34442172696142093</v>
      </c>
      <c r="AE523" s="13">
        <v>0.22252992413388931</v>
      </c>
      <c r="AF523" s="13">
        <v>0.29205531025592901</v>
      </c>
      <c r="AH523" s="13">
        <v>0.33283805365704472</v>
      </c>
      <c r="AI523" s="13">
        <v>0.2994487440091162</v>
      </c>
      <c r="AJ523" s="13">
        <v>0.30761563631107097</v>
      </c>
      <c r="AK523" s="13">
        <v>0.31691444426311011</v>
      </c>
      <c r="AL523" s="13">
        <v>0.24824533776499169</v>
      </c>
      <c r="AN523" s="13">
        <v>0.3077534178689646</v>
      </c>
      <c r="AO523" s="13">
        <v>0.30844707804602151</v>
      </c>
      <c r="AP523" s="13">
        <v>0.28574599467026901</v>
      </c>
      <c r="AQ523" s="13">
        <v>0.25959041890754297</v>
      </c>
    </row>
    <row r="524" spans="2:45" x14ac:dyDescent="0.35">
      <c r="B524" s="12" t="s">
        <v>167</v>
      </c>
      <c r="C524" s="13">
        <v>0.17758365421881839</v>
      </c>
      <c r="D524" s="13">
        <v>0.18421680805957499</v>
      </c>
      <c r="E524" s="13">
        <v>0.1881881974249007</v>
      </c>
      <c r="F524" s="13">
        <v>0.21064093373610721</v>
      </c>
      <c r="G524" s="13">
        <v>0.19980520819037881</v>
      </c>
      <c r="H524" s="13">
        <v>0.18445902561041391</v>
      </c>
      <c r="I524" s="13">
        <v>0.1274607946113939</v>
      </c>
      <c r="K524" s="13">
        <v>0.2190808243469132</v>
      </c>
      <c r="L524" s="13">
        <v>0.14403334596146991</v>
      </c>
      <c r="N524" s="13">
        <v>0.1586322552155722</v>
      </c>
      <c r="O524" s="13">
        <v>0.1054237742405357</v>
      </c>
      <c r="P524" s="13">
        <v>0.22477861858262571</v>
      </c>
      <c r="Q524" s="13">
        <v>0.16394191337986549</v>
      </c>
      <c r="R524" s="13">
        <v>0.2070551024722519</v>
      </c>
      <c r="S524" s="13">
        <v>0.18686040290175329</v>
      </c>
      <c r="T524" s="13">
        <v>0.1631813573135602</v>
      </c>
      <c r="U524" s="13">
        <v>0.1917045980839053</v>
      </c>
      <c r="V524" s="13">
        <v>0.1975105268746781</v>
      </c>
      <c r="W524" s="13">
        <v>0.14731558481791801</v>
      </c>
      <c r="X524" s="13">
        <v>0.18721312003984539</v>
      </c>
      <c r="Y524" s="13">
        <v>0.16662828107137831</v>
      </c>
      <c r="AA524" s="13">
        <v>0.1629336234809014</v>
      </c>
      <c r="AB524" s="13">
        <v>0.15813165575423291</v>
      </c>
      <c r="AC524" s="13">
        <v>0.1582602300137152</v>
      </c>
      <c r="AD524" s="13">
        <v>0.19840277264712189</v>
      </c>
      <c r="AE524" s="13">
        <v>0.1868582990170666</v>
      </c>
      <c r="AF524" s="13">
        <v>0.18846574023302151</v>
      </c>
      <c r="AH524" s="13">
        <v>0.16649030834101991</v>
      </c>
      <c r="AI524" s="13">
        <v>0.16128156711182859</v>
      </c>
      <c r="AJ524" s="13">
        <v>0.14453552047168811</v>
      </c>
      <c r="AK524" s="13">
        <v>0.21486481754378581</v>
      </c>
      <c r="AL524" s="13">
        <v>0.17721257574962759</v>
      </c>
      <c r="AN524" s="13">
        <v>0.1617502563548964</v>
      </c>
      <c r="AO524" s="13">
        <v>0.14796822061708531</v>
      </c>
      <c r="AP524" s="13">
        <v>0.2218824076711905</v>
      </c>
      <c r="AQ524" s="13">
        <v>0.18948276385283311</v>
      </c>
    </row>
    <row r="525" spans="2:45" ht="29" x14ac:dyDescent="0.35">
      <c r="B525" s="12" t="s">
        <v>168</v>
      </c>
      <c r="C525" s="13">
        <v>8.1372859635785111E-2</v>
      </c>
      <c r="D525" s="13">
        <v>0.1096597024177063</v>
      </c>
      <c r="E525" s="13">
        <v>9.7615174969490834E-2</v>
      </c>
      <c r="F525" s="13">
        <v>0.1154043460754951</v>
      </c>
      <c r="G525" s="13">
        <v>7.866930871867113E-2</v>
      </c>
      <c r="H525" s="13">
        <v>4.147646577522103E-2</v>
      </c>
      <c r="I525" s="13">
        <v>6.1420362101931622E-2</v>
      </c>
      <c r="K525" s="13">
        <v>0.10333506566670871</v>
      </c>
      <c r="L525" s="13">
        <v>6.3616497453149845E-2</v>
      </c>
      <c r="N525" s="13">
        <v>5.5671735012387563E-2</v>
      </c>
      <c r="O525" s="13">
        <v>9.872064030788967E-2</v>
      </c>
      <c r="P525" s="13">
        <v>7.5140984475251971E-2</v>
      </c>
      <c r="Q525" s="13">
        <v>7.6511594692415072E-2</v>
      </c>
      <c r="R525" s="13">
        <v>9.0051825497438745E-2</v>
      </c>
      <c r="S525" s="13">
        <v>6.1207390005665128E-2</v>
      </c>
      <c r="T525" s="13">
        <v>9.9930302843675198E-2</v>
      </c>
      <c r="U525" s="13">
        <v>7.1787639498606892E-2</v>
      </c>
      <c r="V525" s="13">
        <v>0.1237614335875918</v>
      </c>
      <c r="W525" s="13">
        <v>0.11059303269520609</v>
      </c>
      <c r="X525" s="13">
        <v>4.1785007520399098E-2</v>
      </c>
      <c r="Y525" s="13">
        <v>4.1895048022903281E-2</v>
      </c>
      <c r="AA525" s="13">
        <v>6.2724437562421256E-2</v>
      </c>
      <c r="AB525" s="13">
        <v>0.1154246514054941</v>
      </c>
      <c r="AC525" s="13">
        <v>9.8264645164198347E-2</v>
      </c>
      <c r="AD525" s="13">
        <v>0.13051081600950459</v>
      </c>
      <c r="AE525" s="13">
        <v>5.367158115196291E-2</v>
      </c>
      <c r="AF525" s="13">
        <v>9.0401714407917208E-2</v>
      </c>
      <c r="AH525" s="13">
        <v>4.678459506153599E-2</v>
      </c>
      <c r="AI525" s="13">
        <v>4.1776269368874089E-2</v>
      </c>
      <c r="AJ525" s="13">
        <v>0.10287257541713719</v>
      </c>
      <c r="AK525" s="13">
        <v>0.1157229117943349</v>
      </c>
      <c r="AL525" s="13">
        <v>7.516863556063709E-2</v>
      </c>
      <c r="AN525" s="13">
        <v>7.4268081325448571E-2</v>
      </c>
      <c r="AO525" s="13">
        <v>8.7440257181027894E-2</v>
      </c>
      <c r="AP525" s="13">
        <v>0.10257936670012351</v>
      </c>
      <c r="AQ525" s="13">
        <v>6.6862297428661788E-2</v>
      </c>
    </row>
    <row r="526" spans="2:45" x14ac:dyDescent="0.35">
      <c r="B526" s="12" t="s">
        <v>81</v>
      </c>
      <c r="C526" s="13">
        <v>4.4532923065898497E-2</v>
      </c>
      <c r="D526" s="13">
        <v>4.7916731052640521E-2</v>
      </c>
      <c r="E526" s="13">
        <v>4.6116858247199598E-2</v>
      </c>
      <c r="F526" s="13">
        <v>6.5153369567817462E-2</v>
      </c>
      <c r="G526" s="13">
        <v>2.9721192367010821E-2</v>
      </c>
      <c r="H526" s="13">
        <v>4.973908311866361E-2</v>
      </c>
      <c r="I526" s="13">
        <v>3.5418517887313337E-2</v>
      </c>
      <c r="K526" s="13">
        <v>4.4732758009257002E-2</v>
      </c>
      <c r="L526" s="13">
        <v>4.4371357254794491E-2</v>
      </c>
      <c r="N526" s="13">
        <v>3.5053621113986258E-2</v>
      </c>
      <c r="O526" s="13">
        <v>8.6352159418531929E-2</v>
      </c>
      <c r="P526" s="13">
        <v>4.539416145154461E-2</v>
      </c>
      <c r="Q526" s="13">
        <v>3.3122209214820397E-2</v>
      </c>
      <c r="R526" s="13">
        <v>1.254410959094066E-2</v>
      </c>
      <c r="S526" s="13">
        <v>4.8698956639698067E-2</v>
      </c>
      <c r="T526" s="13">
        <v>3.7663486175467879E-2</v>
      </c>
      <c r="U526" s="13">
        <v>5.8912224640210752E-2</v>
      </c>
      <c r="V526" s="13">
        <v>4.2420147940664607E-2</v>
      </c>
      <c r="W526" s="13">
        <v>6.3261566226628776E-2</v>
      </c>
      <c r="X526" s="13">
        <v>5.6274661159703941E-2</v>
      </c>
      <c r="Y526" s="13">
        <v>3.2991298190802668E-2</v>
      </c>
      <c r="AA526" s="13">
        <v>3.2970763689570977E-2</v>
      </c>
      <c r="AB526" s="13">
        <v>2.1773162438025791E-2</v>
      </c>
      <c r="AC526" s="13">
        <v>5.6168798326067283E-2</v>
      </c>
      <c r="AD526" s="13">
        <v>1.7703030804616909E-2</v>
      </c>
      <c r="AE526" s="13">
        <v>8.6258900300859628E-2</v>
      </c>
      <c r="AF526" s="13">
        <v>3.9134147952128683E-2</v>
      </c>
      <c r="AH526" s="13">
        <v>4.2224914687505603E-2</v>
      </c>
      <c r="AI526" s="13">
        <v>4.9438201029252178E-2</v>
      </c>
      <c r="AJ526" s="13">
        <v>5.0181084559078187E-2</v>
      </c>
      <c r="AK526" s="13">
        <v>2.1129201875921141E-2</v>
      </c>
      <c r="AL526" s="13">
        <v>5.6233990129036487E-2</v>
      </c>
      <c r="AN526" s="13">
        <v>5.0083608869870427E-2</v>
      </c>
      <c r="AO526" s="13">
        <v>3.4307368045257677E-2</v>
      </c>
      <c r="AP526" s="13">
        <v>3.8446289730363348E-2</v>
      </c>
      <c r="AQ526" s="13">
        <v>5.4255160009593899E-2</v>
      </c>
    </row>
    <row r="528" spans="2:45" x14ac:dyDescent="0.35">
      <c r="B528" s="30" t="s">
        <v>179</v>
      </c>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row>
    <row r="529" spans="2:45" x14ac:dyDescent="0.35">
      <c r="B529" s="29" t="s">
        <v>16</v>
      </c>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row>
    <row r="530" spans="2:45" ht="29" x14ac:dyDescent="0.35">
      <c r="B530" s="12" t="s">
        <v>165</v>
      </c>
      <c r="C530" s="13">
        <v>0.15634729360534361</v>
      </c>
      <c r="D530" s="13">
        <v>0.19794062573044979</v>
      </c>
      <c r="E530" s="13">
        <v>0.17096848569367851</v>
      </c>
      <c r="F530" s="13">
        <v>0.109997185535315</v>
      </c>
      <c r="G530" s="13">
        <v>0.1424234420275898</v>
      </c>
      <c r="H530" s="13">
        <v>0.14871131025457809</v>
      </c>
      <c r="I530" s="13">
        <v>0.17057114817820249</v>
      </c>
      <c r="K530" s="13">
        <v>0.1475274472588296</v>
      </c>
      <c r="L530" s="13">
        <v>0.16347810668957491</v>
      </c>
      <c r="N530" s="13">
        <v>0.18982699355516669</v>
      </c>
      <c r="O530" s="13">
        <v>0.18360550510296719</v>
      </c>
      <c r="P530" s="13">
        <v>0.21824952610624829</v>
      </c>
      <c r="Q530" s="13">
        <v>0.2030654246683517</v>
      </c>
      <c r="R530" s="13">
        <v>0.1220329998153558</v>
      </c>
      <c r="S530" s="13">
        <v>0.1711731140704417</v>
      </c>
      <c r="T530" s="13">
        <v>9.2135196262105562E-2</v>
      </c>
      <c r="U530" s="13">
        <v>0.15301189664782189</v>
      </c>
      <c r="V530" s="13">
        <v>0.1878651910421168</v>
      </c>
      <c r="W530" s="13">
        <v>0.1248538595279251</v>
      </c>
      <c r="X530" s="13">
        <v>0.15541465251665079</v>
      </c>
      <c r="Y530" s="13">
        <v>0.14441757844178341</v>
      </c>
      <c r="AA530" s="13">
        <v>0.18855192051068129</v>
      </c>
      <c r="AB530" s="13">
        <v>8.7629212229958106E-2</v>
      </c>
      <c r="AC530" s="13">
        <v>0.16899987453939411</v>
      </c>
      <c r="AD530" s="13">
        <v>0.13162949131911841</v>
      </c>
      <c r="AE530" s="13">
        <v>0.14969965190854209</v>
      </c>
      <c r="AF530" s="13">
        <v>0.15118594082696721</v>
      </c>
      <c r="AH530" s="13">
        <v>0.1834054365327559</v>
      </c>
      <c r="AI530" s="13">
        <v>9.4107387118629149E-2</v>
      </c>
      <c r="AJ530" s="13">
        <v>0.15692916873923041</v>
      </c>
      <c r="AK530" s="13">
        <v>0.16138148766959881</v>
      </c>
      <c r="AL530" s="13">
        <v>0.15783796990606419</v>
      </c>
      <c r="AN530" s="13">
        <v>0.124407894852911</v>
      </c>
      <c r="AO530" s="13">
        <v>0.14960683810467121</v>
      </c>
      <c r="AP530" s="13">
        <v>0.16488657552667241</v>
      </c>
      <c r="AQ530" s="13">
        <v>0.18707712816760971</v>
      </c>
    </row>
    <row r="531" spans="2:45" ht="29" x14ac:dyDescent="0.35">
      <c r="B531" s="12" t="s">
        <v>166</v>
      </c>
      <c r="C531" s="13">
        <v>0.28913251002004198</v>
      </c>
      <c r="D531" s="13">
        <v>0.26011569179105709</v>
      </c>
      <c r="E531" s="13">
        <v>0.28400700618711688</v>
      </c>
      <c r="F531" s="13">
        <v>0.25958800871678572</v>
      </c>
      <c r="G531" s="13">
        <v>0.3088562266815803</v>
      </c>
      <c r="H531" s="13">
        <v>0.31935894374207019</v>
      </c>
      <c r="I531" s="13">
        <v>0.29430160222153212</v>
      </c>
      <c r="K531" s="13">
        <v>0.30493996815468682</v>
      </c>
      <c r="L531" s="13">
        <v>0.27635223870165149</v>
      </c>
      <c r="N531" s="13">
        <v>0.2885575207322339</v>
      </c>
      <c r="O531" s="13">
        <v>0.2220756227618744</v>
      </c>
      <c r="P531" s="13">
        <v>0.26209931081268201</v>
      </c>
      <c r="Q531" s="13">
        <v>0.27455549647255673</v>
      </c>
      <c r="R531" s="13">
        <v>0.29306388466485178</v>
      </c>
      <c r="S531" s="13">
        <v>0.32556125806177172</v>
      </c>
      <c r="T531" s="13">
        <v>0.31288933740552838</v>
      </c>
      <c r="U531" s="13">
        <v>0.26794445251521409</v>
      </c>
      <c r="V531" s="13">
        <v>0.27410274861710981</v>
      </c>
      <c r="W531" s="13">
        <v>0.32064055654087209</v>
      </c>
      <c r="X531" s="13">
        <v>0.30603508744656061</v>
      </c>
      <c r="Y531" s="13">
        <v>0.25939395073462868</v>
      </c>
      <c r="AA531" s="13">
        <v>0.31521360765360351</v>
      </c>
      <c r="AB531" s="13">
        <v>0.33417257043959081</v>
      </c>
      <c r="AC531" s="13">
        <v>0.18631931558393541</v>
      </c>
      <c r="AD531" s="13">
        <v>0.24031701129706121</v>
      </c>
      <c r="AE531" s="13">
        <v>0.26230118996816809</v>
      </c>
      <c r="AF531" s="13">
        <v>0.31830705251705138</v>
      </c>
      <c r="AH531" s="13">
        <v>0.34114609787577072</v>
      </c>
      <c r="AI531" s="13">
        <v>0.34096763994850438</v>
      </c>
      <c r="AJ531" s="13">
        <v>0.22613425867676989</v>
      </c>
      <c r="AK531" s="13">
        <v>0.2914688711856307</v>
      </c>
      <c r="AL531" s="13">
        <v>0.28015077361983148</v>
      </c>
      <c r="AN531" s="13">
        <v>0.31832032659215198</v>
      </c>
      <c r="AO531" s="13">
        <v>0.30178172501410688</v>
      </c>
      <c r="AP531" s="13">
        <v>0.26847775143599589</v>
      </c>
      <c r="AQ531" s="13">
        <v>0.26429999675253357</v>
      </c>
    </row>
    <row r="532" spans="2:45" x14ac:dyDescent="0.35">
      <c r="B532" s="12" t="s">
        <v>167</v>
      </c>
      <c r="C532" s="13">
        <v>0.22383731333164661</v>
      </c>
      <c r="D532" s="13">
        <v>0.2429746516521645</v>
      </c>
      <c r="E532" s="13">
        <v>0.26985842328485937</v>
      </c>
      <c r="F532" s="13">
        <v>0.26262613096575682</v>
      </c>
      <c r="G532" s="13">
        <v>0.19544218118737269</v>
      </c>
      <c r="H532" s="13">
        <v>0.21264337426194929</v>
      </c>
      <c r="I532" s="13">
        <v>0.18763189797698149</v>
      </c>
      <c r="K532" s="13">
        <v>0.2385700396158868</v>
      </c>
      <c r="L532" s="13">
        <v>0.21192595873128181</v>
      </c>
      <c r="N532" s="13">
        <v>0.2313937739581276</v>
      </c>
      <c r="O532" s="13">
        <v>0.23292062562665219</v>
      </c>
      <c r="P532" s="13">
        <v>0.20809728635794919</v>
      </c>
      <c r="Q532" s="13">
        <v>0.28531507052086352</v>
      </c>
      <c r="R532" s="13">
        <v>0.21899615518011739</v>
      </c>
      <c r="S532" s="13">
        <v>0.18918518471889029</v>
      </c>
      <c r="T532" s="13">
        <v>0.17554719722021711</v>
      </c>
      <c r="U532" s="13">
        <v>0.2374808559684235</v>
      </c>
      <c r="V532" s="13">
        <v>0.20665899870089971</v>
      </c>
      <c r="W532" s="13">
        <v>0.2425141259605807</v>
      </c>
      <c r="X532" s="13">
        <v>0.1719147810972057</v>
      </c>
      <c r="Y532" s="13">
        <v>0.29893240532611293</v>
      </c>
      <c r="AA532" s="13">
        <v>0.20479572168384211</v>
      </c>
      <c r="AB532" s="13">
        <v>0.23009094377379621</v>
      </c>
      <c r="AC532" s="13">
        <v>0.25711425080848038</v>
      </c>
      <c r="AD532" s="13">
        <v>0.2140996180531157</v>
      </c>
      <c r="AE532" s="13">
        <v>0.23042028585140281</v>
      </c>
      <c r="AF532" s="13">
        <v>0.23630630840828501</v>
      </c>
      <c r="AH532" s="13">
        <v>0.25687550478943688</v>
      </c>
      <c r="AI532" s="13">
        <v>0.22759697082675359</v>
      </c>
      <c r="AJ532" s="13">
        <v>0.2071244414070646</v>
      </c>
      <c r="AK532" s="13">
        <v>0.20759414963343811</v>
      </c>
      <c r="AL532" s="13">
        <v>0.22658562686138681</v>
      </c>
      <c r="AN532" s="13">
        <v>0.2244783937661077</v>
      </c>
      <c r="AO532" s="13">
        <v>0.20944822175290681</v>
      </c>
      <c r="AP532" s="13">
        <v>0.23380491264648071</v>
      </c>
      <c r="AQ532" s="13">
        <v>0.2305185059211943</v>
      </c>
    </row>
    <row r="533" spans="2:45" ht="29" x14ac:dyDescent="0.35">
      <c r="B533" s="12" t="s">
        <v>168</v>
      </c>
      <c r="C533" s="13">
        <v>0.20179679517367091</v>
      </c>
      <c r="D533" s="13">
        <v>0.16453599183887699</v>
      </c>
      <c r="E533" s="13">
        <v>0.22154065331938061</v>
      </c>
      <c r="F533" s="13">
        <v>0.20811993085246619</v>
      </c>
      <c r="G533" s="13">
        <v>0.2120816427881615</v>
      </c>
      <c r="H533" s="13">
        <v>0.2096029158426016</v>
      </c>
      <c r="I533" s="13">
        <v>0.19306354573803131</v>
      </c>
      <c r="K533" s="13">
        <v>0.2034910408654988</v>
      </c>
      <c r="L533" s="13">
        <v>0.20042700381081299</v>
      </c>
      <c r="N533" s="13">
        <v>0.18149956626971001</v>
      </c>
      <c r="O533" s="13">
        <v>0.20634532323197641</v>
      </c>
      <c r="P533" s="13">
        <v>0.21852086984547911</v>
      </c>
      <c r="Q533" s="13">
        <v>0.1620510478855117</v>
      </c>
      <c r="R533" s="13">
        <v>0.2196056129742624</v>
      </c>
      <c r="S533" s="13">
        <v>0.18178798589182771</v>
      </c>
      <c r="T533" s="13">
        <v>0.27403289645262802</v>
      </c>
      <c r="U533" s="13">
        <v>0.19394612455044069</v>
      </c>
      <c r="V533" s="13">
        <v>0.2184884456263548</v>
      </c>
      <c r="W533" s="13">
        <v>0.18502992287671341</v>
      </c>
      <c r="X533" s="13">
        <v>0.17907307168004541</v>
      </c>
      <c r="Y533" s="13">
        <v>0.19676831395755309</v>
      </c>
      <c r="AA533" s="13">
        <v>0.18338071368240319</v>
      </c>
      <c r="AB533" s="13">
        <v>0.2033157568635868</v>
      </c>
      <c r="AC533" s="13">
        <v>0.26079518250270001</v>
      </c>
      <c r="AD533" s="13">
        <v>0.27565166732292701</v>
      </c>
      <c r="AE533" s="13">
        <v>0.17120425983641319</v>
      </c>
      <c r="AF533" s="13">
        <v>0.1993153018707893</v>
      </c>
      <c r="AH533" s="13">
        <v>0.1303243634035339</v>
      </c>
      <c r="AI533" s="13">
        <v>0.1987065372889876</v>
      </c>
      <c r="AJ533" s="13">
        <v>0.24482269175072921</v>
      </c>
      <c r="AK533" s="13">
        <v>0.2319211217461003</v>
      </c>
      <c r="AL533" s="13">
        <v>0.19475853159393511</v>
      </c>
      <c r="AN533" s="13">
        <v>0.23118263312996701</v>
      </c>
      <c r="AO533" s="13">
        <v>0.21708126299860989</v>
      </c>
      <c r="AP533" s="13">
        <v>0.19080630403954441</v>
      </c>
      <c r="AQ533" s="13">
        <v>0.16773327242195249</v>
      </c>
    </row>
    <row r="534" spans="2:45" x14ac:dyDescent="0.35">
      <c r="B534" s="12" t="s">
        <v>81</v>
      </c>
      <c r="C534" s="13">
        <v>0.12888608786929701</v>
      </c>
      <c r="D534" s="13">
        <v>0.13443303898745149</v>
      </c>
      <c r="E534" s="13">
        <v>5.3625431514964621E-2</v>
      </c>
      <c r="F534" s="13">
        <v>0.1596687439296762</v>
      </c>
      <c r="G534" s="13">
        <v>0.14119650731529579</v>
      </c>
      <c r="H534" s="13">
        <v>0.1096834558988007</v>
      </c>
      <c r="I534" s="13">
        <v>0.15443180588525271</v>
      </c>
      <c r="K534" s="13">
        <v>0.10547150410509799</v>
      </c>
      <c r="L534" s="13">
        <v>0.14781669206667891</v>
      </c>
      <c r="N534" s="13">
        <v>0.10872214548476181</v>
      </c>
      <c r="O534" s="13">
        <v>0.1550529232765297</v>
      </c>
      <c r="P534" s="13">
        <v>9.3033006877641516E-2</v>
      </c>
      <c r="Q534" s="13">
        <v>7.5012960452716493E-2</v>
      </c>
      <c r="R534" s="13">
        <v>0.14630134736541239</v>
      </c>
      <c r="S534" s="13">
        <v>0.13229245725706859</v>
      </c>
      <c r="T534" s="13">
        <v>0.14539537265952121</v>
      </c>
      <c r="U534" s="13">
        <v>0.1476166703180998</v>
      </c>
      <c r="V534" s="13">
        <v>0.11288461601351921</v>
      </c>
      <c r="W534" s="13">
        <v>0.12696153509390881</v>
      </c>
      <c r="X534" s="13">
        <v>0.1875624072595376</v>
      </c>
      <c r="Y534" s="13">
        <v>0.100487751539922</v>
      </c>
      <c r="AA534" s="13">
        <v>0.1080580364694699</v>
      </c>
      <c r="AB534" s="13">
        <v>0.14479151669306831</v>
      </c>
      <c r="AC534" s="13">
        <v>0.1267713765654904</v>
      </c>
      <c r="AD534" s="13">
        <v>0.13830221200777809</v>
      </c>
      <c r="AE534" s="13">
        <v>0.18637461243547371</v>
      </c>
      <c r="AF534" s="13">
        <v>9.4885396376907155E-2</v>
      </c>
      <c r="AH534" s="13">
        <v>8.8248597398502715E-2</v>
      </c>
      <c r="AI534" s="13">
        <v>0.13862146481712509</v>
      </c>
      <c r="AJ534" s="13">
        <v>0.16498943942620589</v>
      </c>
      <c r="AK534" s="13">
        <v>0.1076343697652322</v>
      </c>
      <c r="AL534" s="13">
        <v>0.1406670980187823</v>
      </c>
      <c r="AN534" s="13">
        <v>0.10161075165886239</v>
      </c>
      <c r="AO534" s="13">
        <v>0.1220819521297053</v>
      </c>
      <c r="AP534" s="13">
        <v>0.14202445635130659</v>
      </c>
      <c r="AQ534" s="13">
        <v>0.15037109673671001</v>
      </c>
    </row>
    <row r="536" spans="2:45" x14ac:dyDescent="0.35">
      <c r="B536" s="30" t="s">
        <v>180</v>
      </c>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row>
    <row r="537" spans="2:45" x14ac:dyDescent="0.35">
      <c r="B537" s="29" t="s">
        <v>16</v>
      </c>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row>
    <row r="538" spans="2:45" ht="29" x14ac:dyDescent="0.35">
      <c r="B538" s="12" t="s">
        <v>165</v>
      </c>
      <c r="C538" s="13">
        <v>0.27051406857232402</v>
      </c>
      <c r="D538" s="13">
        <v>0.26349594121442521</v>
      </c>
      <c r="E538" s="13">
        <v>0.29102703538715619</v>
      </c>
      <c r="F538" s="13">
        <v>0.19127900163428521</v>
      </c>
      <c r="G538" s="13">
        <v>0.24015793106656641</v>
      </c>
      <c r="H538" s="13">
        <v>0.2737346200841641</v>
      </c>
      <c r="I538" s="13">
        <v>0.33143905240117422</v>
      </c>
      <c r="K538" s="13">
        <v>0.29244373881259461</v>
      </c>
      <c r="L538" s="13">
        <v>0.25278401145585178</v>
      </c>
      <c r="N538" s="13">
        <v>0.28273986402687867</v>
      </c>
      <c r="O538" s="13">
        <v>0.1776623637125016</v>
      </c>
      <c r="P538" s="13">
        <v>0.27424936835663433</v>
      </c>
      <c r="Q538" s="13">
        <v>0.25367988559089338</v>
      </c>
      <c r="R538" s="13">
        <v>0.23677409649492789</v>
      </c>
      <c r="S538" s="13">
        <v>0.21441260879530091</v>
      </c>
      <c r="T538" s="13">
        <v>0.29269719106040198</v>
      </c>
      <c r="U538" s="13">
        <v>0.34524985158804311</v>
      </c>
      <c r="V538" s="13">
        <v>0.24846481715661969</v>
      </c>
      <c r="W538" s="13">
        <v>0.29181814944712292</v>
      </c>
      <c r="X538" s="13">
        <v>0.22448763855342721</v>
      </c>
      <c r="Y538" s="13">
        <v>0.33513160138486831</v>
      </c>
      <c r="AA538" s="13">
        <v>0.26351469252745729</v>
      </c>
      <c r="AB538" s="13">
        <v>0.28957424064605181</v>
      </c>
      <c r="AC538" s="13">
        <v>0.15679309236543659</v>
      </c>
      <c r="AD538" s="13">
        <v>0.3458441235805324</v>
      </c>
      <c r="AE538" s="13">
        <v>0.22473267621994791</v>
      </c>
      <c r="AF538" s="13">
        <v>0.30706467483315031</v>
      </c>
      <c r="AH538" s="13">
        <v>0.27732463752531339</v>
      </c>
      <c r="AI538" s="13">
        <v>0.26201803545930169</v>
      </c>
      <c r="AJ538" s="13">
        <v>0.19360954843599701</v>
      </c>
      <c r="AK538" s="13">
        <v>0.29702635795224203</v>
      </c>
      <c r="AL538" s="13">
        <v>0.28607061573988812</v>
      </c>
      <c r="AN538" s="13">
        <v>0.23137601045762449</v>
      </c>
      <c r="AO538" s="13">
        <v>0.26217807050020198</v>
      </c>
      <c r="AP538" s="13">
        <v>0.25627843892447361</v>
      </c>
      <c r="AQ538" s="13">
        <v>0.32883274170592708</v>
      </c>
    </row>
    <row r="539" spans="2:45" ht="29" x14ac:dyDescent="0.35">
      <c r="B539" s="12" t="s">
        <v>166</v>
      </c>
      <c r="C539" s="13">
        <v>0.32484383701752878</v>
      </c>
      <c r="D539" s="13">
        <v>0.28026562118106441</v>
      </c>
      <c r="E539" s="13">
        <v>0.34156406160994818</v>
      </c>
      <c r="F539" s="13">
        <v>0.31353473917416552</v>
      </c>
      <c r="G539" s="13">
        <v>0.34368359420083189</v>
      </c>
      <c r="H539" s="13">
        <v>0.34666557752958449</v>
      </c>
      <c r="I539" s="13">
        <v>0.31873645361954089</v>
      </c>
      <c r="K539" s="13">
        <v>0.32845530784896171</v>
      </c>
      <c r="L539" s="13">
        <v>0.32192397623466151</v>
      </c>
      <c r="N539" s="13">
        <v>0.39288383746854089</v>
      </c>
      <c r="O539" s="13">
        <v>0.35165167113250001</v>
      </c>
      <c r="P539" s="13">
        <v>0.27970980356840608</v>
      </c>
      <c r="Q539" s="13">
        <v>0.38535661457059639</v>
      </c>
      <c r="R539" s="13">
        <v>0.31639561059672472</v>
      </c>
      <c r="S539" s="13">
        <v>0.34665872182837781</v>
      </c>
      <c r="T539" s="13">
        <v>0.35594710642259098</v>
      </c>
      <c r="U539" s="13">
        <v>0.28657123048540312</v>
      </c>
      <c r="V539" s="13">
        <v>0.29747074544501051</v>
      </c>
      <c r="W539" s="13">
        <v>0.34295947309424518</v>
      </c>
      <c r="X539" s="13">
        <v>0.35378064875728771</v>
      </c>
      <c r="Y539" s="13">
        <v>0.22954805639559361</v>
      </c>
      <c r="AA539" s="13">
        <v>0.34457792502712581</v>
      </c>
      <c r="AB539" s="13">
        <v>0.38781425237680489</v>
      </c>
      <c r="AC539" s="13">
        <v>0.37920113080147372</v>
      </c>
      <c r="AD539" s="13">
        <v>0.25603287834907917</v>
      </c>
      <c r="AE539" s="13">
        <v>0.33033901093426099</v>
      </c>
      <c r="AF539" s="13">
        <v>0.29590927892207403</v>
      </c>
      <c r="AH539" s="13">
        <v>0.34032595006919059</v>
      </c>
      <c r="AI539" s="13">
        <v>0.32747742252379031</v>
      </c>
      <c r="AJ539" s="13">
        <v>0.35817333311876243</v>
      </c>
      <c r="AK539" s="13">
        <v>0.32604680307997153</v>
      </c>
      <c r="AL539" s="13">
        <v>0.30311394782204082</v>
      </c>
      <c r="AN539" s="13">
        <v>0.3567895460448956</v>
      </c>
      <c r="AO539" s="13">
        <v>0.2933547147823069</v>
      </c>
      <c r="AP539" s="13">
        <v>0.33737168051459082</v>
      </c>
      <c r="AQ539" s="13">
        <v>0.31569897048958168</v>
      </c>
    </row>
    <row r="540" spans="2:45" x14ac:dyDescent="0.35">
      <c r="B540" s="12" t="s">
        <v>167</v>
      </c>
      <c r="C540" s="13">
        <v>0.20808016994143411</v>
      </c>
      <c r="D540" s="13">
        <v>0.25434464464022771</v>
      </c>
      <c r="E540" s="13">
        <v>0.20086762171658401</v>
      </c>
      <c r="F540" s="13">
        <v>0.2326385547860762</v>
      </c>
      <c r="G540" s="13">
        <v>0.201447661130601</v>
      </c>
      <c r="H540" s="13">
        <v>0.2104431138101498</v>
      </c>
      <c r="I540" s="13">
        <v>0.17627531759652559</v>
      </c>
      <c r="K540" s="13">
        <v>0.2075893045556618</v>
      </c>
      <c r="L540" s="13">
        <v>0.208477032786652</v>
      </c>
      <c r="N540" s="13">
        <v>0.14641916485493811</v>
      </c>
      <c r="O540" s="13">
        <v>0.19404996281802001</v>
      </c>
      <c r="P540" s="13">
        <v>0.25678315140059932</v>
      </c>
      <c r="Q540" s="13">
        <v>0.1835629917668738</v>
      </c>
      <c r="R540" s="13">
        <v>0.24329495577718679</v>
      </c>
      <c r="S540" s="13">
        <v>0.23267720837116801</v>
      </c>
      <c r="T540" s="13">
        <v>0.16583247282013011</v>
      </c>
      <c r="U540" s="13">
        <v>0.1712345051680661</v>
      </c>
      <c r="V540" s="13">
        <v>0.21739447460099179</v>
      </c>
      <c r="W540" s="13">
        <v>0.20663418662567429</v>
      </c>
      <c r="X540" s="13">
        <v>0.19299853661075941</v>
      </c>
      <c r="Y540" s="13">
        <v>0.27084400129677461</v>
      </c>
      <c r="AA540" s="13">
        <v>0.20916101128299969</v>
      </c>
      <c r="AB540" s="13">
        <v>0.14031383336953651</v>
      </c>
      <c r="AC540" s="13">
        <v>0.17102682561226329</v>
      </c>
      <c r="AD540" s="13">
        <v>0.21843222035089371</v>
      </c>
      <c r="AE540" s="13">
        <v>0.20267202696868469</v>
      </c>
      <c r="AF540" s="13">
        <v>0.23670707985737341</v>
      </c>
      <c r="AH540" s="13">
        <v>0.22311040290248621</v>
      </c>
      <c r="AI540" s="13">
        <v>0.21788836921227561</v>
      </c>
      <c r="AJ540" s="13">
        <v>0.19842696590394371</v>
      </c>
      <c r="AK540" s="13">
        <v>0.2089017062924475</v>
      </c>
      <c r="AL540" s="13">
        <v>0.20309445144372601</v>
      </c>
      <c r="AN540" s="13">
        <v>0.21303739992263379</v>
      </c>
      <c r="AO540" s="13">
        <v>0.23342191819759911</v>
      </c>
      <c r="AP540" s="13">
        <v>0.2234273950426042</v>
      </c>
      <c r="AQ540" s="13">
        <v>0.165334569601397</v>
      </c>
    </row>
    <row r="541" spans="2:45" ht="29" x14ac:dyDescent="0.35">
      <c r="B541" s="12" t="s">
        <v>168</v>
      </c>
      <c r="C541" s="13">
        <v>0.12319269641270079</v>
      </c>
      <c r="D541" s="13">
        <v>0.1418697449407833</v>
      </c>
      <c r="E541" s="13">
        <v>0.1215550325259008</v>
      </c>
      <c r="F541" s="13">
        <v>0.1301958170739983</v>
      </c>
      <c r="G541" s="13">
        <v>0.12521396732588369</v>
      </c>
      <c r="H541" s="13">
        <v>8.9676156510110488E-2</v>
      </c>
      <c r="I541" s="13">
        <v>0.12913928267876429</v>
      </c>
      <c r="K541" s="13">
        <v>0.11425965439634719</v>
      </c>
      <c r="L541" s="13">
        <v>0.130415027776487</v>
      </c>
      <c r="N541" s="13">
        <v>0.124400375906704</v>
      </c>
      <c r="O541" s="13">
        <v>0.17759009627257399</v>
      </c>
      <c r="P541" s="13">
        <v>0.12805882528394569</v>
      </c>
      <c r="Q541" s="13">
        <v>0.12206677677037631</v>
      </c>
      <c r="R541" s="13">
        <v>0.14366920967993621</v>
      </c>
      <c r="S541" s="13">
        <v>0.1135301408220296</v>
      </c>
      <c r="T541" s="13">
        <v>0.13108994680234201</v>
      </c>
      <c r="U541" s="13">
        <v>0.1002856417426973</v>
      </c>
      <c r="V541" s="13">
        <v>0.13628608123417629</v>
      </c>
      <c r="W541" s="13">
        <v>7.8330928264496072E-2</v>
      </c>
      <c r="X541" s="13">
        <v>0.13714101943530391</v>
      </c>
      <c r="Y541" s="13">
        <v>0.13721584232061629</v>
      </c>
      <c r="AA541" s="13">
        <v>0.1164862586977647</v>
      </c>
      <c r="AB541" s="13">
        <v>0.11645388897260631</v>
      </c>
      <c r="AC541" s="13">
        <v>0.17399925567719729</v>
      </c>
      <c r="AD541" s="13">
        <v>0.1498628248061003</v>
      </c>
      <c r="AE541" s="13">
        <v>0.11935935378876961</v>
      </c>
      <c r="AF541" s="13">
        <v>0.1102522738665131</v>
      </c>
      <c r="AH541" s="13">
        <v>0.1164562256893721</v>
      </c>
      <c r="AI541" s="13">
        <v>9.7131293264745011E-2</v>
      </c>
      <c r="AJ541" s="13">
        <v>0.16973577262880241</v>
      </c>
      <c r="AK541" s="13">
        <v>0.119022101904237</v>
      </c>
      <c r="AL541" s="13">
        <v>0.11543230787005811</v>
      </c>
      <c r="AN541" s="13">
        <v>0.1249924308371505</v>
      </c>
      <c r="AO541" s="13">
        <v>0.1471770485132527</v>
      </c>
      <c r="AP541" s="13">
        <v>0.1232388433758589</v>
      </c>
      <c r="AQ541" s="13">
        <v>9.8211039411956136E-2</v>
      </c>
    </row>
    <row r="542" spans="2:45" x14ac:dyDescent="0.35">
      <c r="B542" s="12" t="s">
        <v>81</v>
      </c>
      <c r="C542" s="13">
        <v>7.3369228056012356E-2</v>
      </c>
      <c r="D542" s="13">
        <v>6.0024048023499657E-2</v>
      </c>
      <c r="E542" s="13">
        <v>4.4986248760410817E-2</v>
      </c>
      <c r="F542" s="13">
        <v>0.13235188733147479</v>
      </c>
      <c r="G542" s="13">
        <v>8.9496846276116954E-2</v>
      </c>
      <c r="H542" s="13">
        <v>7.9480532065990844E-2</v>
      </c>
      <c r="I542" s="13">
        <v>4.4409893703995028E-2</v>
      </c>
      <c r="K542" s="13">
        <v>5.7251994386434718E-2</v>
      </c>
      <c r="L542" s="13">
        <v>8.6399951746347861E-2</v>
      </c>
      <c r="N542" s="13">
        <v>5.3556757742938048E-2</v>
      </c>
      <c r="O542" s="13">
        <v>9.9045906064404388E-2</v>
      </c>
      <c r="P542" s="13">
        <v>6.1198851390414699E-2</v>
      </c>
      <c r="Q542" s="13">
        <v>5.5333731301260208E-2</v>
      </c>
      <c r="R542" s="13">
        <v>5.9866127451224063E-2</v>
      </c>
      <c r="S542" s="13">
        <v>9.2721320183123707E-2</v>
      </c>
      <c r="T542" s="13">
        <v>5.4433282894535022E-2</v>
      </c>
      <c r="U542" s="13">
        <v>9.6658771015790373E-2</v>
      </c>
      <c r="V542" s="13">
        <v>0.1003838815632019</v>
      </c>
      <c r="W542" s="13">
        <v>8.0257262568461565E-2</v>
      </c>
      <c r="X542" s="13">
        <v>9.1592156643222164E-2</v>
      </c>
      <c r="Y542" s="13">
        <v>2.7260498602147461E-2</v>
      </c>
      <c r="AA542" s="13">
        <v>6.6260112464652479E-2</v>
      </c>
      <c r="AB542" s="13">
        <v>6.5843784635000638E-2</v>
      </c>
      <c r="AC542" s="13">
        <v>0.1189796955436291</v>
      </c>
      <c r="AD542" s="13">
        <v>2.9827952913394771E-2</v>
      </c>
      <c r="AE542" s="13">
        <v>0.1228969320883366</v>
      </c>
      <c r="AF542" s="13">
        <v>5.0066692520889279E-2</v>
      </c>
      <c r="AH542" s="13">
        <v>4.2782783813637801E-2</v>
      </c>
      <c r="AI542" s="13">
        <v>9.5484879539887352E-2</v>
      </c>
      <c r="AJ542" s="13">
        <v>8.0054379912494561E-2</v>
      </c>
      <c r="AK542" s="13">
        <v>4.9003030771101699E-2</v>
      </c>
      <c r="AL542" s="13">
        <v>9.2288677124286997E-2</v>
      </c>
      <c r="AN542" s="13">
        <v>7.3804612737695563E-2</v>
      </c>
      <c r="AO542" s="13">
        <v>6.3868248006639344E-2</v>
      </c>
      <c r="AP542" s="13">
        <v>5.9683642142472633E-2</v>
      </c>
      <c r="AQ542" s="13">
        <v>9.1922678791138079E-2</v>
      </c>
    </row>
    <row r="544" spans="2:45" x14ac:dyDescent="0.35">
      <c r="B544" s="30" t="s">
        <v>181</v>
      </c>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row>
    <row r="545" spans="2:45" x14ac:dyDescent="0.35">
      <c r="B545" s="29" t="s">
        <v>16</v>
      </c>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row>
    <row r="546" spans="2:45" ht="29" x14ac:dyDescent="0.35">
      <c r="B546" s="12" t="s">
        <v>165</v>
      </c>
      <c r="C546" s="13">
        <v>0.220675373659284</v>
      </c>
      <c r="D546" s="13">
        <v>0.20373640423792241</v>
      </c>
      <c r="E546" s="13">
        <v>0.2269693252280825</v>
      </c>
      <c r="F546" s="13">
        <v>0.17118857943102159</v>
      </c>
      <c r="G546" s="13">
        <v>0.2097082966156493</v>
      </c>
      <c r="H546" s="13">
        <v>0.23144020694847489</v>
      </c>
      <c r="I546" s="13">
        <v>0.2582615468492005</v>
      </c>
      <c r="K546" s="13">
        <v>0.19923769083519041</v>
      </c>
      <c r="L546" s="13">
        <v>0.2380076607731145</v>
      </c>
      <c r="N546" s="13">
        <v>0.28375007108050931</v>
      </c>
      <c r="O546" s="13">
        <v>0.26033231090120013</v>
      </c>
      <c r="P546" s="13">
        <v>0.25346292803384912</v>
      </c>
      <c r="Q546" s="13">
        <v>0.1814673292478744</v>
      </c>
      <c r="R546" s="13">
        <v>0.21320653739588211</v>
      </c>
      <c r="S546" s="13">
        <v>0.2525793334894767</v>
      </c>
      <c r="T546" s="13">
        <v>0.26012966047962632</v>
      </c>
      <c r="U546" s="13">
        <v>0.15861772627583809</v>
      </c>
      <c r="V546" s="13">
        <v>0.26244669505910401</v>
      </c>
      <c r="W546" s="13">
        <v>0.21113517213197161</v>
      </c>
      <c r="X546" s="13">
        <v>0.19457363417780121</v>
      </c>
      <c r="Y546" s="13">
        <v>0.13248577694409991</v>
      </c>
      <c r="AA546" s="13">
        <v>0.2034624153450646</v>
      </c>
      <c r="AB546" s="13">
        <v>0.24250197642421409</v>
      </c>
      <c r="AC546" s="13">
        <v>0.2001594401616032</v>
      </c>
      <c r="AD546" s="13">
        <v>0.2370801180505345</v>
      </c>
      <c r="AE546" s="13">
        <v>0.21649324367607631</v>
      </c>
      <c r="AF546" s="13">
        <v>0.2369282955135982</v>
      </c>
      <c r="AH546" s="13">
        <v>0.2134317055832724</v>
      </c>
      <c r="AI546" s="13">
        <v>0.22970037005585359</v>
      </c>
      <c r="AJ546" s="13">
        <v>0.15944205854672719</v>
      </c>
      <c r="AK546" s="13">
        <v>0.2487065412982831</v>
      </c>
      <c r="AL546" s="13">
        <v>0.2299222371353481</v>
      </c>
      <c r="AN546" s="13">
        <v>0.19813431026340719</v>
      </c>
      <c r="AO546" s="13">
        <v>0.22392039431671809</v>
      </c>
      <c r="AP546" s="13">
        <v>0.23560973132985241</v>
      </c>
      <c r="AQ546" s="13">
        <v>0.22682085731206361</v>
      </c>
    </row>
    <row r="547" spans="2:45" ht="29" x14ac:dyDescent="0.35">
      <c r="B547" s="12" t="s">
        <v>166</v>
      </c>
      <c r="C547" s="13">
        <v>0.33551659538194401</v>
      </c>
      <c r="D547" s="13">
        <v>0.30227734090632141</v>
      </c>
      <c r="E547" s="13">
        <v>0.31340615756489593</v>
      </c>
      <c r="F547" s="13">
        <v>0.35369793787441578</v>
      </c>
      <c r="G547" s="13">
        <v>0.35426243661081203</v>
      </c>
      <c r="H547" s="13">
        <v>0.34815241427999349</v>
      </c>
      <c r="I547" s="13">
        <v>0.33344899825096019</v>
      </c>
      <c r="K547" s="13">
        <v>0.33447159996999692</v>
      </c>
      <c r="L547" s="13">
        <v>0.33636147029968211</v>
      </c>
      <c r="N547" s="13">
        <v>0.27624812020606121</v>
      </c>
      <c r="O547" s="13">
        <v>0.37690443471014262</v>
      </c>
      <c r="P547" s="13">
        <v>0.31142245096330462</v>
      </c>
      <c r="Q547" s="13">
        <v>0.32625896752601402</v>
      </c>
      <c r="R547" s="13">
        <v>0.35935695744362611</v>
      </c>
      <c r="S547" s="13">
        <v>0.34248873156427379</v>
      </c>
      <c r="T547" s="13">
        <v>0.3431985148986666</v>
      </c>
      <c r="U547" s="13">
        <v>0.33567057621176383</v>
      </c>
      <c r="V547" s="13">
        <v>0.28653107766860542</v>
      </c>
      <c r="W547" s="13">
        <v>0.34677077327056871</v>
      </c>
      <c r="X547" s="13">
        <v>0.31235869828401719</v>
      </c>
      <c r="Y547" s="13">
        <v>0.42932633728995251</v>
      </c>
      <c r="AA547" s="13">
        <v>0.39220342229978011</v>
      </c>
      <c r="AB547" s="13">
        <v>0.27907714227294428</v>
      </c>
      <c r="AC547" s="13">
        <v>0.28599637481996382</v>
      </c>
      <c r="AD547" s="13">
        <v>0.37322606191067742</v>
      </c>
      <c r="AE547" s="13">
        <v>0.26997708080015159</v>
      </c>
      <c r="AF547" s="13">
        <v>0.33342162762483007</v>
      </c>
      <c r="AH547" s="13">
        <v>0.35627505455153208</v>
      </c>
      <c r="AI547" s="13">
        <v>0.33679810973627039</v>
      </c>
      <c r="AJ547" s="13">
        <v>0.33878647874555889</v>
      </c>
      <c r="AK547" s="13">
        <v>0.3420228793220873</v>
      </c>
      <c r="AL547" s="13">
        <v>0.32142470343764312</v>
      </c>
      <c r="AN547" s="13">
        <v>0.3275072853725719</v>
      </c>
      <c r="AO547" s="13">
        <v>0.31338853659493981</v>
      </c>
      <c r="AP547" s="13">
        <v>0.38399513525510798</v>
      </c>
      <c r="AQ547" s="13">
        <v>0.33143914900446098</v>
      </c>
    </row>
    <row r="548" spans="2:45" x14ac:dyDescent="0.35">
      <c r="B548" s="12" t="s">
        <v>167</v>
      </c>
      <c r="C548" s="13">
        <v>0.2380068000809743</v>
      </c>
      <c r="D548" s="13">
        <v>0.29469859131786941</v>
      </c>
      <c r="E548" s="13">
        <v>0.24302721979162781</v>
      </c>
      <c r="F548" s="13">
        <v>0.2469866570723247</v>
      </c>
      <c r="G548" s="13">
        <v>0.2482579377585962</v>
      </c>
      <c r="H548" s="13">
        <v>0.23583750428395381</v>
      </c>
      <c r="I548" s="13">
        <v>0.1950618309239453</v>
      </c>
      <c r="K548" s="13">
        <v>0.2524489660821384</v>
      </c>
      <c r="L548" s="13">
        <v>0.2263303623926412</v>
      </c>
      <c r="N548" s="13">
        <v>0.26595164693246393</v>
      </c>
      <c r="O548" s="13">
        <v>8.3563530572197314E-2</v>
      </c>
      <c r="P548" s="13">
        <v>0.27361288226971481</v>
      </c>
      <c r="Q548" s="13">
        <v>0.28096933973331301</v>
      </c>
      <c r="R548" s="13">
        <v>0.24389371058031831</v>
      </c>
      <c r="S548" s="13">
        <v>0.23600071620417359</v>
      </c>
      <c r="T548" s="13">
        <v>0.2022728296145303</v>
      </c>
      <c r="U548" s="13">
        <v>0.2277645091134948</v>
      </c>
      <c r="V548" s="13">
        <v>0.27269785082322279</v>
      </c>
      <c r="W548" s="13">
        <v>0.2198712660274936</v>
      </c>
      <c r="X548" s="13">
        <v>0.24148602930439511</v>
      </c>
      <c r="Y548" s="13">
        <v>0.2377024891942896</v>
      </c>
      <c r="AA548" s="13">
        <v>0.23650383552613269</v>
      </c>
      <c r="AB548" s="13">
        <v>0.2115704065291516</v>
      </c>
      <c r="AC548" s="13">
        <v>0.30432719290246513</v>
      </c>
      <c r="AD548" s="13">
        <v>0.21740477505231989</v>
      </c>
      <c r="AE548" s="13">
        <v>0.24207305286080791</v>
      </c>
      <c r="AF548" s="13">
        <v>0.23697388078470041</v>
      </c>
      <c r="AH548" s="13">
        <v>0.24914076699628079</v>
      </c>
      <c r="AI548" s="13">
        <v>0.24802577000569731</v>
      </c>
      <c r="AJ548" s="13">
        <v>0.25832322299744331</v>
      </c>
      <c r="AK548" s="13">
        <v>0.23912517802226271</v>
      </c>
      <c r="AL548" s="13">
        <v>0.22170806692203721</v>
      </c>
      <c r="AN548" s="13">
        <v>0.25519612791070451</v>
      </c>
      <c r="AO548" s="13">
        <v>0.25699884633518821</v>
      </c>
      <c r="AP548" s="13">
        <v>0.22122595777841089</v>
      </c>
      <c r="AQ548" s="13">
        <v>0.21397756617475569</v>
      </c>
    </row>
    <row r="549" spans="2:45" ht="29" x14ac:dyDescent="0.35">
      <c r="B549" s="12" t="s">
        <v>168</v>
      </c>
      <c r="C549" s="13">
        <v>0.11742474751706</v>
      </c>
      <c r="D549" s="13">
        <v>0.1097447926969564</v>
      </c>
      <c r="E549" s="13">
        <v>0.13452973830641449</v>
      </c>
      <c r="F549" s="13">
        <v>0.1173287147494482</v>
      </c>
      <c r="G549" s="13">
        <v>0.1025051033692935</v>
      </c>
      <c r="H549" s="13">
        <v>0.1110414401943601</v>
      </c>
      <c r="I549" s="13">
        <v>0.12506802283229931</v>
      </c>
      <c r="K549" s="13">
        <v>0.1310582067890165</v>
      </c>
      <c r="L549" s="13">
        <v>0.1064021462221714</v>
      </c>
      <c r="N549" s="13">
        <v>0.1160119736017072</v>
      </c>
      <c r="O549" s="13">
        <v>8.9610776634686126E-2</v>
      </c>
      <c r="P549" s="13">
        <v>6.1011576437375051E-2</v>
      </c>
      <c r="Q549" s="13">
        <v>0.10669978507185721</v>
      </c>
      <c r="R549" s="13">
        <v>0.121024640420251</v>
      </c>
      <c r="S549" s="13">
        <v>9.5641288519532283E-2</v>
      </c>
      <c r="T549" s="13">
        <v>0.12702897223513859</v>
      </c>
      <c r="U549" s="13">
        <v>0.15186650449911071</v>
      </c>
      <c r="V549" s="13">
        <v>0.10417345100059219</v>
      </c>
      <c r="W549" s="13">
        <v>0.1189237704937172</v>
      </c>
      <c r="X549" s="13">
        <v>0.1210902358054205</v>
      </c>
      <c r="Y549" s="13">
        <v>0.15287432870791781</v>
      </c>
      <c r="AA549" s="13">
        <v>9.6709301282977597E-2</v>
      </c>
      <c r="AB549" s="13">
        <v>0.18961865644920231</v>
      </c>
      <c r="AC549" s="13">
        <v>0.10193074981025541</v>
      </c>
      <c r="AD549" s="13">
        <v>0.12666964861786281</v>
      </c>
      <c r="AE549" s="13">
        <v>0.1252956043571081</v>
      </c>
      <c r="AF549" s="13">
        <v>0.1143635260361416</v>
      </c>
      <c r="AH549" s="13">
        <v>0.1064964276918178</v>
      </c>
      <c r="AI549" s="13">
        <v>0.106585115177342</v>
      </c>
      <c r="AJ549" s="13">
        <v>0.12913247639214959</v>
      </c>
      <c r="AK549" s="13">
        <v>0.1207658638041845</v>
      </c>
      <c r="AL549" s="13">
        <v>0.1175871127710925</v>
      </c>
      <c r="AN549" s="13">
        <v>0.1428660671906867</v>
      </c>
      <c r="AO549" s="13">
        <v>0.113011331676378</v>
      </c>
      <c r="AP549" s="13">
        <v>9.1919065331207181E-2</v>
      </c>
      <c r="AQ549" s="13">
        <v>0.11577963487845599</v>
      </c>
    </row>
    <row r="550" spans="2:45" x14ac:dyDescent="0.35">
      <c r="B550" s="12" t="s">
        <v>81</v>
      </c>
      <c r="C550" s="13">
        <v>8.8376483360737682E-2</v>
      </c>
      <c r="D550" s="13">
        <v>8.9542870840930613E-2</v>
      </c>
      <c r="E550" s="13">
        <v>8.2067559108979449E-2</v>
      </c>
      <c r="F550" s="13">
        <v>0.1107981108727896</v>
      </c>
      <c r="G550" s="13">
        <v>8.5266225645648827E-2</v>
      </c>
      <c r="H550" s="13">
        <v>7.3528434293217496E-2</v>
      </c>
      <c r="I550" s="13">
        <v>8.8159601143594682E-2</v>
      </c>
      <c r="K550" s="13">
        <v>8.2783536323657717E-2</v>
      </c>
      <c r="L550" s="13">
        <v>9.2898360312390696E-2</v>
      </c>
      <c r="N550" s="13">
        <v>5.8038188179258293E-2</v>
      </c>
      <c r="O550" s="13">
        <v>0.1895889471817738</v>
      </c>
      <c r="P550" s="13">
        <v>0.1004901622957565</v>
      </c>
      <c r="Q550" s="13">
        <v>0.10460457842094149</v>
      </c>
      <c r="R550" s="13">
        <v>6.2518154159922429E-2</v>
      </c>
      <c r="S550" s="13">
        <v>7.3289930222543584E-2</v>
      </c>
      <c r="T550" s="13">
        <v>6.7370022772038282E-2</v>
      </c>
      <c r="U550" s="13">
        <v>0.12608068389979271</v>
      </c>
      <c r="V550" s="13">
        <v>7.4150925448475791E-2</v>
      </c>
      <c r="W550" s="13">
        <v>0.1032990180762489</v>
      </c>
      <c r="X550" s="13">
        <v>0.13049140242836621</v>
      </c>
      <c r="Y550" s="13">
        <v>4.7611067863740301E-2</v>
      </c>
      <c r="AA550" s="13">
        <v>7.1121025546045061E-2</v>
      </c>
      <c r="AB550" s="13">
        <v>7.7231818324487708E-2</v>
      </c>
      <c r="AC550" s="13">
        <v>0.1075862423057128</v>
      </c>
      <c r="AD550" s="13">
        <v>4.5619396368605521E-2</v>
      </c>
      <c r="AE550" s="13">
        <v>0.14616101830585601</v>
      </c>
      <c r="AF550" s="13">
        <v>7.8312670040729837E-2</v>
      </c>
      <c r="AH550" s="13">
        <v>7.4656045177096966E-2</v>
      </c>
      <c r="AI550" s="13">
        <v>7.8890635024836606E-2</v>
      </c>
      <c r="AJ550" s="13">
        <v>0.11431576331812091</v>
      </c>
      <c r="AK550" s="13">
        <v>4.9379537553182119E-2</v>
      </c>
      <c r="AL550" s="13">
        <v>0.109357879733879</v>
      </c>
      <c r="AN550" s="13">
        <v>7.6296209262629769E-2</v>
      </c>
      <c r="AO550" s="13">
        <v>9.2680891076776059E-2</v>
      </c>
      <c r="AP550" s="13">
        <v>6.7250110305421537E-2</v>
      </c>
      <c r="AQ550" s="13">
        <v>0.1119827926302638</v>
      </c>
    </row>
    <row r="552" spans="2:45" x14ac:dyDescent="0.35">
      <c r="B552" s="30" t="s">
        <v>182</v>
      </c>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row>
    <row r="553" spans="2:45" x14ac:dyDescent="0.35">
      <c r="B553" s="29" t="s">
        <v>16</v>
      </c>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row>
    <row r="554" spans="2:45" ht="29" x14ac:dyDescent="0.35">
      <c r="B554" s="12" t="s">
        <v>165</v>
      </c>
      <c r="C554" s="13">
        <v>0.30797482572979412</v>
      </c>
      <c r="D554" s="13">
        <v>0.31228572883289779</v>
      </c>
      <c r="E554" s="13">
        <v>0.31316828119689838</v>
      </c>
      <c r="F554" s="13">
        <v>0.21901430908265099</v>
      </c>
      <c r="G554" s="13">
        <v>0.24452761368191711</v>
      </c>
      <c r="H554" s="13">
        <v>0.29926053998685248</v>
      </c>
      <c r="I554" s="13">
        <v>0.40811967267292298</v>
      </c>
      <c r="K554" s="13">
        <v>0.2871016241085842</v>
      </c>
      <c r="L554" s="13">
        <v>0.32485073188309699</v>
      </c>
      <c r="N554" s="13">
        <v>0.2758433286607605</v>
      </c>
      <c r="O554" s="13">
        <v>0.26802673381000641</v>
      </c>
      <c r="P554" s="13">
        <v>0.33056810104685752</v>
      </c>
      <c r="Q554" s="13">
        <v>0.32801884852651492</v>
      </c>
      <c r="R554" s="13">
        <v>0.35051732435621502</v>
      </c>
      <c r="S554" s="13">
        <v>0.29418825450087588</v>
      </c>
      <c r="T554" s="13">
        <v>0.29953274805715713</v>
      </c>
      <c r="U554" s="13">
        <v>0.28657100778146222</v>
      </c>
      <c r="V554" s="13">
        <v>0.26819614912395412</v>
      </c>
      <c r="W554" s="13">
        <v>0.32994276671420958</v>
      </c>
      <c r="X554" s="13">
        <v>0.33082746343224068</v>
      </c>
      <c r="Y554" s="13">
        <v>0.32110595305997303</v>
      </c>
      <c r="AA554" s="13">
        <v>0.30852039107937668</v>
      </c>
      <c r="AB554" s="13">
        <v>0.33636085233417862</v>
      </c>
      <c r="AC554" s="13">
        <v>0.28575767071646369</v>
      </c>
      <c r="AD554" s="13">
        <v>0.31455675097420249</v>
      </c>
      <c r="AE554" s="13">
        <v>0.29396894963214998</v>
      </c>
      <c r="AF554" s="13">
        <v>0.31385026100863661</v>
      </c>
      <c r="AH554" s="13">
        <v>0.30402800750723158</v>
      </c>
      <c r="AI554" s="13">
        <v>0.34074333025655729</v>
      </c>
      <c r="AJ554" s="13">
        <v>0.31235668081727702</v>
      </c>
      <c r="AK554" s="13">
        <v>0.31931319932518759</v>
      </c>
      <c r="AL554" s="13">
        <v>0.29244655427706651</v>
      </c>
      <c r="AN554" s="13">
        <v>0.30843638199673679</v>
      </c>
      <c r="AO554" s="13">
        <v>0.30389842878695011</v>
      </c>
      <c r="AP554" s="13">
        <v>0.29901507593228338</v>
      </c>
      <c r="AQ554" s="13">
        <v>0.31631922121521439</v>
      </c>
    </row>
    <row r="555" spans="2:45" ht="29" x14ac:dyDescent="0.35">
      <c r="B555" s="12" t="s">
        <v>166</v>
      </c>
      <c r="C555" s="13">
        <v>0.33968678120867241</v>
      </c>
      <c r="D555" s="13">
        <v>0.34432321731176879</v>
      </c>
      <c r="E555" s="13">
        <v>0.31213566967660539</v>
      </c>
      <c r="F555" s="13">
        <v>0.39387985213340382</v>
      </c>
      <c r="G555" s="13">
        <v>0.3543159968599856</v>
      </c>
      <c r="H555" s="13">
        <v>0.31923663569565391</v>
      </c>
      <c r="I555" s="13">
        <v>0.32132669173213879</v>
      </c>
      <c r="K555" s="13">
        <v>0.33170986049546569</v>
      </c>
      <c r="L555" s="13">
        <v>0.34613609204231222</v>
      </c>
      <c r="N555" s="13">
        <v>0.3442425078700268</v>
      </c>
      <c r="O555" s="13">
        <v>0.37552897755792808</v>
      </c>
      <c r="P555" s="13">
        <v>0.31572903806961289</v>
      </c>
      <c r="Q555" s="13">
        <v>0.34470905089470932</v>
      </c>
      <c r="R555" s="13">
        <v>0.29751905096543529</v>
      </c>
      <c r="S555" s="13">
        <v>0.33302975853665212</v>
      </c>
      <c r="T555" s="13">
        <v>0.37099857307039291</v>
      </c>
      <c r="U555" s="13">
        <v>0.35545528394624309</v>
      </c>
      <c r="V555" s="13">
        <v>0.35102001542477401</v>
      </c>
      <c r="W555" s="13">
        <v>0.32503162482737469</v>
      </c>
      <c r="X555" s="13">
        <v>0.29753148627255888</v>
      </c>
      <c r="Y555" s="13">
        <v>0.39459984128752268</v>
      </c>
      <c r="AA555" s="13">
        <v>0.35881613583433403</v>
      </c>
      <c r="AB555" s="13">
        <v>0.37158585535590588</v>
      </c>
      <c r="AC555" s="13">
        <v>0.341175303498781</v>
      </c>
      <c r="AD555" s="13">
        <v>0.31552079469900263</v>
      </c>
      <c r="AE555" s="13">
        <v>0.34317560549548431</v>
      </c>
      <c r="AF555" s="13">
        <v>0.31433833236428432</v>
      </c>
      <c r="AH555" s="13">
        <v>0.34598355792726238</v>
      </c>
      <c r="AI555" s="13">
        <v>0.33352756441829717</v>
      </c>
      <c r="AJ555" s="13">
        <v>0.35358806225217487</v>
      </c>
      <c r="AK555" s="13">
        <v>0.33591226028990079</v>
      </c>
      <c r="AL555" s="13">
        <v>0.33515671422312759</v>
      </c>
      <c r="AN555" s="13">
        <v>0.36127102480119883</v>
      </c>
      <c r="AO555" s="13">
        <v>0.36445914391498169</v>
      </c>
      <c r="AP555" s="13">
        <v>0.32004338051848907</v>
      </c>
      <c r="AQ555" s="13">
        <v>0.30958428387956288</v>
      </c>
    </row>
    <row r="556" spans="2:45" x14ac:dyDescent="0.35">
      <c r="B556" s="12" t="s">
        <v>167</v>
      </c>
      <c r="C556" s="13">
        <v>0.2012166600181178</v>
      </c>
      <c r="D556" s="13">
        <v>0.22306053233154319</v>
      </c>
      <c r="E556" s="13">
        <v>0.22770066183795129</v>
      </c>
      <c r="F556" s="13">
        <v>0.23086911972028751</v>
      </c>
      <c r="G556" s="13">
        <v>0.21353862054110459</v>
      </c>
      <c r="H556" s="13">
        <v>0.2224593008333699</v>
      </c>
      <c r="I556" s="13">
        <v>0.134144521377004</v>
      </c>
      <c r="K556" s="13">
        <v>0.2157785991176247</v>
      </c>
      <c r="L556" s="13">
        <v>0.18944338622366161</v>
      </c>
      <c r="N556" s="13">
        <v>0.22570484197079529</v>
      </c>
      <c r="O556" s="13">
        <v>0.18606645200320471</v>
      </c>
      <c r="P556" s="13">
        <v>0.21747648092138569</v>
      </c>
      <c r="Q556" s="13">
        <v>0.25909062014241713</v>
      </c>
      <c r="R556" s="13">
        <v>0.2311165472078236</v>
      </c>
      <c r="S556" s="13">
        <v>0.19185924744158531</v>
      </c>
      <c r="T556" s="13">
        <v>0.19080643538621991</v>
      </c>
      <c r="U556" s="13">
        <v>0.1964627844128076</v>
      </c>
      <c r="V556" s="13">
        <v>0.20044380863086661</v>
      </c>
      <c r="W556" s="13">
        <v>0.1783166139520713</v>
      </c>
      <c r="X556" s="13">
        <v>0.1981682763693699</v>
      </c>
      <c r="Y556" s="13">
        <v>0.16890451311290319</v>
      </c>
      <c r="AA556" s="13">
        <v>0.20291198022593751</v>
      </c>
      <c r="AB556" s="13">
        <v>0.1403491225107201</v>
      </c>
      <c r="AC556" s="13">
        <v>0.22656417067632131</v>
      </c>
      <c r="AD556" s="13">
        <v>0.1783246147803127</v>
      </c>
      <c r="AE556" s="13">
        <v>0.19717966067655551</v>
      </c>
      <c r="AF556" s="13">
        <v>0.22585237102483099</v>
      </c>
      <c r="AH556" s="13">
        <v>0.21680030781611731</v>
      </c>
      <c r="AI556" s="13">
        <v>0.18242187050192321</v>
      </c>
      <c r="AJ556" s="13">
        <v>0.20338394946610749</v>
      </c>
      <c r="AK556" s="13">
        <v>0.1715879659756005</v>
      </c>
      <c r="AL556" s="13">
        <v>0.21699102074034921</v>
      </c>
      <c r="AN556" s="13">
        <v>0.20929940757055759</v>
      </c>
      <c r="AO556" s="13">
        <v>0.20787757146266589</v>
      </c>
      <c r="AP556" s="13">
        <v>0.18580084447204159</v>
      </c>
      <c r="AQ556" s="13">
        <v>0.19842445595830821</v>
      </c>
    </row>
    <row r="557" spans="2:45" ht="29" x14ac:dyDescent="0.35">
      <c r="B557" s="12" t="s">
        <v>168</v>
      </c>
      <c r="C557" s="13">
        <v>8.1129549934456674E-2</v>
      </c>
      <c r="D557" s="13">
        <v>6.2789933460653716E-2</v>
      </c>
      <c r="E557" s="13">
        <v>0.1055711722768768</v>
      </c>
      <c r="F557" s="13">
        <v>9.415251589070224E-2</v>
      </c>
      <c r="G557" s="13">
        <v>0.1020384002516259</v>
      </c>
      <c r="H557" s="13">
        <v>6.4185419001560676E-2</v>
      </c>
      <c r="I557" s="13">
        <v>6.3540115078380907E-2</v>
      </c>
      <c r="K557" s="13">
        <v>0.1006434199896071</v>
      </c>
      <c r="L557" s="13">
        <v>6.5352658314541359E-2</v>
      </c>
      <c r="N557" s="13">
        <v>0.1055752868220798</v>
      </c>
      <c r="O557" s="13">
        <v>3.9569260390291697E-2</v>
      </c>
      <c r="P557" s="13">
        <v>4.9287959307155842E-2</v>
      </c>
      <c r="Q557" s="13">
        <v>5.4329917092362082E-2</v>
      </c>
      <c r="R557" s="13">
        <v>5.569707763762733E-2</v>
      </c>
      <c r="S557" s="13">
        <v>7.6412593568757417E-2</v>
      </c>
      <c r="T557" s="13">
        <v>8.3477315478087899E-2</v>
      </c>
      <c r="U557" s="13">
        <v>9.9885661264889597E-2</v>
      </c>
      <c r="V557" s="13">
        <v>0.105599081338469</v>
      </c>
      <c r="W557" s="13">
        <v>7.751141229899712E-2</v>
      </c>
      <c r="X557" s="13">
        <v>9.9243609668439925E-2</v>
      </c>
      <c r="Y557" s="13">
        <v>7.313498691107792E-2</v>
      </c>
      <c r="AA557" s="13">
        <v>7.5511438425989161E-2</v>
      </c>
      <c r="AB557" s="13">
        <v>0.10440867643558049</v>
      </c>
      <c r="AC557" s="13">
        <v>7.1375666402476445E-2</v>
      </c>
      <c r="AD557" s="13">
        <v>0.1167299399632383</v>
      </c>
      <c r="AE557" s="13">
        <v>7.0506200192990753E-2</v>
      </c>
      <c r="AF557" s="13">
        <v>7.5443988832783887E-2</v>
      </c>
      <c r="AH557" s="13">
        <v>8.1140148953898969E-2</v>
      </c>
      <c r="AI557" s="13">
        <v>7.307162455039036E-2</v>
      </c>
      <c r="AJ557" s="13">
        <v>7.354743380859495E-2</v>
      </c>
      <c r="AK557" s="13">
        <v>0.11027358476108901</v>
      </c>
      <c r="AL557" s="13">
        <v>6.844050279106477E-2</v>
      </c>
      <c r="AN557" s="13">
        <v>5.7766233253681153E-2</v>
      </c>
      <c r="AO557" s="13">
        <v>6.4987049967234117E-2</v>
      </c>
      <c r="AP557" s="13">
        <v>0.12717327068113141</v>
      </c>
      <c r="AQ557" s="13">
        <v>8.5988387540226946E-2</v>
      </c>
    </row>
    <row r="558" spans="2:45" x14ac:dyDescent="0.35">
      <c r="B558" s="12" t="s">
        <v>81</v>
      </c>
      <c r="C558" s="13">
        <v>6.9992183108959022E-2</v>
      </c>
      <c r="D558" s="13">
        <v>5.7540588063136479E-2</v>
      </c>
      <c r="E558" s="13">
        <v>4.1424215011668132E-2</v>
      </c>
      <c r="F558" s="13">
        <v>6.2084203172955342E-2</v>
      </c>
      <c r="G558" s="13">
        <v>8.5579368665366751E-2</v>
      </c>
      <c r="H558" s="13">
        <v>9.4858104482562877E-2</v>
      </c>
      <c r="I558" s="13">
        <v>7.2868999139553386E-2</v>
      </c>
      <c r="K558" s="13">
        <v>6.476649628871825E-2</v>
      </c>
      <c r="L558" s="13">
        <v>7.4217131536387884E-2</v>
      </c>
      <c r="N558" s="13">
        <v>4.8634034676337541E-2</v>
      </c>
      <c r="O558" s="13">
        <v>0.13080857623856901</v>
      </c>
      <c r="P558" s="13">
        <v>8.6938420654988247E-2</v>
      </c>
      <c r="Q558" s="13">
        <v>1.3851563343996931E-2</v>
      </c>
      <c r="R558" s="13">
        <v>6.514999983289857E-2</v>
      </c>
      <c r="S558" s="13">
        <v>0.10451014595212919</v>
      </c>
      <c r="T558" s="13">
        <v>5.5184928008142078E-2</v>
      </c>
      <c r="U558" s="13">
        <v>6.1625262594597517E-2</v>
      </c>
      <c r="V558" s="13">
        <v>7.4740945481936619E-2</v>
      </c>
      <c r="W558" s="13">
        <v>8.9197582207347248E-2</v>
      </c>
      <c r="X558" s="13">
        <v>7.4229164257390595E-2</v>
      </c>
      <c r="Y558" s="13">
        <v>4.2254705628523299E-2</v>
      </c>
      <c r="AA558" s="13">
        <v>5.4240054434362722E-2</v>
      </c>
      <c r="AB558" s="13">
        <v>4.7295493363614938E-2</v>
      </c>
      <c r="AC558" s="13">
        <v>7.512718870595772E-2</v>
      </c>
      <c r="AD558" s="13">
        <v>7.4867899583244149E-2</v>
      </c>
      <c r="AE558" s="13">
        <v>9.5169584002819274E-2</v>
      </c>
      <c r="AF558" s="13">
        <v>7.051504676946431E-2</v>
      </c>
      <c r="AH558" s="13">
        <v>5.2047977795489843E-2</v>
      </c>
      <c r="AI558" s="13">
        <v>7.0235610272831886E-2</v>
      </c>
      <c r="AJ558" s="13">
        <v>5.7123873655845377E-2</v>
      </c>
      <c r="AK558" s="13">
        <v>6.2912989648221951E-2</v>
      </c>
      <c r="AL558" s="13">
        <v>8.696520796839198E-2</v>
      </c>
      <c r="AN558" s="13">
        <v>6.3226952377825718E-2</v>
      </c>
      <c r="AO558" s="13">
        <v>5.8777805868168262E-2</v>
      </c>
      <c r="AP558" s="13">
        <v>6.7967428396054588E-2</v>
      </c>
      <c r="AQ558" s="13">
        <v>8.9683651406687714E-2</v>
      </c>
    </row>
    <row r="560" spans="2:45" x14ac:dyDescent="0.35">
      <c r="B560" s="30" t="s">
        <v>183</v>
      </c>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row>
    <row r="561" spans="2:45" x14ac:dyDescent="0.35">
      <c r="B561" s="29" t="s">
        <v>16</v>
      </c>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row>
    <row r="562" spans="2:45" ht="29" x14ac:dyDescent="0.35">
      <c r="B562" s="12" t="s">
        <v>165</v>
      </c>
      <c r="C562" s="13">
        <v>0.17910360499258651</v>
      </c>
      <c r="D562" s="13">
        <v>0.21160161985329781</v>
      </c>
      <c r="E562" s="13">
        <v>0.2514874199862413</v>
      </c>
      <c r="F562" s="13">
        <v>0.18513115348916789</v>
      </c>
      <c r="G562" s="13">
        <v>0.183848455235017</v>
      </c>
      <c r="H562" s="13">
        <v>0.1720090757774832</v>
      </c>
      <c r="I562" s="13">
        <v>0.1167628442721397</v>
      </c>
      <c r="K562" s="13">
        <v>0.19938600420466501</v>
      </c>
      <c r="L562" s="13">
        <v>0.1627053603975139</v>
      </c>
      <c r="N562" s="13">
        <v>0.18494103708007939</v>
      </c>
      <c r="O562" s="13">
        <v>0.21471986902352391</v>
      </c>
      <c r="P562" s="13">
        <v>0.1660143349823657</v>
      </c>
      <c r="Q562" s="13">
        <v>0.1936780925187058</v>
      </c>
      <c r="R562" s="13">
        <v>0.16489349173320969</v>
      </c>
      <c r="S562" s="13">
        <v>0.17336402858395089</v>
      </c>
      <c r="T562" s="13">
        <v>0.13319390202577261</v>
      </c>
      <c r="U562" s="13">
        <v>0.23081959294029281</v>
      </c>
      <c r="V562" s="13">
        <v>0.21758239123472861</v>
      </c>
      <c r="W562" s="13">
        <v>0.1462932071328939</v>
      </c>
      <c r="X562" s="13">
        <v>0.23207377722799249</v>
      </c>
      <c r="Y562" s="13">
        <v>0.1178310954838982</v>
      </c>
      <c r="AA562" s="13">
        <v>0.153614536085941</v>
      </c>
      <c r="AB562" s="13">
        <v>0.17923741898359019</v>
      </c>
      <c r="AC562" s="13">
        <v>0.18852883470590781</v>
      </c>
      <c r="AD562" s="13">
        <v>0.18909842252733919</v>
      </c>
      <c r="AE562" s="13">
        <v>0.17134374654479601</v>
      </c>
      <c r="AF562" s="13">
        <v>0.21090241536299401</v>
      </c>
      <c r="AH562" s="13">
        <v>0.13280921688981551</v>
      </c>
      <c r="AI562" s="13">
        <v>0.15581167242285171</v>
      </c>
      <c r="AJ562" s="13">
        <v>0.1971251275142886</v>
      </c>
      <c r="AK562" s="13">
        <v>0.1875010821174623</v>
      </c>
      <c r="AL562" s="13">
        <v>0.19092996922581859</v>
      </c>
      <c r="AN562" s="13">
        <v>0.13626055924407579</v>
      </c>
      <c r="AO562" s="13">
        <v>0.18343382090016541</v>
      </c>
      <c r="AP562" s="13">
        <v>0.20225308329271799</v>
      </c>
      <c r="AQ562" s="13">
        <v>0.19727586231239269</v>
      </c>
    </row>
    <row r="563" spans="2:45" ht="29" x14ac:dyDescent="0.35">
      <c r="B563" s="12" t="s">
        <v>166</v>
      </c>
      <c r="C563" s="13">
        <v>0.25768956915945029</v>
      </c>
      <c r="D563" s="13">
        <v>0.31445342597951681</v>
      </c>
      <c r="E563" s="13">
        <v>0.25765657319616231</v>
      </c>
      <c r="F563" s="13">
        <v>0.29365766949456079</v>
      </c>
      <c r="G563" s="13">
        <v>0.22786263524077621</v>
      </c>
      <c r="H563" s="13">
        <v>0.24173227202829711</v>
      </c>
      <c r="I563" s="13">
        <v>0.23565979292040279</v>
      </c>
      <c r="K563" s="13">
        <v>0.22837752756486021</v>
      </c>
      <c r="L563" s="13">
        <v>0.2813882461563405</v>
      </c>
      <c r="N563" s="13">
        <v>0.2886664212797504</v>
      </c>
      <c r="O563" s="13">
        <v>0.19924739016069459</v>
      </c>
      <c r="P563" s="13">
        <v>0.25260198533390432</v>
      </c>
      <c r="Q563" s="13">
        <v>0.20499183620448069</v>
      </c>
      <c r="R563" s="13">
        <v>0.2664773415941929</v>
      </c>
      <c r="S563" s="13">
        <v>0.2304337300642415</v>
      </c>
      <c r="T563" s="13">
        <v>0.36908269941528338</v>
      </c>
      <c r="U563" s="13">
        <v>0.2153245271850929</v>
      </c>
      <c r="V563" s="13">
        <v>0.19856145153088031</v>
      </c>
      <c r="W563" s="13">
        <v>0.24818169335017221</v>
      </c>
      <c r="X563" s="13">
        <v>0.24924652642373279</v>
      </c>
      <c r="Y563" s="13">
        <v>0.34204655023990488</v>
      </c>
      <c r="AA563" s="13">
        <v>0.28233767774781487</v>
      </c>
      <c r="AB563" s="13">
        <v>0.1323438144743147</v>
      </c>
      <c r="AC563" s="13">
        <v>0.2832335958306828</v>
      </c>
      <c r="AD563" s="13">
        <v>0.29145735466348133</v>
      </c>
      <c r="AE563" s="13">
        <v>0.26423709118259969</v>
      </c>
      <c r="AF563" s="13">
        <v>0.23459317941712651</v>
      </c>
      <c r="AH563" s="13">
        <v>0.31190258321999131</v>
      </c>
      <c r="AI563" s="13">
        <v>0.2340817074019465</v>
      </c>
      <c r="AJ563" s="13">
        <v>0.25526772858688263</v>
      </c>
      <c r="AK563" s="13">
        <v>0.2485785558051353</v>
      </c>
      <c r="AL563" s="13">
        <v>0.24839606194231539</v>
      </c>
      <c r="AN563" s="13">
        <v>0.2377212927535241</v>
      </c>
      <c r="AO563" s="13">
        <v>0.26945869204224687</v>
      </c>
      <c r="AP563" s="13">
        <v>0.2491624332352799</v>
      </c>
      <c r="AQ563" s="13">
        <v>0.27038432606347679</v>
      </c>
    </row>
    <row r="564" spans="2:45" x14ac:dyDescent="0.35">
      <c r="B564" s="12" t="s">
        <v>167</v>
      </c>
      <c r="C564" s="13">
        <v>0.25185432492477278</v>
      </c>
      <c r="D564" s="13">
        <v>0.26502421258405201</v>
      </c>
      <c r="E564" s="13">
        <v>0.27598586981002421</v>
      </c>
      <c r="F564" s="13">
        <v>0.20845032866642721</v>
      </c>
      <c r="G564" s="13">
        <v>0.26981788303775001</v>
      </c>
      <c r="H564" s="13">
        <v>0.25130821981788498</v>
      </c>
      <c r="I564" s="13">
        <v>0.24704759773793081</v>
      </c>
      <c r="K564" s="13">
        <v>0.25387166401887318</v>
      </c>
      <c r="L564" s="13">
        <v>0.25022331374358281</v>
      </c>
      <c r="N564" s="13">
        <v>0.2234156817256403</v>
      </c>
      <c r="O564" s="13">
        <v>0.21701904712520231</v>
      </c>
      <c r="P564" s="13">
        <v>0.26981697904828539</v>
      </c>
      <c r="Q564" s="13">
        <v>0.28980626821537431</v>
      </c>
      <c r="R564" s="13">
        <v>0.22708476306351769</v>
      </c>
      <c r="S564" s="13">
        <v>0.27628767237001872</v>
      </c>
      <c r="T564" s="13">
        <v>0.24656770845536569</v>
      </c>
      <c r="U564" s="13">
        <v>0.2005461514221728</v>
      </c>
      <c r="V564" s="13">
        <v>0.26085235472027118</v>
      </c>
      <c r="W564" s="13">
        <v>0.2793564334411654</v>
      </c>
      <c r="X564" s="13">
        <v>0.21335708430513139</v>
      </c>
      <c r="Y564" s="13">
        <v>0.31100347549519708</v>
      </c>
      <c r="AA564" s="13">
        <v>0.28113443760795181</v>
      </c>
      <c r="AB564" s="13">
        <v>0.21674222336315779</v>
      </c>
      <c r="AC564" s="13">
        <v>0.26587015154092342</v>
      </c>
      <c r="AD564" s="13">
        <v>0.26255639374543699</v>
      </c>
      <c r="AE564" s="13">
        <v>0.23739556524605701</v>
      </c>
      <c r="AF564" s="13">
        <v>0.2290682199559661</v>
      </c>
      <c r="AH564" s="13">
        <v>0.26724468984695587</v>
      </c>
      <c r="AI564" s="13">
        <v>0.28156591513689921</v>
      </c>
      <c r="AJ564" s="13">
        <v>0.26088971521260618</v>
      </c>
      <c r="AK564" s="13">
        <v>0.26127211057118988</v>
      </c>
      <c r="AL564" s="13">
        <v>0.2285061698986674</v>
      </c>
      <c r="AN564" s="13">
        <v>0.25999810207217711</v>
      </c>
      <c r="AO564" s="13">
        <v>0.28215934186406039</v>
      </c>
      <c r="AP564" s="13">
        <v>0.27980398883174212</v>
      </c>
      <c r="AQ564" s="13">
        <v>0.1933655932199434</v>
      </c>
    </row>
    <row r="565" spans="2:45" ht="29" x14ac:dyDescent="0.35">
      <c r="B565" s="12" t="s">
        <v>168</v>
      </c>
      <c r="C565" s="13">
        <v>0.20670541494320091</v>
      </c>
      <c r="D565" s="13">
        <v>0.16144382156056419</v>
      </c>
      <c r="E565" s="13">
        <v>0.15285000850842409</v>
      </c>
      <c r="F565" s="13">
        <v>0.20755606439098029</v>
      </c>
      <c r="G565" s="13">
        <v>0.22151001267839121</v>
      </c>
      <c r="H565" s="13">
        <v>0.1793936514766985</v>
      </c>
      <c r="I565" s="13">
        <v>0.2676090880329321</v>
      </c>
      <c r="K565" s="13">
        <v>0.22506233079249829</v>
      </c>
      <c r="L565" s="13">
        <v>0.19186391651097001</v>
      </c>
      <c r="N565" s="13">
        <v>0.21788497791352709</v>
      </c>
      <c r="O565" s="13">
        <v>0.17922192451330549</v>
      </c>
      <c r="P565" s="13">
        <v>0.1560374380939081</v>
      </c>
      <c r="Q565" s="13">
        <v>0.22588520195167289</v>
      </c>
      <c r="R565" s="13">
        <v>0.26874817056337069</v>
      </c>
      <c r="S565" s="13">
        <v>0.1990081365623145</v>
      </c>
      <c r="T565" s="13">
        <v>0.15938451493325989</v>
      </c>
      <c r="U565" s="13">
        <v>0.23527173816191771</v>
      </c>
      <c r="V565" s="13">
        <v>0.2226890903052155</v>
      </c>
      <c r="W565" s="13">
        <v>0.20344450279322621</v>
      </c>
      <c r="X565" s="13">
        <v>0.21384377484067321</v>
      </c>
      <c r="Y565" s="13">
        <v>0.14597206992584011</v>
      </c>
      <c r="AA565" s="13">
        <v>0.2068772578602158</v>
      </c>
      <c r="AB565" s="13">
        <v>0.34965698542678642</v>
      </c>
      <c r="AC565" s="13">
        <v>0.19459600067331509</v>
      </c>
      <c r="AD565" s="13">
        <v>0.17863408054260629</v>
      </c>
      <c r="AE565" s="13">
        <v>0.1760485811351937</v>
      </c>
      <c r="AF565" s="13">
        <v>0.20806417824240489</v>
      </c>
      <c r="AH565" s="13">
        <v>0.2259392061041044</v>
      </c>
      <c r="AI565" s="13">
        <v>0.19994670962056871</v>
      </c>
      <c r="AJ565" s="13">
        <v>0.20937780888518059</v>
      </c>
      <c r="AK565" s="13">
        <v>0.2088158754957824</v>
      </c>
      <c r="AL565" s="13">
        <v>0.19822164074385129</v>
      </c>
      <c r="AN565" s="13">
        <v>0.27297431146381551</v>
      </c>
      <c r="AO565" s="13">
        <v>0.17174594476534921</v>
      </c>
      <c r="AP565" s="13">
        <v>0.16255612639128231</v>
      </c>
      <c r="AQ565" s="13">
        <v>0.21221420198807461</v>
      </c>
    </row>
    <row r="566" spans="2:45" x14ac:dyDescent="0.35">
      <c r="B566" s="12" t="s">
        <v>81</v>
      </c>
      <c r="C566" s="13">
        <v>0.1046470859799896</v>
      </c>
      <c r="D566" s="13">
        <v>4.7476920022569348E-2</v>
      </c>
      <c r="E566" s="13">
        <v>6.2020128499148279E-2</v>
      </c>
      <c r="F566" s="13">
        <v>0.1052047839588636</v>
      </c>
      <c r="G566" s="13">
        <v>9.6961013808065502E-2</v>
      </c>
      <c r="H566" s="13">
        <v>0.15555678089963609</v>
      </c>
      <c r="I566" s="13">
        <v>0.1329206770365946</v>
      </c>
      <c r="K566" s="13">
        <v>9.3302473419103277E-2</v>
      </c>
      <c r="L566" s="13">
        <v>0.1138191631915929</v>
      </c>
      <c r="N566" s="13">
        <v>8.5091882001002719E-2</v>
      </c>
      <c r="O566" s="13">
        <v>0.18979176917727369</v>
      </c>
      <c r="P566" s="13">
        <v>0.15552926254153659</v>
      </c>
      <c r="Q566" s="13">
        <v>8.5638601109766399E-2</v>
      </c>
      <c r="R566" s="13">
        <v>7.2796233045708855E-2</v>
      </c>
      <c r="S566" s="13">
        <v>0.1209064324194746</v>
      </c>
      <c r="T566" s="13">
        <v>9.1771175170318325E-2</v>
      </c>
      <c r="U566" s="13">
        <v>0.11803799029052391</v>
      </c>
      <c r="V566" s="13">
        <v>0.1003147122089046</v>
      </c>
      <c r="W566" s="13">
        <v>0.12272416328254231</v>
      </c>
      <c r="X566" s="13">
        <v>9.1478837202470284E-2</v>
      </c>
      <c r="Y566" s="13">
        <v>8.3146808855159918E-2</v>
      </c>
      <c r="AA566" s="13">
        <v>7.6036090698076611E-2</v>
      </c>
      <c r="AB566" s="13">
        <v>0.12201955775215099</v>
      </c>
      <c r="AC566" s="13">
        <v>6.7771417249171101E-2</v>
      </c>
      <c r="AD566" s="13">
        <v>7.8253748521136562E-2</v>
      </c>
      <c r="AE566" s="13">
        <v>0.15097501589135351</v>
      </c>
      <c r="AF566" s="13">
        <v>0.1173720070215087</v>
      </c>
      <c r="AH566" s="13">
        <v>6.2104303939133028E-2</v>
      </c>
      <c r="AI566" s="13">
        <v>0.12859399541773381</v>
      </c>
      <c r="AJ566" s="13">
        <v>7.7339619801041939E-2</v>
      </c>
      <c r="AK566" s="13">
        <v>9.3832376010429916E-2</v>
      </c>
      <c r="AL566" s="13">
        <v>0.13394615818934719</v>
      </c>
      <c r="AN566" s="13">
        <v>9.3045734466407543E-2</v>
      </c>
      <c r="AO566" s="13">
        <v>9.3202200428178131E-2</v>
      </c>
      <c r="AP566" s="13">
        <v>0.10622436824897789</v>
      </c>
      <c r="AQ566" s="13">
        <v>0.12676001641611259</v>
      </c>
    </row>
    <row r="568" spans="2:45" x14ac:dyDescent="0.35">
      <c r="B568" s="30" t="s">
        <v>184</v>
      </c>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row>
    <row r="569" spans="2:45" x14ac:dyDescent="0.35">
      <c r="B569" s="29" t="s">
        <v>16</v>
      </c>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row>
    <row r="570" spans="2:45" ht="29" x14ac:dyDescent="0.35">
      <c r="B570" s="12" t="s">
        <v>165</v>
      </c>
      <c r="C570" s="13">
        <v>0.33729290595188388</v>
      </c>
      <c r="D570" s="13">
        <v>0.3561723231581273</v>
      </c>
      <c r="E570" s="13">
        <v>0.34470773243490849</v>
      </c>
      <c r="F570" s="13">
        <v>0.28921202112291228</v>
      </c>
      <c r="G570" s="13">
        <v>0.32440346957993049</v>
      </c>
      <c r="H570" s="13">
        <v>0.33487990681955909</v>
      </c>
      <c r="I570" s="13">
        <v>0.36451989227848441</v>
      </c>
      <c r="K570" s="13">
        <v>0.33953937557260061</v>
      </c>
      <c r="L570" s="13">
        <v>0.33547664358909729</v>
      </c>
      <c r="N570" s="13">
        <v>0.31758022157770049</v>
      </c>
      <c r="O570" s="13">
        <v>0.34056793396578272</v>
      </c>
      <c r="P570" s="13">
        <v>0.35707900015418831</v>
      </c>
      <c r="Q570" s="13">
        <v>0.32159358379620051</v>
      </c>
      <c r="R570" s="13">
        <v>0.34040700796440199</v>
      </c>
      <c r="S570" s="13">
        <v>0.33692254970841989</v>
      </c>
      <c r="T570" s="13">
        <v>0.38744310668986492</v>
      </c>
      <c r="U570" s="13">
        <v>0.28024083413209061</v>
      </c>
      <c r="V570" s="13">
        <v>0.35062784629777799</v>
      </c>
      <c r="W570" s="13">
        <v>0.35701869456891899</v>
      </c>
      <c r="X570" s="13">
        <v>0.28383737620363281</v>
      </c>
      <c r="Y570" s="13">
        <v>0.36464161395414801</v>
      </c>
      <c r="AA570" s="13">
        <v>0.34852684150578922</v>
      </c>
      <c r="AB570" s="13">
        <v>0.29729321362690159</v>
      </c>
      <c r="AC570" s="13">
        <v>0.28273589454893389</v>
      </c>
      <c r="AD570" s="13">
        <v>0.35925082089097787</v>
      </c>
      <c r="AE570" s="13">
        <v>0.35695618829987602</v>
      </c>
      <c r="AF570" s="13">
        <v>0.3209647968679783</v>
      </c>
      <c r="AH570" s="13">
        <v>0.38068459304794111</v>
      </c>
      <c r="AI570" s="13">
        <v>0.29311480591843792</v>
      </c>
      <c r="AJ570" s="13">
        <v>0.31614175643069398</v>
      </c>
      <c r="AK570" s="13">
        <v>0.34964975377648833</v>
      </c>
      <c r="AL570" s="13">
        <v>0.33228158157040599</v>
      </c>
      <c r="AN570" s="13">
        <v>0.28012261087501789</v>
      </c>
      <c r="AO570" s="13">
        <v>0.31659476838419681</v>
      </c>
      <c r="AP570" s="13">
        <v>0.31093711351162029</v>
      </c>
      <c r="AQ570" s="13">
        <v>0.43342135897102158</v>
      </c>
    </row>
    <row r="571" spans="2:45" ht="29" x14ac:dyDescent="0.35">
      <c r="B571" s="12" t="s">
        <v>166</v>
      </c>
      <c r="C571" s="13">
        <v>0.34235591310166602</v>
      </c>
      <c r="D571" s="13">
        <v>0.29072640613876549</v>
      </c>
      <c r="E571" s="13">
        <v>0.33516510510793701</v>
      </c>
      <c r="F571" s="13">
        <v>0.31631509504226762</v>
      </c>
      <c r="G571" s="13">
        <v>0.37583098674030369</v>
      </c>
      <c r="H571" s="13">
        <v>0.35806737490009538</v>
      </c>
      <c r="I571" s="13">
        <v>0.35739369612469668</v>
      </c>
      <c r="K571" s="13">
        <v>0.33170891530197061</v>
      </c>
      <c r="L571" s="13">
        <v>0.35096397136425211</v>
      </c>
      <c r="N571" s="13">
        <v>0.36220075912358368</v>
      </c>
      <c r="O571" s="13">
        <v>0.29695272799048211</v>
      </c>
      <c r="P571" s="13">
        <v>0.31287530568614658</v>
      </c>
      <c r="Q571" s="13">
        <v>0.35172161161202442</v>
      </c>
      <c r="R571" s="13">
        <v>0.32667007096274819</v>
      </c>
      <c r="S571" s="13">
        <v>0.37266460738318802</v>
      </c>
      <c r="T571" s="13">
        <v>0.31198379331030501</v>
      </c>
      <c r="U571" s="13">
        <v>0.31014397642587188</v>
      </c>
      <c r="V571" s="13">
        <v>0.30308224051955462</v>
      </c>
      <c r="W571" s="13">
        <v>0.37163104576307421</v>
      </c>
      <c r="X571" s="13">
        <v>0.39148775715921502</v>
      </c>
      <c r="Y571" s="13">
        <v>0.36614982835752907</v>
      </c>
      <c r="AA571" s="13">
        <v>0.38379988644783319</v>
      </c>
      <c r="AB571" s="13">
        <v>0.39464588740260481</v>
      </c>
      <c r="AC571" s="13">
        <v>0.32392625264586572</v>
      </c>
      <c r="AD571" s="13">
        <v>0.27701234127387658</v>
      </c>
      <c r="AE571" s="13">
        <v>0.28949653311255868</v>
      </c>
      <c r="AF571" s="13">
        <v>0.35896067297224982</v>
      </c>
      <c r="AH571" s="13">
        <v>0.35143858223929803</v>
      </c>
      <c r="AI571" s="13">
        <v>0.45123000300364707</v>
      </c>
      <c r="AJ571" s="13">
        <v>0.31388720006673682</v>
      </c>
      <c r="AK571" s="13">
        <v>0.32383312379947249</v>
      </c>
      <c r="AL571" s="13">
        <v>0.3345246043838454</v>
      </c>
      <c r="AN571" s="13">
        <v>0.39814240366831283</v>
      </c>
      <c r="AO571" s="13">
        <v>0.36905026786001738</v>
      </c>
      <c r="AP571" s="13">
        <v>0.31144685589810628</v>
      </c>
      <c r="AQ571" s="13">
        <v>0.2860247348404738</v>
      </c>
    </row>
    <row r="572" spans="2:45" x14ac:dyDescent="0.35">
      <c r="B572" s="12" t="s">
        <v>167</v>
      </c>
      <c r="C572" s="13">
        <v>0.1666834452106869</v>
      </c>
      <c r="D572" s="13">
        <v>0.19767327609604499</v>
      </c>
      <c r="E572" s="13">
        <v>0.17647568404746911</v>
      </c>
      <c r="F572" s="13">
        <v>0.22188436017692459</v>
      </c>
      <c r="G572" s="13">
        <v>0.14215265046089909</v>
      </c>
      <c r="H572" s="13">
        <v>0.15390640935125319</v>
      </c>
      <c r="I572" s="13">
        <v>0.13388025834302281</v>
      </c>
      <c r="K572" s="13">
        <v>0.15826202734749989</v>
      </c>
      <c r="L572" s="13">
        <v>0.17349213034275029</v>
      </c>
      <c r="N572" s="13">
        <v>0.18558306810366701</v>
      </c>
      <c r="O572" s="13">
        <v>0.20733131553046269</v>
      </c>
      <c r="P572" s="13">
        <v>0.17302194999415599</v>
      </c>
      <c r="Q572" s="13">
        <v>0.21603914789770259</v>
      </c>
      <c r="R572" s="13">
        <v>0.1894504888666444</v>
      </c>
      <c r="S572" s="13">
        <v>0.17216911731872719</v>
      </c>
      <c r="T572" s="13">
        <v>0.1228308176802469</v>
      </c>
      <c r="U572" s="13">
        <v>0.2079874128089598</v>
      </c>
      <c r="V572" s="13">
        <v>0.18273307774018699</v>
      </c>
      <c r="W572" s="13">
        <v>0.1129375422684154</v>
      </c>
      <c r="X572" s="13">
        <v>0.1303783685318978</v>
      </c>
      <c r="Y572" s="13">
        <v>0.16212491010696081</v>
      </c>
      <c r="AA572" s="13">
        <v>0.14640953897865991</v>
      </c>
      <c r="AB572" s="13">
        <v>0.15287219659581491</v>
      </c>
      <c r="AC572" s="13">
        <v>0.25894252858705991</v>
      </c>
      <c r="AD572" s="13">
        <v>0.16570272781281239</v>
      </c>
      <c r="AE572" s="13">
        <v>0.16503539910091369</v>
      </c>
      <c r="AF572" s="13">
        <v>0.17405303792259499</v>
      </c>
      <c r="AH572" s="13">
        <v>0.15152156656754279</v>
      </c>
      <c r="AI572" s="13">
        <v>0.1175540987899318</v>
      </c>
      <c r="AJ572" s="13">
        <v>0.2111978944671348</v>
      </c>
      <c r="AK572" s="13">
        <v>0.1681461784584421</v>
      </c>
      <c r="AL572" s="13">
        <v>0.165559822799728</v>
      </c>
      <c r="AN572" s="13">
        <v>0.18728855291888341</v>
      </c>
      <c r="AO572" s="13">
        <v>0.16535465495648011</v>
      </c>
      <c r="AP572" s="13">
        <v>0.18303252585077259</v>
      </c>
      <c r="AQ572" s="13">
        <v>0.1346016751442777</v>
      </c>
    </row>
    <row r="573" spans="2:45" ht="29" x14ac:dyDescent="0.35">
      <c r="B573" s="12" t="s">
        <v>168</v>
      </c>
      <c r="C573" s="13">
        <v>9.0912330881851869E-2</v>
      </c>
      <c r="D573" s="13">
        <v>9.2340471657259726E-2</v>
      </c>
      <c r="E573" s="13">
        <v>7.9190978937489831E-2</v>
      </c>
      <c r="F573" s="13">
        <v>8.5594541083093736E-2</v>
      </c>
      <c r="G573" s="13">
        <v>0.1015970711371644</v>
      </c>
      <c r="H573" s="13">
        <v>9.1954419672121354E-2</v>
      </c>
      <c r="I573" s="13">
        <v>9.2782614500907204E-2</v>
      </c>
      <c r="K573" s="13">
        <v>0.1087270856693779</v>
      </c>
      <c r="L573" s="13">
        <v>7.6509167658778923E-2</v>
      </c>
      <c r="N573" s="13">
        <v>6.343594605167803E-2</v>
      </c>
      <c r="O573" s="13">
        <v>6.455056726162621E-2</v>
      </c>
      <c r="P573" s="13">
        <v>0.1209520990196046</v>
      </c>
      <c r="Q573" s="13">
        <v>5.3370679596082188E-2</v>
      </c>
      <c r="R573" s="13">
        <v>0.1108317520371237</v>
      </c>
      <c r="S573" s="13">
        <v>5.3055466669213742E-2</v>
      </c>
      <c r="T573" s="13">
        <v>0.1324695396459474</v>
      </c>
      <c r="U573" s="13">
        <v>0.13459903749325319</v>
      </c>
      <c r="V573" s="13">
        <v>9.557206092640462E-2</v>
      </c>
      <c r="W573" s="13">
        <v>7.1257806662044856E-2</v>
      </c>
      <c r="X573" s="13">
        <v>9.3846142784473965E-2</v>
      </c>
      <c r="Y573" s="13">
        <v>7.9797541019691887E-2</v>
      </c>
      <c r="AA573" s="13">
        <v>7.8310790309478878E-2</v>
      </c>
      <c r="AB573" s="13">
        <v>8.7858545454532505E-2</v>
      </c>
      <c r="AC573" s="13">
        <v>7.9336229740167907E-2</v>
      </c>
      <c r="AD573" s="13">
        <v>0.1387735299459894</v>
      </c>
      <c r="AE573" s="13">
        <v>8.3141640554271257E-2</v>
      </c>
      <c r="AF573" s="13">
        <v>9.3836528350711268E-2</v>
      </c>
      <c r="AH573" s="13">
        <v>6.8284432436645587E-2</v>
      </c>
      <c r="AI573" s="13">
        <v>7.01466369980729E-2</v>
      </c>
      <c r="AJ573" s="13">
        <v>9.5966650851870672E-2</v>
      </c>
      <c r="AK573" s="13">
        <v>0.11313960421540489</v>
      </c>
      <c r="AL573" s="13">
        <v>8.950638742318047E-2</v>
      </c>
      <c r="AN573" s="13">
        <v>8.028597608658157E-2</v>
      </c>
      <c r="AO573" s="13">
        <v>9.8415681441905489E-2</v>
      </c>
      <c r="AP573" s="13">
        <v>0.10375392154526759</v>
      </c>
      <c r="AQ573" s="13">
        <v>8.3249049362173255E-2</v>
      </c>
    </row>
    <row r="574" spans="2:45" x14ac:dyDescent="0.35">
      <c r="B574" s="12" t="s">
        <v>81</v>
      </c>
      <c r="C574" s="13">
        <v>6.2755404853911317E-2</v>
      </c>
      <c r="D574" s="13">
        <v>6.3087522949802577E-2</v>
      </c>
      <c r="E574" s="13">
        <v>6.4460499472195454E-2</v>
      </c>
      <c r="F574" s="13">
        <v>8.6993982574801634E-2</v>
      </c>
      <c r="G574" s="13">
        <v>5.6015822081702173E-2</v>
      </c>
      <c r="H574" s="13">
        <v>6.1191889256970743E-2</v>
      </c>
      <c r="I574" s="13">
        <v>5.1423538752889061E-2</v>
      </c>
      <c r="K574" s="13">
        <v>6.1762596108550873E-2</v>
      </c>
      <c r="L574" s="13">
        <v>6.3558087045121378E-2</v>
      </c>
      <c r="N574" s="13">
        <v>7.1200005143370507E-2</v>
      </c>
      <c r="O574" s="13">
        <v>9.0597455251646253E-2</v>
      </c>
      <c r="P574" s="13">
        <v>3.6071645145904732E-2</v>
      </c>
      <c r="Q574" s="13">
        <v>5.7274977097990377E-2</v>
      </c>
      <c r="R574" s="13">
        <v>3.2640680169081643E-2</v>
      </c>
      <c r="S574" s="13">
        <v>6.5188258920451048E-2</v>
      </c>
      <c r="T574" s="13">
        <v>4.5272742673635798E-2</v>
      </c>
      <c r="U574" s="13">
        <v>6.7028739139824572E-2</v>
      </c>
      <c r="V574" s="13">
        <v>6.7984774516075944E-2</v>
      </c>
      <c r="W574" s="13">
        <v>8.7154910737546415E-2</v>
      </c>
      <c r="X574" s="13">
        <v>0.1004503553207807</v>
      </c>
      <c r="Y574" s="13">
        <v>2.7286106561670301E-2</v>
      </c>
      <c r="AA574" s="13">
        <v>4.2952942758238861E-2</v>
      </c>
      <c r="AB574" s="13">
        <v>6.7330156920146128E-2</v>
      </c>
      <c r="AC574" s="13">
        <v>5.5059094477972782E-2</v>
      </c>
      <c r="AD574" s="13">
        <v>5.9260580076344049E-2</v>
      </c>
      <c r="AE574" s="13">
        <v>0.1053702389323804</v>
      </c>
      <c r="AF574" s="13">
        <v>5.2184963886465763E-2</v>
      </c>
      <c r="AH574" s="13">
        <v>4.8070825708572698E-2</v>
      </c>
      <c r="AI574" s="13">
        <v>6.7954455289910329E-2</v>
      </c>
      <c r="AJ574" s="13">
        <v>6.2806498183563694E-2</v>
      </c>
      <c r="AK574" s="13">
        <v>4.5231339750192029E-2</v>
      </c>
      <c r="AL574" s="13">
        <v>7.8127603822840092E-2</v>
      </c>
      <c r="AN574" s="13">
        <v>5.4160456451204403E-2</v>
      </c>
      <c r="AO574" s="13">
        <v>5.0584627357400221E-2</v>
      </c>
      <c r="AP574" s="13">
        <v>9.0829583194233149E-2</v>
      </c>
      <c r="AQ574" s="13">
        <v>6.2703181682053785E-2</v>
      </c>
    </row>
    <row r="576" spans="2:45" x14ac:dyDescent="0.35">
      <c r="B576" s="30" t="s">
        <v>185</v>
      </c>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row>
    <row r="577" spans="2:45" x14ac:dyDescent="0.35">
      <c r="B577" s="29" t="s">
        <v>16</v>
      </c>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row>
    <row r="578" spans="2:45" ht="29" x14ac:dyDescent="0.35">
      <c r="B578" s="12" t="s">
        <v>165</v>
      </c>
      <c r="C578" s="13">
        <v>0.14146185522459309</v>
      </c>
      <c r="D578" s="13">
        <v>0.16916135728420759</v>
      </c>
      <c r="E578" s="13">
        <v>0.13665649782316011</v>
      </c>
      <c r="F578" s="13">
        <v>0.11181283129058051</v>
      </c>
      <c r="G578" s="13">
        <v>0.15522867139364249</v>
      </c>
      <c r="H578" s="13">
        <v>0.135396693906464</v>
      </c>
      <c r="I578" s="13">
        <v>0.1438857343479171</v>
      </c>
      <c r="K578" s="13">
        <v>0.1857643414827487</v>
      </c>
      <c r="L578" s="13">
        <v>0.1056434592727747</v>
      </c>
      <c r="N578" s="13">
        <v>0.11433885937764431</v>
      </c>
      <c r="O578" s="13">
        <v>0.1268226126168521</v>
      </c>
      <c r="P578" s="13">
        <v>0.14521700142515531</v>
      </c>
      <c r="Q578" s="13">
        <v>0.18323948138120599</v>
      </c>
      <c r="R578" s="13">
        <v>0.15144369104930239</v>
      </c>
      <c r="S578" s="13">
        <v>0.15667452328062509</v>
      </c>
      <c r="T578" s="13">
        <v>0.15986127055270261</v>
      </c>
      <c r="U578" s="13">
        <v>0.17613267028751409</v>
      </c>
      <c r="V578" s="13">
        <v>0.15542101608806069</v>
      </c>
      <c r="W578" s="13">
        <v>0.1046990320610616</v>
      </c>
      <c r="X578" s="13">
        <v>0.1617650989241253</v>
      </c>
      <c r="Y578" s="13">
        <v>9.5079802865222995E-2</v>
      </c>
      <c r="AA578" s="13">
        <v>0.1349533729166677</v>
      </c>
      <c r="AB578" s="13">
        <v>9.4006541432897286E-2</v>
      </c>
      <c r="AC578" s="13">
        <v>8.1211126300174047E-2</v>
      </c>
      <c r="AD578" s="13">
        <v>0.1988357212200639</v>
      </c>
      <c r="AE578" s="13">
        <v>0.1443402250216792</v>
      </c>
      <c r="AF578" s="13">
        <v>0.1486994383473359</v>
      </c>
      <c r="AH578" s="13">
        <v>0.13625876407071519</v>
      </c>
      <c r="AI578" s="13">
        <v>0.101268043082916</v>
      </c>
      <c r="AJ578" s="13">
        <v>0.1148065059212565</v>
      </c>
      <c r="AK578" s="13">
        <v>0.1629903723545045</v>
      </c>
      <c r="AL578" s="13">
        <v>0.15175285184953041</v>
      </c>
      <c r="AN578" s="13">
        <v>0.10856326336226529</v>
      </c>
      <c r="AO578" s="13">
        <v>0.12794645800479901</v>
      </c>
      <c r="AP578" s="13">
        <v>0.17528320315428869</v>
      </c>
      <c r="AQ578" s="13">
        <v>0.16234813706967199</v>
      </c>
    </row>
    <row r="579" spans="2:45" ht="29" x14ac:dyDescent="0.35">
      <c r="B579" s="12" t="s">
        <v>166</v>
      </c>
      <c r="C579" s="13">
        <v>0.22862392928336009</v>
      </c>
      <c r="D579" s="13">
        <v>0.20731530063250109</v>
      </c>
      <c r="E579" s="13">
        <v>0.24630708273005589</v>
      </c>
      <c r="F579" s="13">
        <v>0.20829702480612319</v>
      </c>
      <c r="G579" s="13">
        <v>0.25043112611658069</v>
      </c>
      <c r="H579" s="13">
        <v>0.21331707176251261</v>
      </c>
      <c r="I579" s="13">
        <v>0.2364782988155496</v>
      </c>
      <c r="K579" s="13">
        <v>0.2375636077800603</v>
      </c>
      <c r="L579" s="13">
        <v>0.22139623234980901</v>
      </c>
      <c r="N579" s="13">
        <v>0.2857050598508945</v>
      </c>
      <c r="O579" s="13">
        <v>0.22429162149905699</v>
      </c>
      <c r="P579" s="13">
        <v>0.1970504865176862</v>
      </c>
      <c r="Q579" s="13">
        <v>0.19943297218434319</v>
      </c>
      <c r="R579" s="13">
        <v>0.1923300428937488</v>
      </c>
      <c r="S579" s="13">
        <v>0.23147286844299281</v>
      </c>
      <c r="T579" s="13">
        <v>0.22254689211985601</v>
      </c>
      <c r="U579" s="13">
        <v>0.17251199762844341</v>
      </c>
      <c r="V579" s="13">
        <v>0.25337120131298452</v>
      </c>
      <c r="W579" s="13">
        <v>0.22005408300590479</v>
      </c>
      <c r="X579" s="13">
        <v>0.2272845674446099</v>
      </c>
      <c r="Y579" s="13">
        <v>0.28874294370749809</v>
      </c>
      <c r="AA579" s="13">
        <v>0.24759862245437891</v>
      </c>
      <c r="AB579" s="13">
        <v>0.25713071551343009</v>
      </c>
      <c r="AC579" s="13">
        <v>0.27613569543011768</v>
      </c>
      <c r="AD579" s="13">
        <v>0.21903345859874071</v>
      </c>
      <c r="AE579" s="13">
        <v>0.17650933797270341</v>
      </c>
      <c r="AF579" s="13">
        <v>0.23473337156740451</v>
      </c>
      <c r="AH579" s="13">
        <v>0.24796285485038819</v>
      </c>
      <c r="AI579" s="13">
        <v>0.24302518519544619</v>
      </c>
      <c r="AJ579" s="13">
        <v>0.25685423841741328</v>
      </c>
      <c r="AK579" s="13">
        <v>0.21407896284879591</v>
      </c>
      <c r="AL579" s="13">
        <v>0.21419471963686229</v>
      </c>
      <c r="AN579" s="13">
        <v>0.24678845761957899</v>
      </c>
      <c r="AO579" s="13">
        <v>0.22161608173761391</v>
      </c>
      <c r="AP579" s="13">
        <v>0.1961181641760808</v>
      </c>
      <c r="AQ579" s="13">
        <v>0.24386167260625469</v>
      </c>
    </row>
    <row r="580" spans="2:45" x14ac:dyDescent="0.35">
      <c r="B580" s="12" t="s">
        <v>167</v>
      </c>
      <c r="C580" s="13">
        <v>0.25982671305493199</v>
      </c>
      <c r="D580" s="13">
        <v>0.31105235801205872</v>
      </c>
      <c r="E580" s="13">
        <v>0.26146784665698819</v>
      </c>
      <c r="F580" s="13">
        <v>0.256529674924666</v>
      </c>
      <c r="G580" s="13">
        <v>0.25198882636190872</v>
      </c>
      <c r="H580" s="13">
        <v>0.26902488899625171</v>
      </c>
      <c r="I580" s="13">
        <v>0.23489107682396279</v>
      </c>
      <c r="K580" s="13">
        <v>0.2491269494567375</v>
      </c>
      <c r="L580" s="13">
        <v>0.26847743227005127</v>
      </c>
      <c r="N580" s="13">
        <v>0.2642581851875444</v>
      </c>
      <c r="O580" s="13">
        <v>0.23845952699825551</v>
      </c>
      <c r="P580" s="13">
        <v>0.32194969719864969</v>
      </c>
      <c r="Q580" s="13">
        <v>0.19186966644942671</v>
      </c>
      <c r="R580" s="13">
        <v>0.24891723823701931</v>
      </c>
      <c r="S580" s="13">
        <v>0.26971969495261378</v>
      </c>
      <c r="T580" s="13">
        <v>0.24342522575528289</v>
      </c>
      <c r="U580" s="13">
        <v>0.3082771555484225</v>
      </c>
      <c r="V580" s="13">
        <v>0.23490373282225099</v>
      </c>
      <c r="W580" s="13">
        <v>0.2304002526615114</v>
      </c>
      <c r="X580" s="13">
        <v>0.23211013577198561</v>
      </c>
      <c r="Y580" s="13">
        <v>0.33364192439300577</v>
      </c>
      <c r="AA580" s="13">
        <v>0.25006816762487588</v>
      </c>
      <c r="AB580" s="13">
        <v>0.23680679469204449</v>
      </c>
      <c r="AC580" s="13">
        <v>0.23950438738661509</v>
      </c>
      <c r="AD580" s="13">
        <v>0.266084166471029</v>
      </c>
      <c r="AE580" s="13">
        <v>0.26792674338890349</v>
      </c>
      <c r="AF580" s="13">
        <v>0.27420881424200771</v>
      </c>
      <c r="AH580" s="13">
        <v>0.2394734127452941</v>
      </c>
      <c r="AI580" s="13">
        <v>0.28949973794497702</v>
      </c>
      <c r="AJ580" s="13">
        <v>0.25114078896860981</v>
      </c>
      <c r="AK580" s="13">
        <v>0.26938919095269931</v>
      </c>
      <c r="AL580" s="13">
        <v>0.2583181368065473</v>
      </c>
      <c r="AN580" s="13">
        <v>0.26118151441321069</v>
      </c>
      <c r="AO580" s="13">
        <v>0.27875090435367872</v>
      </c>
      <c r="AP580" s="13">
        <v>0.28928160585169882</v>
      </c>
      <c r="AQ580" s="13">
        <v>0.21679849367370821</v>
      </c>
    </row>
    <row r="581" spans="2:45" ht="29" x14ac:dyDescent="0.35">
      <c r="B581" s="12" t="s">
        <v>168</v>
      </c>
      <c r="C581" s="13">
        <v>0.2405558793657091</v>
      </c>
      <c r="D581" s="13">
        <v>0.21266083712944839</v>
      </c>
      <c r="E581" s="13">
        <v>0.26225738505676072</v>
      </c>
      <c r="F581" s="13">
        <v>0.26625069391718331</v>
      </c>
      <c r="G581" s="13">
        <v>0.23933519970630379</v>
      </c>
      <c r="H581" s="13">
        <v>0.24095749694318319</v>
      </c>
      <c r="I581" s="13">
        <v>0.2256712694819705</v>
      </c>
      <c r="K581" s="13">
        <v>0.22256586366558981</v>
      </c>
      <c r="L581" s="13">
        <v>0.25510074038708519</v>
      </c>
      <c r="N581" s="13">
        <v>0.19798465911977969</v>
      </c>
      <c r="O581" s="13">
        <v>0.23690074601902131</v>
      </c>
      <c r="P581" s="13">
        <v>0.20225207767810979</v>
      </c>
      <c r="Q581" s="13">
        <v>0.27979540025957128</v>
      </c>
      <c r="R581" s="13">
        <v>0.32032324965931852</v>
      </c>
      <c r="S581" s="13">
        <v>0.18375882333040511</v>
      </c>
      <c r="T581" s="13">
        <v>0.28560421868274849</v>
      </c>
      <c r="U581" s="13">
        <v>0.24660594232101571</v>
      </c>
      <c r="V581" s="13">
        <v>0.23962523047732001</v>
      </c>
      <c r="W581" s="13">
        <v>0.26803544306936089</v>
      </c>
      <c r="X581" s="13">
        <v>0.16692448569476831</v>
      </c>
      <c r="Y581" s="13">
        <v>0.22586336027811421</v>
      </c>
      <c r="AA581" s="13">
        <v>0.25484847407710381</v>
      </c>
      <c r="AB581" s="13">
        <v>0.29300657138016101</v>
      </c>
      <c r="AC581" s="13">
        <v>0.31731125606619892</v>
      </c>
      <c r="AD581" s="13">
        <v>0.23916941463639679</v>
      </c>
      <c r="AE581" s="13">
        <v>0.21378733205280809</v>
      </c>
      <c r="AF581" s="13">
        <v>0.21075469083785431</v>
      </c>
      <c r="AH581" s="13">
        <v>0.2704676401255795</v>
      </c>
      <c r="AI581" s="13">
        <v>0.2289743934802535</v>
      </c>
      <c r="AJ581" s="13">
        <v>0.2397987331269742</v>
      </c>
      <c r="AK581" s="13">
        <v>0.25405301019611892</v>
      </c>
      <c r="AL581" s="13">
        <v>0.2234241804628708</v>
      </c>
      <c r="AN581" s="13">
        <v>0.28476908255925892</v>
      </c>
      <c r="AO581" s="13">
        <v>0.25963655288540111</v>
      </c>
      <c r="AP581" s="13">
        <v>0.20527116343333651</v>
      </c>
      <c r="AQ581" s="13">
        <v>0.2054053321717256</v>
      </c>
    </row>
    <row r="582" spans="2:45" x14ac:dyDescent="0.35">
      <c r="B582" s="12" t="s">
        <v>81</v>
      </c>
      <c r="C582" s="13">
        <v>0.12953162307140559</v>
      </c>
      <c r="D582" s="13">
        <v>9.9810146941784236E-2</v>
      </c>
      <c r="E582" s="13">
        <v>9.3311187733035178E-2</v>
      </c>
      <c r="F582" s="13">
        <v>0.15710977506144691</v>
      </c>
      <c r="G582" s="13">
        <v>0.1030161764215642</v>
      </c>
      <c r="H582" s="13">
        <v>0.14130384839158841</v>
      </c>
      <c r="I582" s="13">
        <v>0.15907362053060009</v>
      </c>
      <c r="K582" s="13">
        <v>0.1049792376148637</v>
      </c>
      <c r="L582" s="13">
        <v>0.1493821357202797</v>
      </c>
      <c r="N582" s="13">
        <v>0.13771323646413711</v>
      </c>
      <c r="O582" s="13">
        <v>0.17352549286681421</v>
      </c>
      <c r="P582" s="13">
        <v>0.13353073718039901</v>
      </c>
      <c r="Q582" s="13">
        <v>0.14566247972545299</v>
      </c>
      <c r="R582" s="13">
        <v>8.6985778160610816E-2</v>
      </c>
      <c r="S582" s="13">
        <v>0.15837408999336319</v>
      </c>
      <c r="T582" s="13">
        <v>8.8562392889410008E-2</v>
      </c>
      <c r="U582" s="13">
        <v>9.6472234214604366E-2</v>
      </c>
      <c r="V582" s="13">
        <v>0.11667881929938401</v>
      </c>
      <c r="W582" s="13">
        <v>0.17681118920216141</v>
      </c>
      <c r="X582" s="13">
        <v>0.21191571216451099</v>
      </c>
      <c r="Y582" s="13">
        <v>5.6671968756158937E-2</v>
      </c>
      <c r="AA582" s="13">
        <v>0.1125313629269736</v>
      </c>
      <c r="AB582" s="13">
        <v>0.1190493769814671</v>
      </c>
      <c r="AC582" s="13">
        <v>8.5837534816894406E-2</v>
      </c>
      <c r="AD582" s="13">
        <v>7.6877239073769948E-2</v>
      </c>
      <c r="AE582" s="13">
        <v>0.19743636156390559</v>
      </c>
      <c r="AF582" s="13">
        <v>0.13160368500539779</v>
      </c>
      <c r="AH582" s="13">
        <v>0.105837328208023</v>
      </c>
      <c r="AI582" s="13">
        <v>0.13723264029640739</v>
      </c>
      <c r="AJ582" s="13">
        <v>0.13739973356574611</v>
      </c>
      <c r="AK582" s="13">
        <v>9.9488463647881373E-2</v>
      </c>
      <c r="AL582" s="13">
        <v>0.15231011124418919</v>
      </c>
      <c r="AN582" s="13">
        <v>9.8697682045686227E-2</v>
      </c>
      <c r="AO582" s="13">
        <v>0.1120500030185074</v>
      </c>
      <c r="AP582" s="13">
        <v>0.13404586338459529</v>
      </c>
      <c r="AQ582" s="13">
        <v>0.17158636447863951</v>
      </c>
    </row>
    <row r="584" spans="2:45" x14ac:dyDescent="0.35">
      <c r="B584" s="30" t="s">
        <v>186</v>
      </c>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row>
    <row r="585" spans="2:45" x14ac:dyDescent="0.35">
      <c r="B585" s="29" t="s">
        <v>16</v>
      </c>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row>
    <row r="586" spans="2:45" x14ac:dyDescent="0.35">
      <c r="B586" s="12" t="s">
        <v>101</v>
      </c>
      <c r="C586" s="13">
        <v>0.1264549922318898</v>
      </c>
      <c r="D586" s="13">
        <v>0.1749972985709578</v>
      </c>
      <c r="E586" s="13">
        <v>0.19028098522299661</v>
      </c>
      <c r="F586" s="13">
        <v>0.148347246123051</v>
      </c>
      <c r="G586" s="13">
        <v>0.14250258827287751</v>
      </c>
      <c r="H586" s="13">
        <v>7.7827732055361268E-2</v>
      </c>
      <c r="I586" s="13">
        <v>4.4566685910057212E-2</v>
      </c>
      <c r="K586" s="13">
        <v>0.1447883692148039</v>
      </c>
      <c r="L586" s="13">
        <v>0.10850588296739611</v>
      </c>
      <c r="N586" s="13">
        <v>0.1224052390546823</v>
      </c>
      <c r="O586" s="13">
        <v>6.3880548780082119E-2</v>
      </c>
      <c r="P586" s="13">
        <v>0.1159801538705357</v>
      </c>
      <c r="Q586" s="13">
        <v>0.12848468938708429</v>
      </c>
      <c r="R586" s="13">
        <v>0.12767337073275109</v>
      </c>
      <c r="S586" s="13">
        <v>0.1134831177065989</v>
      </c>
      <c r="T586" s="13">
        <v>0.13470369247193631</v>
      </c>
      <c r="U586" s="13">
        <v>0.1724193100322641</v>
      </c>
      <c r="V586" s="13">
        <v>0.17528381604615861</v>
      </c>
      <c r="W586" s="13">
        <v>9.66211825550055E-2</v>
      </c>
      <c r="X586" s="13">
        <v>9.0077782375144855E-2</v>
      </c>
      <c r="Y586" s="13">
        <v>0.1137249344941229</v>
      </c>
      <c r="AA586" s="13">
        <v>0.1469600455029543</v>
      </c>
      <c r="AB586" s="13">
        <v>0.11244580709006539</v>
      </c>
      <c r="AC586" s="13">
        <v>0.11999675817027559</v>
      </c>
      <c r="AD586" s="13">
        <v>0.14500299107887071</v>
      </c>
      <c r="AE586" s="13">
        <v>9.8050139188986363E-2</v>
      </c>
      <c r="AF586" s="13">
        <v>0.1182298860343995</v>
      </c>
      <c r="AH586" s="13">
        <v>0.16185675462522781</v>
      </c>
      <c r="AI586" s="13">
        <v>9.9619538175599195E-2</v>
      </c>
      <c r="AJ586" s="13">
        <v>0.12912376459076191</v>
      </c>
      <c r="AK586" s="13">
        <v>0.1221573968734106</v>
      </c>
      <c r="AL586" s="13">
        <v>0.1173309968299279</v>
      </c>
      <c r="AN586" s="13">
        <v>0.154461949881851</v>
      </c>
      <c r="AO586" s="13">
        <v>0.1193424930779559</v>
      </c>
      <c r="AP586" s="13">
        <v>0.13535774547366941</v>
      </c>
      <c r="AQ586" s="13">
        <v>9.5609342275756876E-2</v>
      </c>
    </row>
    <row r="587" spans="2:45" x14ac:dyDescent="0.35">
      <c r="B587" s="12" t="s">
        <v>102</v>
      </c>
      <c r="C587" s="13">
        <v>0.27111779439376971</v>
      </c>
      <c r="D587" s="13">
        <v>0.27414690705256822</v>
      </c>
      <c r="E587" s="13">
        <v>0.3043890173979229</v>
      </c>
      <c r="F587" s="13">
        <v>0.32573976521793641</v>
      </c>
      <c r="G587" s="13">
        <v>0.26826496133843197</v>
      </c>
      <c r="H587" s="13">
        <v>0.27680970901096591</v>
      </c>
      <c r="I587" s="13">
        <v>0.19618971605410271</v>
      </c>
      <c r="K587" s="13">
        <v>0.27966707068706131</v>
      </c>
      <c r="L587" s="13">
        <v>0.26274771099540589</v>
      </c>
      <c r="N587" s="13">
        <v>0.30671632828918249</v>
      </c>
      <c r="O587" s="13">
        <v>0.20640823391824389</v>
      </c>
      <c r="P587" s="13">
        <v>0.2130134979765721</v>
      </c>
      <c r="Q587" s="13">
        <v>0.2409870793256402</v>
      </c>
      <c r="R587" s="13">
        <v>0.32461792835440861</v>
      </c>
      <c r="S587" s="13">
        <v>0.31601385903535589</v>
      </c>
      <c r="T587" s="13">
        <v>0.22692246274261729</v>
      </c>
      <c r="U587" s="13">
        <v>0.21559001032655159</v>
      </c>
      <c r="V587" s="13">
        <v>0.3115631382530944</v>
      </c>
      <c r="W587" s="13">
        <v>0.264998066175751</v>
      </c>
      <c r="X587" s="13">
        <v>0.25137234325590369</v>
      </c>
      <c r="Y587" s="13">
        <v>0.25093196763314513</v>
      </c>
      <c r="AA587" s="13">
        <v>0.29250030361137203</v>
      </c>
      <c r="AB587" s="13">
        <v>0.29184995484253418</v>
      </c>
      <c r="AC587" s="13">
        <v>0.27610586985532137</v>
      </c>
      <c r="AD587" s="13">
        <v>0.26513891729353689</v>
      </c>
      <c r="AE587" s="13">
        <v>0.23862325955487271</v>
      </c>
      <c r="AF587" s="13">
        <v>0.2642838665920586</v>
      </c>
      <c r="AH587" s="13">
        <v>0.32982613639051889</v>
      </c>
      <c r="AI587" s="13">
        <v>0.24104998772114219</v>
      </c>
      <c r="AJ587" s="13">
        <v>0.26077343948150578</v>
      </c>
      <c r="AK587" s="13">
        <v>0.29302496035201608</v>
      </c>
      <c r="AL587" s="13">
        <v>0.23923912841271899</v>
      </c>
      <c r="AN587" s="13">
        <v>0.29717945317134498</v>
      </c>
      <c r="AO587" s="13">
        <v>0.24892471687513401</v>
      </c>
      <c r="AP587" s="13">
        <v>0.29046533894958998</v>
      </c>
      <c r="AQ587" s="13">
        <v>0.24874072438399139</v>
      </c>
    </row>
    <row r="588" spans="2:45" ht="29" x14ac:dyDescent="0.35">
      <c r="B588" s="12" t="s">
        <v>103</v>
      </c>
      <c r="C588" s="13">
        <v>0.19038890354045929</v>
      </c>
      <c r="D588" s="13">
        <v>0.1854937547785703</v>
      </c>
      <c r="E588" s="13">
        <v>0.13536930789131019</v>
      </c>
      <c r="F588" s="13">
        <v>0.16879798630821519</v>
      </c>
      <c r="G588" s="13">
        <v>0.21859045329100249</v>
      </c>
      <c r="H588" s="13">
        <v>0.192875394019622</v>
      </c>
      <c r="I588" s="13">
        <v>0.23133927856690409</v>
      </c>
      <c r="K588" s="13">
        <v>0.16937333396775439</v>
      </c>
      <c r="L588" s="13">
        <v>0.210963986618039</v>
      </c>
      <c r="N588" s="13">
        <v>0.18117095709801309</v>
      </c>
      <c r="O588" s="13">
        <v>0.30672833369823738</v>
      </c>
      <c r="P588" s="13">
        <v>0.25750036631264261</v>
      </c>
      <c r="Q588" s="13">
        <v>0.16240398821574989</v>
      </c>
      <c r="R588" s="13">
        <v>0.16965483786794769</v>
      </c>
      <c r="S588" s="13">
        <v>0.1992771398473546</v>
      </c>
      <c r="T588" s="13">
        <v>0.1963019954882467</v>
      </c>
      <c r="U588" s="13">
        <v>0.15476314077116601</v>
      </c>
      <c r="V588" s="13">
        <v>0.159583329522758</v>
      </c>
      <c r="W588" s="13">
        <v>0.1738642985960209</v>
      </c>
      <c r="X588" s="13">
        <v>0.2275592769596243</v>
      </c>
      <c r="Y588" s="13">
        <v>0.22308869215632501</v>
      </c>
      <c r="AA588" s="13">
        <v>0.2053338248929405</v>
      </c>
      <c r="AB588" s="13">
        <v>0.1506723995620283</v>
      </c>
      <c r="AC588" s="13">
        <v>0.17169060410144471</v>
      </c>
      <c r="AD588" s="13">
        <v>0.15798118017205601</v>
      </c>
      <c r="AE588" s="13">
        <v>0.17827145311202969</v>
      </c>
      <c r="AF588" s="13">
        <v>0.21465486463683289</v>
      </c>
      <c r="AH588" s="13">
        <v>0.18829883686970131</v>
      </c>
      <c r="AI588" s="13">
        <v>0.21698905849147929</v>
      </c>
      <c r="AJ588" s="13">
        <v>0.1764746105343995</v>
      </c>
      <c r="AK588" s="13">
        <v>0.18141756521518179</v>
      </c>
      <c r="AL588" s="13">
        <v>0.19627670365822661</v>
      </c>
      <c r="AN588" s="13">
        <v>0.1891419469274542</v>
      </c>
      <c r="AO588" s="13">
        <v>0.1880855120060369</v>
      </c>
      <c r="AP588" s="13">
        <v>0.18956478701025439</v>
      </c>
      <c r="AQ588" s="13">
        <v>0.19426701965354559</v>
      </c>
    </row>
    <row r="589" spans="2:45" x14ac:dyDescent="0.35">
      <c r="B589" s="12" t="s">
        <v>104</v>
      </c>
      <c r="C589" s="13">
        <v>0.1725915353877458</v>
      </c>
      <c r="D589" s="13">
        <v>0.1746073682113137</v>
      </c>
      <c r="E589" s="13">
        <v>0.18701803146384249</v>
      </c>
      <c r="F589" s="13">
        <v>0.13632398431179771</v>
      </c>
      <c r="G589" s="13">
        <v>0.16168552750882109</v>
      </c>
      <c r="H589" s="13">
        <v>0.1774368072918345</v>
      </c>
      <c r="I589" s="13">
        <v>0.19458338719787549</v>
      </c>
      <c r="K589" s="13">
        <v>0.1582528718461291</v>
      </c>
      <c r="L589" s="13">
        <v>0.18662966043449211</v>
      </c>
      <c r="N589" s="13">
        <v>0.13513591282671719</v>
      </c>
      <c r="O589" s="13">
        <v>0.2134545849378425</v>
      </c>
      <c r="P589" s="13">
        <v>0.17986917254446841</v>
      </c>
      <c r="Q589" s="13">
        <v>0.21855705867140521</v>
      </c>
      <c r="R589" s="13">
        <v>0.16221400131551991</v>
      </c>
      <c r="S589" s="13">
        <v>0.15454985797054291</v>
      </c>
      <c r="T589" s="13">
        <v>0.17326937092939451</v>
      </c>
      <c r="U589" s="13">
        <v>0.17163131816144281</v>
      </c>
      <c r="V589" s="13">
        <v>0.1624760768269482</v>
      </c>
      <c r="W589" s="13">
        <v>0.21685148379447181</v>
      </c>
      <c r="X589" s="13">
        <v>0.14600426700926139</v>
      </c>
      <c r="Y589" s="13">
        <v>0.17643376806090419</v>
      </c>
      <c r="AA589" s="13">
        <v>0.1761288033838333</v>
      </c>
      <c r="AB589" s="13">
        <v>0.15412714031936639</v>
      </c>
      <c r="AC589" s="13">
        <v>0.1462584365182239</v>
      </c>
      <c r="AD589" s="13">
        <v>0.1637012896969999</v>
      </c>
      <c r="AE589" s="13">
        <v>0.17510500354706721</v>
      </c>
      <c r="AF589" s="13">
        <v>0.18286100387029691</v>
      </c>
      <c r="AH589" s="13">
        <v>0.17355643316754321</v>
      </c>
      <c r="AI589" s="13">
        <v>0.16940296181196879</v>
      </c>
      <c r="AJ589" s="13">
        <v>0.17621506369444789</v>
      </c>
      <c r="AK589" s="13">
        <v>0.1563918077732219</v>
      </c>
      <c r="AL589" s="13">
        <v>0.18210177791112181</v>
      </c>
      <c r="AN589" s="13">
        <v>0.15034065664611981</v>
      </c>
      <c r="AO589" s="13">
        <v>0.20205439310802351</v>
      </c>
      <c r="AP589" s="13">
        <v>0.176045603806877</v>
      </c>
      <c r="AQ589" s="13">
        <v>0.1632013025131813</v>
      </c>
    </row>
    <row r="590" spans="2:45" x14ac:dyDescent="0.35">
      <c r="B590" s="12" t="s">
        <v>105</v>
      </c>
      <c r="C590" s="13">
        <v>0.1992647490030684</v>
      </c>
      <c r="D590" s="13">
        <v>0.14503979331603931</v>
      </c>
      <c r="E590" s="13">
        <v>0.14506884099810949</v>
      </c>
      <c r="F590" s="13">
        <v>0.1868449258751668</v>
      </c>
      <c r="G590" s="13">
        <v>0.186194458774916</v>
      </c>
      <c r="H590" s="13">
        <v>0.2276155686313483</v>
      </c>
      <c r="I590" s="13">
        <v>0.28061082141723082</v>
      </c>
      <c r="K590" s="13">
        <v>0.2076102435352368</v>
      </c>
      <c r="L590" s="13">
        <v>0.19109417609859339</v>
      </c>
      <c r="N590" s="13">
        <v>0.2249267797642707</v>
      </c>
      <c r="O590" s="13">
        <v>0.1937621685125491</v>
      </c>
      <c r="P590" s="13">
        <v>0.1721603411013678</v>
      </c>
      <c r="Q590" s="13">
        <v>0.22355319535050949</v>
      </c>
      <c r="R590" s="13">
        <v>0.18257510056272089</v>
      </c>
      <c r="S590" s="13">
        <v>0.1894741108791726</v>
      </c>
      <c r="T590" s="13">
        <v>0.2322307410540069</v>
      </c>
      <c r="U590" s="13">
        <v>0.21324438905211751</v>
      </c>
      <c r="V590" s="13">
        <v>0.16215064135144031</v>
      </c>
      <c r="W590" s="13">
        <v>0.19377983082374009</v>
      </c>
      <c r="X590" s="13">
        <v>0.23803006237023849</v>
      </c>
      <c r="Y590" s="13">
        <v>0.20024212437969979</v>
      </c>
      <c r="AA590" s="13">
        <v>0.14993072808476221</v>
      </c>
      <c r="AB590" s="13">
        <v>0.2441948282529908</v>
      </c>
      <c r="AC590" s="13">
        <v>0.2430801094702163</v>
      </c>
      <c r="AD590" s="13">
        <v>0.24123336560041861</v>
      </c>
      <c r="AE590" s="13">
        <v>0.23279732145617929</v>
      </c>
      <c r="AF590" s="13">
        <v>0.191405227852394</v>
      </c>
      <c r="AH590" s="13">
        <v>0.1297782188431697</v>
      </c>
      <c r="AI590" s="13">
        <v>0.23747765809647789</v>
      </c>
      <c r="AJ590" s="13">
        <v>0.19674289510527809</v>
      </c>
      <c r="AK590" s="13">
        <v>0.2075111110130817</v>
      </c>
      <c r="AL590" s="13">
        <v>0.21982987944909349</v>
      </c>
      <c r="AN590" s="13">
        <v>0.178270782878372</v>
      </c>
      <c r="AO590" s="13">
        <v>0.2096013587818881</v>
      </c>
      <c r="AP590" s="13">
        <v>0.16823578504430159</v>
      </c>
      <c r="AQ590" s="13">
        <v>0.23902518766950531</v>
      </c>
    </row>
    <row r="591" spans="2:45" x14ac:dyDescent="0.35">
      <c r="B591" s="12" t="s">
        <v>81</v>
      </c>
      <c r="C591" s="13">
        <v>4.01820254430671E-2</v>
      </c>
      <c r="D591" s="13">
        <v>4.5714878070551052E-2</v>
      </c>
      <c r="E591" s="13">
        <v>3.7873817025818428E-2</v>
      </c>
      <c r="F591" s="13">
        <v>3.3946092163832951E-2</v>
      </c>
      <c r="G591" s="13">
        <v>2.2762010813950889E-2</v>
      </c>
      <c r="H591" s="13">
        <v>4.7434788990867921E-2</v>
      </c>
      <c r="I591" s="13">
        <v>5.2710110853829852E-2</v>
      </c>
      <c r="K591" s="13">
        <v>4.0308110749014588E-2</v>
      </c>
      <c r="L591" s="13">
        <v>4.0058582886073502E-2</v>
      </c>
      <c r="N591" s="13">
        <v>2.964478296713426E-2</v>
      </c>
      <c r="O591" s="13">
        <v>1.5766130153044879E-2</v>
      </c>
      <c r="P591" s="13">
        <v>6.1476468194413381E-2</v>
      </c>
      <c r="Q591" s="13">
        <v>2.601398904961098E-2</v>
      </c>
      <c r="R591" s="13">
        <v>3.3264761166651807E-2</v>
      </c>
      <c r="S591" s="13">
        <v>2.720191456097501E-2</v>
      </c>
      <c r="T591" s="13">
        <v>3.6571737313798411E-2</v>
      </c>
      <c r="U591" s="13">
        <v>7.235183165645788E-2</v>
      </c>
      <c r="V591" s="13">
        <v>2.8942997999600518E-2</v>
      </c>
      <c r="W591" s="13">
        <v>5.3885138055010509E-2</v>
      </c>
      <c r="X591" s="13">
        <v>4.6956268029826997E-2</v>
      </c>
      <c r="Y591" s="13">
        <v>3.557851327580306E-2</v>
      </c>
      <c r="AA591" s="13">
        <v>2.9146294524137601E-2</v>
      </c>
      <c r="AB591" s="13">
        <v>4.6709869933014909E-2</v>
      </c>
      <c r="AC591" s="13">
        <v>4.286822188451813E-2</v>
      </c>
      <c r="AD591" s="13">
        <v>2.69422561581181E-2</v>
      </c>
      <c r="AE591" s="13">
        <v>7.7152823140864857E-2</v>
      </c>
      <c r="AF591" s="13">
        <v>2.85651510140181E-2</v>
      </c>
      <c r="AH591" s="13">
        <v>1.6683620103838961E-2</v>
      </c>
      <c r="AI591" s="13">
        <v>3.5460795703332562E-2</v>
      </c>
      <c r="AJ591" s="13">
        <v>6.0670226593606658E-2</v>
      </c>
      <c r="AK591" s="13">
        <v>3.9497158773087952E-2</v>
      </c>
      <c r="AL591" s="13">
        <v>4.5221513738911263E-2</v>
      </c>
      <c r="AN591" s="13">
        <v>3.060521049485828E-2</v>
      </c>
      <c r="AO591" s="13">
        <v>3.1991526150961458E-2</v>
      </c>
      <c r="AP591" s="13">
        <v>4.033073971530779E-2</v>
      </c>
      <c r="AQ591" s="13">
        <v>5.9156423504019423E-2</v>
      </c>
    </row>
    <row r="593" spans="2:45" x14ac:dyDescent="0.35">
      <c r="B593" s="30" t="s">
        <v>187</v>
      </c>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row>
    <row r="594" spans="2:45" x14ac:dyDescent="0.35">
      <c r="B594" s="29" t="s">
        <v>16</v>
      </c>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row>
    <row r="595" spans="2:45" x14ac:dyDescent="0.35">
      <c r="B595" s="12" t="s">
        <v>101</v>
      </c>
      <c r="C595" s="13">
        <v>0.1187270909434117</v>
      </c>
      <c r="D595" s="13">
        <v>0.1568130231266483</v>
      </c>
      <c r="E595" s="13">
        <v>0.15586616154024349</v>
      </c>
      <c r="F595" s="13">
        <v>0.1165645679205829</v>
      </c>
      <c r="G595" s="13">
        <v>0.13444246127366311</v>
      </c>
      <c r="H595" s="13">
        <v>0.1232433761992129</v>
      </c>
      <c r="I595" s="13">
        <v>4.9452960353550617E-2</v>
      </c>
      <c r="K595" s="13">
        <v>0.16262858750552989</v>
      </c>
      <c r="L595" s="13">
        <v>7.5745770076960151E-2</v>
      </c>
      <c r="N595" s="13">
        <v>0.13183829183920079</v>
      </c>
      <c r="O595" s="13">
        <v>0.1153341374185074</v>
      </c>
      <c r="P595" s="13">
        <v>6.538566057822591E-2</v>
      </c>
      <c r="Q595" s="13">
        <v>0.14104566486314021</v>
      </c>
      <c r="R595" s="13">
        <v>0.14990905429272561</v>
      </c>
      <c r="S595" s="13">
        <v>0.1191629031191864</v>
      </c>
      <c r="T595" s="13">
        <v>9.0062733367923212E-2</v>
      </c>
      <c r="U595" s="13">
        <v>0.12755745189758971</v>
      </c>
      <c r="V595" s="13">
        <v>0.1615259609896818</v>
      </c>
      <c r="W595" s="13">
        <v>0.11391592485389131</v>
      </c>
      <c r="X595" s="13">
        <v>9.6347201932171389E-2</v>
      </c>
      <c r="Y595" s="13">
        <v>6.1037546919799089E-2</v>
      </c>
      <c r="AA595" s="13">
        <v>0.1373489664676473</v>
      </c>
      <c r="AB595" s="13">
        <v>0.1026673306276835</v>
      </c>
      <c r="AC595" s="13">
        <v>9.290574042624658E-2</v>
      </c>
      <c r="AD595" s="13">
        <v>0.12837427316679911</v>
      </c>
      <c r="AE595" s="13">
        <v>9.836762717294513E-2</v>
      </c>
      <c r="AF595" s="13">
        <v>0.11661581930438419</v>
      </c>
      <c r="AH595" s="13">
        <v>0.1691896742416405</v>
      </c>
      <c r="AI595" s="13">
        <v>8.3124001086606017E-2</v>
      </c>
      <c r="AJ595" s="13">
        <v>0.1079629965866757</v>
      </c>
      <c r="AK595" s="13">
        <v>0.1063772949070128</v>
      </c>
      <c r="AL595" s="13">
        <v>0.11504111924551</v>
      </c>
      <c r="AN595" s="13">
        <v>0.1316465984689974</v>
      </c>
      <c r="AO595" s="13">
        <v>0.11272645091389701</v>
      </c>
      <c r="AP595" s="13">
        <v>0.1308018337933661</v>
      </c>
      <c r="AQ595" s="13">
        <v>0.100153618109635</v>
      </c>
    </row>
    <row r="596" spans="2:45" x14ac:dyDescent="0.35">
      <c r="B596" s="12" t="s">
        <v>102</v>
      </c>
      <c r="C596" s="13">
        <v>0.27939363038378051</v>
      </c>
      <c r="D596" s="13">
        <v>0.31359519326107438</v>
      </c>
      <c r="E596" s="13">
        <v>0.33256552999597888</v>
      </c>
      <c r="F596" s="13">
        <v>0.30041516761437698</v>
      </c>
      <c r="G596" s="13">
        <v>0.29323637561242588</v>
      </c>
      <c r="H596" s="13">
        <v>0.22507118844614671</v>
      </c>
      <c r="I596" s="13">
        <v>0.22193407027168821</v>
      </c>
      <c r="K596" s="13">
        <v>0.30776530535375668</v>
      </c>
      <c r="L596" s="13">
        <v>0.25161662593296952</v>
      </c>
      <c r="N596" s="13">
        <v>0.28948486572734711</v>
      </c>
      <c r="O596" s="13">
        <v>0.2072852092198389</v>
      </c>
      <c r="P596" s="13">
        <v>0.32930310556471509</v>
      </c>
      <c r="Q596" s="13">
        <v>0.23486674743567271</v>
      </c>
      <c r="R596" s="13">
        <v>0.26522282979293799</v>
      </c>
      <c r="S596" s="13">
        <v>0.25263584154960661</v>
      </c>
      <c r="T596" s="13">
        <v>0.27147685658038728</v>
      </c>
      <c r="U596" s="13">
        <v>0.26004224992665659</v>
      </c>
      <c r="V596" s="13">
        <v>0.31161408902702381</v>
      </c>
      <c r="W596" s="13">
        <v>0.25969308835830052</v>
      </c>
      <c r="X596" s="13">
        <v>0.28385347631113828</v>
      </c>
      <c r="Y596" s="13">
        <v>0.32754079416512988</v>
      </c>
      <c r="AA596" s="13">
        <v>0.31577948162723241</v>
      </c>
      <c r="AB596" s="13">
        <v>0.29117596706801913</v>
      </c>
      <c r="AC596" s="13">
        <v>0.33962990163615492</v>
      </c>
      <c r="AD596" s="13">
        <v>0.23159179354126791</v>
      </c>
      <c r="AE596" s="13">
        <v>0.24194613400086731</v>
      </c>
      <c r="AF596" s="13">
        <v>0.26726579719552579</v>
      </c>
      <c r="AH596" s="13">
        <v>0.33608272155209951</v>
      </c>
      <c r="AI596" s="13">
        <v>0.32520990173803432</v>
      </c>
      <c r="AJ596" s="13">
        <v>0.28961889882711361</v>
      </c>
      <c r="AK596" s="13">
        <v>0.26150210341366331</v>
      </c>
      <c r="AL596" s="13">
        <v>0.2473235829648768</v>
      </c>
      <c r="AN596" s="13">
        <v>0.32277048572907968</v>
      </c>
      <c r="AO596" s="13">
        <v>0.26126396481360348</v>
      </c>
      <c r="AP596" s="13">
        <v>0.2960914815950228</v>
      </c>
      <c r="AQ596" s="13">
        <v>0.23869896863880641</v>
      </c>
    </row>
    <row r="597" spans="2:45" ht="29" x14ac:dyDescent="0.35">
      <c r="B597" s="12" t="s">
        <v>103</v>
      </c>
      <c r="C597" s="13">
        <v>0.21749872576305379</v>
      </c>
      <c r="D597" s="13">
        <v>0.17590563588460109</v>
      </c>
      <c r="E597" s="13">
        <v>0.1687076829892222</v>
      </c>
      <c r="F597" s="13">
        <v>0.23809560429753401</v>
      </c>
      <c r="G597" s="13">
        <v>0.24860228087794789</v>
      </c>
      <c r="H597" s="13">
        <v>0.23864054830739001</v>
      </c>
      <c r="I597" s="13">
        <v>0.2283746459485336</v>
      </c>
      <c r="K597" s="13">
        <v>0.19243235592477939</v>
      </c>
      <c r="L597" s="13">
        <v>0.24203970430239749</v>
      </c>
      <c r="N597" s="13">
        <v>0.18865228374172571</v>
      </c>
      <c r="O597" s="13">
        <v>0.32712282022313721</v>
      </c>
      <c r="P597" s="13">
        <v>0.24699027582669461</v>
      </c>
      <c r="Q597" s="13">
        <v>0.23524182996058399</v>
      </c>
      <c r="R597" s="13">
        <v>0.21470047845447771</v>
      </c>
      <c r="S597" s="13">
        <v>0.23409109746353141</v>
      </c>
      <c r="T597" s="13">
        <v>0.23526114827039371</v>
      </c>
      <c r="U597" s="13">
        <v>0.22197983443926561</v>
      </c>
      <c r="V597" s="13">
        <v>0.18927977114337</v>
      </c>
      <c r="W597" s="13">
        <v>0.2435297215153179</v>
      </c>
      <c r="X597" s="13">
        <v>0.18402235174356241</v>
      </c>
      <c r="Y597" s="13">
        <v>0.19101551009901119</v>
      </c>
      <c r="AA597" s="13">
        <v>0.2130350777761999</v>
      </c>
      <c r="AB597" s="13">
        <v>0.2279659918245667</v>
      </c>
      <c r="AC597" s="13">
        <v>0.15206149820617079</v>
      </c>
      <c r="AD597" s="13">
        <v>0.22656989096819949</v>
      </c>
      <c r="AE597" s="13">
        <v>0.2084443326020175</v>
      </c>
      <c r="AF597" s="13">
        <v>0.23963777876223119</v>
      </c>
      <c r="AH597" s="13">
        <v>0.1840994844282485</v>
      </c>
      <c r="AI597" s="13">
        <v>0.24162865812383821</v>
      </c>
      <c r="AJ597" s="13">
        <v>0.2040039602469127</v>
      </c>
      <c r="AK597" s="13">
        <v>0.23805574197534871</v>
      </c>
      <c r="AL597" s="13">
        <v>0.2199896914625489</v>
      </c>
      <c r="AN597" s="13">
        <v>0.20877450815874299</v>
      </c>
      <c r="AO597" s="13">
        <v>0.2194436007543607</v>
      </c>
      <c r="AP597" s="13">
        <v>0.2052115089758845</v>
      </c>
      <c r="AQ597" s="13">
        <v>0.2342275053734191</v>
      </c>
    </row>
    <row r="598" spans="2:45" x14ac:dyDescent="0.35">
      <c r="B598" s="12" t="s">
        <v>104</v>
      </c>
      <c r="C598" s="13">
        <v>0.16722879659585579</v>
      </c>
      <c r="D598" s="13">
        <v>0.1834374546810757</v>
      </c>
      <c r="E598" s="13">
        <v>0.1744005118151247</v>
      </c>
      <c r="F598" s="13">
        <v>0.1633541110485596</v>
      </c>
      <c r="G598" s="13">
        <v>0.1201026100028426</v>
      </c>
      <c r="H598" s="13">
        <v>0.190650200128128</v>
      </c>
      <c r="I598" s="13">
        <v>0.17628648773117561</v>
      </c>
      <c r="K598" s="13">
        <v>0.13738066950937719</v>
      </c>
      <c r="L598" s="13">
        <v>0.19645130671578559</v>
      </c>
      <c r="N598" s="13">
        <v>0.16430431831334649</v>
      </c>
      <c r="O598" s="13">
        <v>0.1749618035639014</v>
      </c>
      <c r="P598" s="13">
        <v>0.14262347611340509</v>
      </c>
      <c r="Q598" s="13">
        <v>0.15915999878612461</v>
      </c>
      <c r="R598" s="13">
        <v>0.18726287900531499</v>
      </c>
      <c r="S598" s="13">
        <v>0.1497341581394184</v>
      </c>
      <c r="T598" s="13">
        <v>0.16744491156875679</v>
      </c>
      <c r="U598" s="13">
        <v>0.14024973444338171</v>
      </c>
      <c r="V598" s="13">
        <v>0.1526357710433523</v>
      </c>
      <c r="W598" s="13">
        <v>0.16296489549939089</v>
      </c>
      <c r="X598" s="13">
        <v>0.1994179348629963</v>
      </c>
      <c r="Y598" s="13">
        <v>0.2035776588725916</v>
      </c>
      <c r="AA598" s="13">
        <v>0.16825765873161641</v>
      </c>
      <c r="AB598" s="13">
        <v>0.16578949017730499</v>
      </c>
      <c r="AC598" s="13">
        <v>0.1852821038301419</v>
      </c>
      <c r="AD598" s="13">
        <v>0.16959201370553439</v>
      </c>
      <c r="AE598" s="13">
        <v>0.1617750438039964</v>
      </c>
      <c r="AF598" s="13">
        <v>0.16505022258692201</v>
      </c>
      <c r="AH598" s="13">
        <v>0.172829398945476</v>
      </c>
      <c r="AI598" s="13">
        <v>0.12921436638995901</v>
      </c>
      <c r="AJ598" s="13">
        <v>0.17028901818492559</v>
      </c>
      <c r="AK598" s="13">
        <v>0.17678470174173011</v>
      </c>
      <c r="AL598" s="13">
        <v>0.1664655715085446</v>
      </c>
      <c r="AN598" s="13">
        <v>0.1559590303906456</v>
      </c>
      <c r="AO598" s="13">
        <v>0.1950346454696302</v>
      </c>
      <c r="AP598" s="13">
        <v>0.16658251413795369</v>
      </c>
      <c r="AQ598" s="13">
        <v>0.1512704833445587</v>
      </c>
    </row>
    <row r="599" spans="2:45" x14ac:dyDescent="0.35">
      <c r="B599" s="12" t="s">
        <v>105</v>
      </c>
      <c r="C599" s="13">
        <v>0.1742863422172562</v>
      </c>
      <c r="D599" s="13">
        <v>0.12439904141061089</v>
      </c>
      <c r="E599" s="13">
        <v>0.14515667924344541</v>
      </c>
      <c r="F599" s="13">
        <v>0.13862136904166181</v>
      </c>
      <c r="G599" s="13">
        <v>0.1805023816078607</v>
      </c>
      <c r="H599" s="13">
        <v>0.1616546817366144</v>
      </c>
      <c r="I599" s="13">
        <v>0.26325639065302309</v>
      </c>
      <c r="K599" s="13">
        <v>0.15570310649604141</v>
      </c>
      <c r="L599" s="13">
        <v>0.19248007317903049</v>
      </c>
      <c r="N599" s="13">
        <v>0.19095532168764109</v>
      </c>
      <c r="O599" s="13">
        <v>0.15952989942157009</v>
      </c>
      <c r="P599" s="13">
        <v>0.1766850757392317</v>
      </c>
      <c r="Q599" s="13">
        <v>0.20847175986156341</v>
      </c>
      <c r="R599" s="13">
        <v>0.14594241475512409</v>
      </c>
      <c r="S599" s="13">
        <v>0.18910624139622609</v>
      </c>
      <c r="T599" s="13">
        <v>0.19409894271054901</v>
      </c>
      <c r="U599" s="13">
        <v>0.19455387001734639</v>
      </c>
      <c r="V599" s="13">
        <v>0.1311700884641146</v>
      </c>
      <c r="W599" s="13">
        <v>0.1742966498325523</v>
      </c>
      <c r="X599" s="13">
        <v>0.18975484143153371</v>
      </c>
      <c r="Y599" s="13">
        <v>0.18513822551625889</v>
      </c>
      <c r="AA599" s="13">
        <v>0.12896297532798001</v>
      </c>
      <c r="AB599" s="13">
        <v>0.17381921413215509</v>
      </c>
      <c r="AC599" s="13">
        <v>0.18778078044253771</v>
      </c>
      <c r="AD599" s="13">
        <v>0.2172034001623496</v>
      </c>
      <c r="AE599" s="13">
        <v>0.2074576170799444</v>
      </c>
      <c r="AF599" s="13">
        <v>0.18280125560444821</v>
      </c>
      <c r="AH599" s="13">
        <v>0.1056278951729252</v>
      </c>
      <c r="AI599" s="13">
        <v>0.17588368277037891</v>
      </c>
      <c r="AJ599" s="13">
        <v>0.1825332045010315</v>
      </c>
      <c r="AK599" s="13">
        <v>0.18284715879967711</v>
      </c>
      <c r="AL599" s="13">
        <v>0.19907204875899631</v>
      </c>
      <c r="AN599" s="13">
        <v>0.15923935017124241</v>
      </c>
      <c r="AO599" s="13">
        <v>0.17497363123261311</v>
      </c>
      <c r="AP599" s="13">
        <v>0.14874585177143179</v>
      </c>
      <c r="AQ599" s="13">
        <v>0.21155708511246341</v>
      </c>
    </row>
    <row r="600" spans="2:45" x14ac:dyDescent="0.35">
      <c r="B600" s="12" t="s">
        <v>81</v>
      </c>
      <c r="C600" s="13">
        <v>4.2865414096641997E-2</v>
      </c>
      <c r="D600" s="13">
        <v>4.5849651635989773E-2</v>
      </c>
      <c r="E600" s="13">
        <v>2.3303434415985379E-2</v>
      </c>
      <c r="F600" s="13">
        <v>4.2949180077284772E-2</v>
      </c>
      <c r="G600" s="13">
        <v>2.3113890625259731E-2</v>
      </c>
      <c r="H600" s="13">
        <v>6.0740005182508057E-2</v>
      </c>
      <c r="I600" s="13">
        <v>6.0695445042028937E-2</v>
      </c>
      <c r="K600" s="13">
        <v>4.4089975210515331E-2</v>
      </c>
      <c r="L600" s="13">
        <v>4.1666519792856807E-2</v>
      </c>
      <c r="N600" s="13">
        <v>3.4764918690738979E-2</v>
      </c>
      <c r="O600" s="13">
        <v>1.5766130153044879E-2</v>
      </c>
      <c r="P600" s="13">
        <v>3.9012406177727582E-2</v>
      </c>
      <c r="Q600" s="13">
        <v>2.1213999092915228E-2</v>
      </c>
      <c r="R600" s="13">
        <v>3.696234369941967E-2</v>
      </c>
      <c r="S600" s="13">
        <v>5.5269758332031203E-2</v>
      </c>
      <c r="T600" s="13">
        <v>4.1655407501989913E-2</v>
      </c>
      <c r="U600" s="13">
        <v>5.5616859275759767E-2</v>
      </c>
      <c r="V600" s="13">
        <v>5.377431933245741E-2</v>
      </c>
      <c r="W600" s="13">
        <v>4.5599719940546977E-2</v>
      </c>
      <c r="X600" s="13">
        <v>4.6604193718597843E-2</v>
      </c>
      <c r="Y600" s="13">
        <v>3.1690264427209111E-2</v>
      </c>
      <c r="AA600" s="13">
        <v>3.6615840069324071E-2</v>
      </c>
      <c r="AB600" s="13">
        <v>3.8582006170270543E-2</v>
      </c>
      <c r="AC600" s="13">
        <v>4.2339975458747993E-2</v>
      </c>
      <c r="AD600" s="13">
        <v>2.6668628455849601E-2</v>
      </c>
      <c r="AE600" s="13">
        <v>8.2009245340229339E-2</v>
      </c>
      <c r="AF600" s="13">
        <v>2.862912654648862E-2</v>
      </c>
      <c r="AH600" s="13">
        <v>3.217082565961029E-2</v>
      </c>
      <c r="AI600" s="13">
        <v>4.4939389891183561E-2</v>
      </c>
      <c r="AJ600" s="13">
        <v>4.5591921653340847E-2</v>
      </c>
      <c r="AK600" s="13">
        <v>3.443299916256802E-2</v>
      </c>
      <c r="AL600" s="13">
        <v>5.2107986059523687E-2</v>
      </c>
      <c r="AN600" s="13">
        <v>2.1610027081292012E-2</v>
      </c>
      <c r="AO600" s="13">
        <v>3.6557706815895367E-2</v>
      </c>
      <c r="AP600" s="13">
        <v>5.2566809726341208E-2</v>
      </c>
      <c r="AQ600" s="13">
        <v>6.4092339421117361E-2</v>
      </c>
    </row>
    <row r="602" spans="2:45" x14ac:dyDescent="0.35">
      <c r="B602" s="30" t="s">
        <v>188</v>
      </c>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row>
    <row r="603" spans="2:45" x14ac:dyDescent="0.35">
      <c r="B603" s="29" t="s">
        <v>16</v>
      </c>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row>
    <row r="604" spans="2:45" x14ac:dyDescent="0.35">
      <c r="B604" s="12" t="s">
        <v>101</v>
      </c>
      <c r="C604" s="13">
        <v>9.1799066680639169E-2</v>
      </c>
      <c r="D604" s="13">
        <v>0.13355930331400689</v>
      </c>
      <c r="E604" s="13">
        <v>0.1125106611016259</v>
      </c>
      <c r="F604" s="13">
        <v>0.1107886769004167</v>
      </c>
      <c r="G604" s="13">
        <v>9.6679993413499657E-2</v>
      </c>
      <c r="H604" s="13">
        <v>8.0871520065723998E-2</v>
      </c>
      <c r="I604" s="13">
        <v>3.5437716912946338E-2</v>
      </c>
      <c r="K604" s="13">
        <v>0.1198174943720598</v>
      </c>
      <c r="L604" s="13">
        <v>6.4367905442788295E-2</v>
      </c>
      <c r="N604" s="13">
        <v>7.3910467256366019E-2</v>
      </c>
      <c r="O604" s="13">
        <v>8.2499533061556274E-2</v>
      </c>
      <c r="P604" s="13">
        <v>5.4668080773115857E-2</v>
      </c>
      <c r="Q604" s="13">
        <v>0.106368506308137</v>
      </c>
      <c r="R604" s="13">
        <v>0.105534374192762</v>
      </c>
      <c r="S604" s="13">
        <v>0.11637734444904591</v>
      </c>
      <c r="T604" s="13">
        <v>7.796497440417996E-2</v>
      </c>
      <c r="U604" s="13">
        <v>9.938415581689318E-2</v>
      </c>
      <c r="V604" s="13">
        <v>0.1199988805752575</v>
      </c>
      <c r="W604" s="13">
        <v>6.2986350245852668E-2</v>
      </c>
      <c r="X604" s="13">
        <v>0.1173911252210984</v>
      </c>
      <c r="Y604" s="13">
        <v>6.6094507475270806E-2</v>
      </c>
      <c r="AA604" s="13">
        <v>0.1155238834653409</v>
      </c>
      <c r="AB604" s="13">
        <v>8.8541708851641809E-2</v>
      </c>
      <c r="AC604" s="13">
        <v>8.9589453025731833E-2</v>
      </c>
      <c r="AD604" s="13">
        <v>7.9512913969595561E-2</v>
      </c>
      <c r="AE604" s="13">
        <v>5.3387596494561512E-2</v>
      </c>
      <c r="AF604" s="13">
        <v>9.9560214173075992E-2</v>
      </c>
      <c r="AH604" s="13">
        <v>0.1252094032227421</v>
      </c>
      <c r="AI604" s="13">
        <v>7.2477184864263175E-2</v>
      </c>
      <c r="AJ604" s="13">
        <v>7.430535073939476E-2</v>
      </c>
      <c r="AK604" s="13">
        <v>8.3418870982221005E-2</v>
      </c>
      <c r="AL604" s="13">
        <v>9.2617608063112339E-2</v>
      </c>
      <c r="AN604" s="13">
        <v>0.1227618957282393</v>
      </c>
      <c r="AO604" s="13">
        <v>7.6435698064533583E-2</v>
      </c>
      <c r="AP604" s="13">
        <v>0.11208403755759359</v>
      </c>
      <c r="AQ604" s="13">
        <v>5.7119232168432517E-2</v>
      </c>
    </row>
    <row r="605" spans="2:45" x14ac:dyDescent="0.35">
      <c r="B605" s="12" t="s">
        <v>102</v>
      </c>
      <c r="C605" s="13">
        <v>0.21322491851186159</v>
      </c>
      <c r="D605" s="13">
        <v>0.2175160801140863</v>
      </c>
      <c r="E605" s="13">
        <v>0.26178962370641667</v>
      </c>
      <c r="F605" s="13">
        <v>0.2350380440633803</v>
      </c>
      <c r="G605" s="13">
        <v>0.26094978231320881</v>
      </c>
      <c r="H605" s="13">
        <v>0.15487219921718151</v>
      </c>
      <c r="I605" s="13">
        <v>0.1538309437592979</v>
      </c>
      <c r="K605" s="13">
        <v>0.23412961847147351</v>
      </c>
      <c r="L605" s="13">
        <v>0.1927583812194566</v>
      </c>
      <c r="N605" s="13">
        <v>0.26021190355593271</v>
      </c>
      <c r="O605" s="13">
        <v>0.13917017290778011</v>
      </c>
      <c r="P605" s="13">
        <v>0.170507646103466</v>
      </c>
      <c r="Q605" s="13">
        <v>0.19699518513954609</v>
      </c>
      <c r="R605" s="13">
        <v>0.23031332058190021</v>
      </c>
      <c r="S605" s="13">
        <v>0.1984405938636826</v>
      </c>
      <c r="T605" s="13">
        <v>0.13533085266630671</v>
      </c>
      <c r="U605" s="13">
        <v>0.29973213447009528</v>
      </c>
      <c r="V605" s="13">
        <v>0.26828089528690791</v>
      </c>
      <c r="W605" s="13">
        <v>0.16872228778928369</v>
      </c>
      <c r="X605" s="13">
        <v>0.17648929033468491</v>
      </c>
      <c r="Y605" s="13">
        <v>0.20024301630945621</v>
      </c>
      <c r="AA605" s="13">
        <v>0.26047599097827567</v>
      </c>
      <c r="AB605" s="13">
        <v>0.19675205948244251</v>
      </c>
      <c r="AC605" s="13">
        <v>0.26063851630854812</v>
      </c>
      <c r="AD605" s="13">
        <v>0.16676991917730921</v>
      </c>
      <c r="AE605" s="13">
        <v>0.17497857360416491</v>
      </c>
      <c r="AF605" s="13">
        <v>0.19825813821947319</v>
      </c>
      <c r="AH605" s="13">
        <v>0.3028013772925997</v>
      </c>
      <c r="AI605" s="13">
        <v>0.2023933712910215</v>
      </c>
      <c r="AJ605" s="13">
        <v>0.23944474141592989</v>
      </c>
      <c r="AK605" s="13">
        <v>0.1867770006699106</v>
      </c>
      <c r="AL605" s="13">
        <v>0.17817970204545011</v>
      </c>
      <c r="AN605" s="13">
        <v>0.25442624910872702</v>
      </c>
      <c r="AO605" s="13">
        <v>0.19985314620032429</v>
      </c>
      <c r="AP605" s="13">
        <v>0.22239172459893661</v>
      </c>
      <c r="AQ605" s="13">
        <v>0.1749758891374989</v>
      </c>
    </row>
    <row r="606" spans="2:45" ht="29" x14ac:dyDescent="0.35">
      <c r="B606" s="12" t="s">
        <v>103</v>
      </c>
      <c r="C606" s="13">
        <v>0.23367106790630529</v>
      </c>
      <c r="D606" s="13">
        <v>0.2353160735974302</v>
      </c>
      <c r="E606" s="13">
        <v>0.23852336066105961</v>
      </c>
      <c r="F606" s="13">
        <v>0.2139688458597645</v>
      </c>
      <c r="G606" s="13">
        <v>0.23644175862180519</v>
      </c>
      <c r="H606" s="13">
        <v>0.25972617526118791</v>
      </c>
      <c r="I606" s="13">
        <v>0.2248716734676571</v>
      </c>
      <c r="K606" s="13">
        <v>0.2428823604413366</v>
      </c>
      <c r="L606" s="13">
        <v>0.22465284413157061</v>
      </c>
      <c r="N606" s="13">
        <v>0.19380568518590149</v>
      </c>
      <c r="O606" s="13">
        <v>0.36349534517150889</v>
      </c>
      <c r="P606" s="13">
        <v>0.26210989011099622</v>
      </c>
      <c r="Q606" s="13">
        <v>0.1859077409366873</v>
      </c>
      <c r="R606" s="13">
        <v>0.2396068584983943</v>
      </c>
      <c r="S606" s="13">
        <v>0.235827178201411</v>
      </c>
      <c r="T606" s="13">
        <v>0.2179939687942592</v>
      </c>
      <c r="U606" s="13">
        <v>0.17073491611083411</v>
      </c>
      <c r="V606" s="13">
        <v>0.22015877780222931</v>
      </c>
      <c r="W606" s="13">
        <v>0.27104336284277469</v>
      </c>
      <c r="X606" s="13">
        <v>0.25540478780678338</v>
      </c>
      <c r="Y606" s="13">
        <v>0.24888057308529021</v>
      </c>
      <c r="AA606" s="13">
        <v>0.22338965632613</v>
      </c>
      <c r="AB606" s="13">
        <v>0.20632583098777271</v>
      </c>
      <c r="AC606" s="13">
        <v>0.19834311750443909</v>
      </c>
      <c r="AD606" s="13">
        <v>0.27050669611922268</v>
      </c>
      <c r="AE606" s="13">
        <v>0.22633615914292249</v>
      </c>
      <c r="AF606" s="13">
        <v>0.25202352161866448</v>
      </c>
      <c r="AH606" s="13">
        <v>0.23661792638960419</v>
      </c>
      <c r="AI606" s="13">
        <v>0.23094074463855149</v>
      </c>
      <c r="AJ606" s="13">
        <v>0.1522401523036491</v>
      </c>
      <c r="AK606" s="13">
        <v>0.28258641349905139</v>
      </c>
      <c r="AL606" s="13">
        <v>0.23364757667064839</v>
      </c>
      <c r="AN606" s="13">
        <v>0.21422410824053331</v>
      </c>
      <c r="AO606" s="13">
        <v>0.2336715288002795</v>
      </c>
      <c r="AP606" s="13">
        <v>0.23191181535863081</v>
      </c>
      <c r="AQ606" s="13">
        <v>0.25595206791027342</v>
      </c>
    </row>
    <row r="607" spans="2:45" x14ac:dyDescent="0.35">
      <c r="B607" s="12" t="s">
        <v>104</v>
      </c>
      <c r="C607" s="13">
        <v>0.17767167705976741</v>
      </c>
      <c r="D607" s="13">
        <v>0.17098303736214121</v>
      </c>
      <c r="E607" s="13">
        <v>0.19426268235709299</v>
      </c>
      <c r="F607" s="13">
        <v>0.19504419218889879</v>
      </c>
      <c r="G607" s="13">
        <v>0.16746869150525201</v>
      </c>
      <c r="H607" s="13">
        <v>0.1969858641987923</v>
      </c>
      <c r="I607" s="13">
        <v>0.14974742065118479</v>
      </c>
      <c r="K607" s="13">
        <v>0.14519079912343771</v>
      </c>
      <c r="L607" s="13">
        <v>0.20947175555208189</v>
      </c>
      <c r="N607" s="13">
        <v>0.1853218945065826</v>
      </c>
      <c r="O607" s="13">
        <v>0.18601156872248181</v>
      </c>
      <c r="P607" s="13">
        <v>0.198068476034574</v>
      </c>
      <c r="Q607" s="13">
        <v>0.1868912234649944</v>
      </c>
      <c r="R607" s="13">
        <v>0.20423222502237959</v>
      </c>
      <c r="S607" s="13">
        <v>0.1674310128170709</v>
      </c>
      <c r="T607" s="13">
        <v>0.2440938336065151</v>
      </c>
      <c r="U607" s="13">
        <v>0.1214377073961055</v>
      </c>
      <c r="V607" s="13">
        <v>0.16946371204449151</v>
      </c>
      <c r="W607" s="13">
        <v>0.17353224352478999</v>
      </c>
      <c r="X607" s="13">
        <v>0.1646245475052738</v>
      </c>
      <c r="Y607" s="13">
        <v>0.16309150855578969</v>
      </c>
      <c r="AA607" s="13">
        <v>0.16255624970197599</v>
      </c>
      <c r="AB607" s="13">
        <v>0.1898114782605563</v>
      </c>
      <c r="AC607" s="13">
        <v>0.1584913557272328</v>
      </c>
      <c r="AD607" s="13">
        <v>0.19809828113875599</v>
      </c>
      <c r="AE607" s="13">
        <v>0.18340331852057901</v>
      </c>
      <c r="AF607" s="13">
        <v>0.1837938201557163</v>
      </c>
      <c r="AH607" s="13">
        <v>0.1447247533508372</v>
      </c>
      <c r="AI607" s="13">
        <v>0.17857621056289971</v>
      </c>
      <c r="AJ607" s="13">
        <v>0.20439786587300729</v>
      </c>
      <c r="AK607" s="13">
        <v>0.16490037438901931</v>
      </c>
      <c r="AL607" s="13">
        <v>0.1914254100058557</v>
      </c>
      <c r="AN607" s="13">
        <v>0.1617874416547711</v>
      </c>
      <c r="AO607" s="13">
        <v>0.1759748138718589</v>
      </c>
      <c r="AP607" s="13">
        <v>0.1839077652451499</v>
      </c>
      <c r="AQ607" s="13">
        <v>0.19019774439501189</v>
      </c>
    </row>
    <row r="608" spans="2:45" x14ac:dyDescent="0.35">
      <c r="B608" s="12" t="s">
        <v>105</v>
      </c>
      <c r="C608" s="13">
        <v>0.2189899649573801</v>
      </c>
      <c r="D608" s="13">
        <v>0.17885219045865111</v>
      </c>
      <c r="E608" s="13">
        <v>0.15483388340538881</v>
      </c>
      <c r="F608" s="13">
        <v>0.1729809575488418</v>
      </c>
      <c r="G608" s="13">
        <v>0.2036492697161485</v>
      </c>
      <c r="H608" s="13">
        <v>0.2154687804225931</v>
      </c>
      <c r="I608" s="13">
        <v>0.34973270578553278</v>
      </c>
      <c r="K608" s="13">
        <v>0.20239135855477711</v>
      </c>
      <c r="L608" s="13">
        <v>0.23524066444587591</v>
      </c>
      <c r="N608" s="13">
        <v>0.23092856324744851</v>
      </c>
      <c r="O608" s="13">
        <v>0.14480891372871191</v>
      </c>
      <c r="P608" s="13">
        <v>0.2208898411836018</v>
      </c>
      <c r="Q608" s="13">
        <v>0.24713222406119301</v>
      </c>
      <c r="R608" s="13">
        <v>0.18771424058702371</v>
      </c>
      <c r="S608" s="13">
        <v>0.21443144886067739</v>
      </c>
      <c r="T608" s="13">
        <v>0.25635215301487502</v>
      </c>
      <c r="U608" s="13">
        <v>0.23701045003548521</v>
      </c>
      <c r="V608" s="13">
        <v>0.1687755091484083</v>
      </c>
      <c r="W608" s="13">
        <v>0.23586002585033439</v>
      </c>
      <c r="X608" s="13">
        <v>0.2200552876853048</v>
      </c>
      <c r="Y608" s="13">
        <v>0.26709169351413009</v>
      </c>
      <c r="AA608" s="13">
        <v>0.1801589704924654</v>
      </c>
      <c r="AB608" s="13">
        <v>0.2679624952493454</v>
      </c>
      <c r="AC608" s="13">
        <v>0.23349530303941879</v>
      </c>
      <c r="AD608" s="13">
        <v>0.2382337369022238</v>
      </c>
      <c r="AE608" s="13">
        <v>0.24311336262032759</v>
      </c>
      <c r="AF608" s="13">
        <v>0.2227978708040185</v>
      </c>
      <c r="AH608" s="13">
        <v>0.16508399191481149</v>
      </c>
      <c r="AI608" s="13">
        <v>0.23217508376264301</v>
      </c>
      <c r="AJ608" s="13">
        <v>0.25517837779244967</v>
      </c>
      <c r="AK608" s="13">
        <v>0.22126995248765871</v>
      </c>
      <c r="AL608" s="13">
        <v>0.2263597338795236</v>
      </c>
      <c r="AN608" s="13">
        <v>0.21443251775365091</v>
      </c>
      <c r="AO608" s="13">
        <v>0.24950685447778939</v>
      </c>
      <c r="AP608" s="13">
        <v>0.1868593277876377</v>
      </c>
      <c r="AQ608" s="13">
        <v>0.22122378331485909</v>
      </c>
    </row>
    <row r="609" spans="2:45" x14ac:dyDescent="0.35">
      <c r="B609" s="12" t="s">
        <v>81</v>
      </c>
      <c r="C609" s="13">
        <v>6.4643304884046529E-2</v>
      </c>
      <c r="D609" s="13">
        <v>6.3773315153684534E-2</v>
      </c>
      <c r="E609" s="13">
        <v>3.8079788768415883E-2</v>
      </c>
      <c r="F609" s="13">
        <v>7.2179283438698047E-2</v>
      </c>
      <c r="G609" s="13">
        <v>3.4810504430085848E-2</v>
      </c>
      <c r="H609" s="13">
        <v>9.2075460834521186E-2</v>
      </c>
      <c r="I609" s="13">
        <v>8.6379539423380974E-2</v>
      </c>
      <c r="K609" s="13">
        <v>5.5588369036915247E-2</v>
      </c>
      <c r="L609" s="13">
        <v>7.35084492082268E-2</v>
      </c>
      <c r="N609" s="13">
        <v>5.5821486247768858E-2</v>
      </c>
      <c r="O609" s="13">
        <v>8.4014466407960814E-2</v>
      </c>
      <c r="P609" s="13">
        <v>9.3756065794246168E-2</v>
      </c>
      <c r="Q609" s="13">
        <v>7.6705120089442344E-2</v>
      </c>
      <c r="R609" s="13">
        <v>3.259898111754031E-2</v>
      </c>
      <c r="S609" s="13">
        <v>6.7492421808112157E-2</v>
      </c>
      <c r="T609" s="13">
        <v>6.8264217513864148E-2</v>
      </c>
      <c r="U609" s="13">
        <v>7.1700636170586599E-2</v>
      </c>
      <c r="V609" s="13">
        <v>5.3322225142705501E-2</v>
      </c>
      <c r="W609" s="13">
        <v>8.785572974696447E-2</v>
      </c>
      <c r="X609" s="13">
        <v>6.6034961446854473E-2</v>
      </c>
      <c r="Y609" s="13">
        <v>5.4598701060062933E-2</v>
      </c>
      <c r="AA609" s="13">
        <v>5.7895249035811988E-2</v>
      </c>
      <c r="AB609" s="13">
        <v>5.0606427168241423E-2</v>
      </c>
      <c r="AC609" s="13">
        <v>5.9442254394629371E-2</v>
      </c>
      <c r="AD609" s="13">
        <v>4.6878452692892751E-2</v>
      </c>
      <c r="AE609" s="13">
        <v>0.1187809896174446</v>
      </c>
      <c r="AF609" s="13">
        <v>4.3566435029051651E-2</v>
      </c>
      <c r="AH609" s="13">
        <v>2.556254782940524E-2</v>
      </c>
      <c r="AI609" s="13">
        <v>8.3437404880621055E-2</v>
      </c>
      <c r="AJ609" s="13">
        <v>7.4433511875569111E-2</v>
      </c>
      <c r="AK609" s="13">
        <v>6.1047387972138802E-2</v>
      </c>
      <c r="AL609" s="13">
        <v>7.7769969335409958E-2</v>
      </c>
      <c r="AN609" s="13">
        <v>3.236778751407865E-2</v>
      </c>
      <c r="AO609" s="13">
        <v>6.4557958585214181E-2</v>
      </c>
      <c r="AP609" s="13">
        <v>6.2845329452051527E-2</v>
      </c>
      <c r="AQ609" s="13">
        <v>0.1005312830739242</v>
      </c>
    </row>
    <row r="611" spans="2:45" x14ac:dyDescent="0.35">
      <c r="B611" s="30" t="s">
        <v>189</v>
      </c>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row>
    <row r="612" spans="2:45" x14ac:dyDescent="0.35">
      <c r="B612" s="29" t="s">
        <v>16</v>
      </c>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row>
    <row r="613" spans="2:45" x14ac:dyDescent="0.35">
      <c r="B613" s="12" t="s">
        <v>101</v>
      </c>
      <c r="C613" s="13">
        <v>9.5161698762260272E-2</v>
      </c>
      <c r="D613" s="13">
        <v>0.1217919248371451</v>
      </c>
      <c r="E613" s="13">
        <v>0.13842079608131611</v>
      </c>
      <c r="F613" s="13">
        <v>0.1348567371221959</v>
      </c>
      <c r="G613" s="13">
        <v>9.660210661399117E-2</v>
      </c>
      <c r="H613" s="13">
        <v>5.9552031221978552E-2</v>
      </c>
      <c r="I613" s="13">
        <v>3.3022862676950183E-2</v>
      </c>
      <c r="K613" s="13">
        <v>0.1151299513931983</v>
      </c>
      <c r="L613" s="13">
        <v>7.5611980855529726E-2</v>
      </c>
      <c r="N613" s="13">
        <v>5.8401145022463533E-2</v>
      </c>
      <c r="O613" s="13">
        <v>4.7824732972681278E-2</v>
      </c>
      <c r="P613" s="13">
        <v>0.12249031951448</v>
      </c>
      <c r="Q613" s="13">
        <v>9.6985743002091909E-2</v>
      </c>
      <c r="R613" s="13">
        <v>9.7803265438388409E-2</v>
      </c>
      <c r="S613" s="13">
        <v>0.1132786018278701</v>
      </c>
      <c r="T613" s="13">
        <v>8.9299299686931163E-2</v>
      </c>
      <c r="U613" s="13">
        <v>9.9022776219635733E-2</v>
      </c>
      <c r="V613" s="13">
        <v>0.116523959039271</v>
      </c>
      <c r="W613" s="13">
        <v>7.0431921593457528E-2</v>
      </c>
      <c r="X613" s="13">
        <v>0.11259058360112779</v>
      </c>
      <c r="Y613" s="13">
        <v>0.10028718153412659</v>
      </c>
      <c r="AA613" s="13">
        <v>0.12785648126779631</v>
      </c>
      <c r="AB613" s="13">
        <v>0.1326705664775672</v>
      </c>
      <c r="AC613" s="13">
        <v>8.5744631799580265E-2</v>
      </c>
      <c r="AD613" s="13">
        <v>7.7048402423643664E-2</v>
      </c>
      <c r="AE613" s="13">
        <v>5.0083967581291383E-2</v>
      </c>
      <c r="AF613" s="13">
        <v>8.8067946557837493E-2</v>
      </c>
      <c r="AH613" s="13">
        <v>0.1526753869306304</v>
      </c>
      <c r="AI613" s="13">
        <v>0.11164622008543799</v>
      </c>
      <c r="AJ613" s="13">
        <v>9.5264043960265471E-2</v>
      </c>
      <c r="AK613" s="13">
        <v>6.536151285694515E-2</v>
      </c>
      <c r="AL613" s="13">
        <v>8.1972631621050715E-2</v>
      </c>
      <c r="AN613" s="13">
        <v>0.13855648381936889</v>
      </c>
      <c r="AO613" s="13">
        <v>9.4338755459505694E-2</v>
      </c>
      <c r="AP613" s="13">
        <v>0.1054339713411033</v>
      </c>
      <c r="AQ613" s="13">
        <v>3.972114117923798E-2</v>
      </c>
    </row>
    <row r="614" spans="2:45" x14ac:dyDescent="0.35">
      <c r="B614" s="12" t="s">
        <v>102</v>
      </c>
      <c r="C614" s="13">
        <v>0.23079812946672701</v>
      </c>
      <c r="D614" s="13">
        <v>0.31100126453422072</v>
      </c>
      <c r="E614" s="13">
        <v>0.25352019817206078</v>
      </c>
      <c r="F614" s="13">
        <v>0.2689718172710584</v>
      </c>
      <c r="G614" s="13">
        <v>0.23294507626786681</v>
      </c>
      <c r="H614" s="13">
        <v>0.17935098106973571</v>
      </c>
      <c r="I614" s="13">
        <v>0.16138330332918061</v>
      </c>
      <c r="K614" s="13">
        <v>0.24069179673086541</v>
      </c>
      <c r="L614" s="13">
        <v>0.2211118335423011</v>
      </c>
      <c r="N614" s="13">
        <v>0.30299129421849169</v>
      </c>
      <c r="O614" s="13">
        <v>0.18996985643672831</v>
      </c>
      <c r="P614" s="13">
        <v>0.12908939203416989</v>
      </c>
      <c r="Q614" s="13">
        <v>0.22515282114557841</v>
      </c>
      <c r="R614" s="13">
        <v>0.25002786280629219</v>
      </c>
      <c r="S614" s="13">
        <v>0.2146526910732928</v>
      </c>
      <c r="T614" s="13">
        <v>0.23367685952699471</v>
      </c>
      <c r="U614" s="13">
        <v>0.1872217923231361</v>
      </c>
      <c r="V614" s="13">
        <v>0.26579403340287733</v>
      </c>
      <c r="W614" s="13">
        <v>0.2286450413037196</v>
      </c>
      <c r="X614" s="13">
        <v>0.19767148995439279</v>
      </c>
      <c r="Y614" s="13">
        <v>0.24216587027516359</v>
      </c>
      <c r="AA614" s="13">
        <v>0.24982047185184639</v>
      </c>
      <c r="AB614" s="13">
        <v>0.246374354604361</v>
      </c>
      <c r="AC614" s="13">
        <v>0.29893349859923768</v>
      </c>
      <c r="AD614" s="13">
        <v>0.2010234384879927</v>
      </c>
      <c r="AE614" s="13">
        <v>0.1983255955952094</v>
      </c>
      <c r="AF614" s="13">
        <v>0.22565781407310881</v>
      </c>
      <c r="AH614" s="13">
        <v>0.28460737676026349</v>
      </c>
      <c r="AI614" s="13">
        <v>0.2479953054877034</v>
      </c>
      <c r="AJ614" s="13">
        <v>0.27646990796851439</v>
      </c>
      <c r="AK614" s="13">
        <v>0.21061196293320941</v>
      </c>
      <c r="AL614" s="13">
        <v>0.1945219496563588</v>
      </c>
      <c r="AN614" s="13">
        <v>0.26167287350059271</v>
      </c>
      <c r="AO614" s="13">
        <v>0.23257216542218601</v>
      </c>
      <c r="AP614" s="13">
        <v>0.22590625914893581</v>
      </c>
      <c r="AQ614" s="13">
        <v>0.20054967342078439</v>
      </c>
    </row>
    <row r="615" spans="2:45" ht="29" x14ac:dyDescent="0.35">
      <c r="B615" s="12" t="s">
        <v>103</v>
      </c>
      <c r="C615" s="13">
        <v>0.25650896266008411</v>
      </c>
      <c r="D615" s="13">
        <v>0.21471245594967389</v>
      </c>
      <c r="E615" s="13">
        <v>0.2377957937318847</v>
      </c>
      <c r="F615" s="13">
        <v>0.21387597905690831</v>
      </c>
      <c r="G615" s="13">
        <v>0.33110540708239178</v>
      </c>
      <c r="H615" s="13">
        <v>0.28438273677808668</v>
      </c>
      <c r="I615" s="13">
        <v>0.25469061390944181</v>
      </c>
      <c r="K615" s="13">
        <v>0.25909247036250799</v>
      </c>
      <c r="L615" s="13">
        <v>0.25397960529838892</v>
      </c>
      <c r="N615" s="13">
        <v>0.21789622931159519</v>
      </c>
      <c r="O615" s="13">
        <v>0.30553475749387848</v>
      </c>
      <c r="P615" s="13">
        <v>0.32103580292788297</v>
      </c>
      <c r="Q615" s="13">
        <v>0.20655979997679461</v>
      </c>
      <c r="R615" s="13">
        <v>0.27831139502828178</v>
      </c>
      <c r="S615" s="13">
        <v>0.29189919340036291</v>
      </c>
      <c r="T615" s="13">
        <v>0.2383622956494322</v>
      </c>
      <c r="U615" s="13">
        <v>0.25405621354265601</v>
      </c>
      <c r="V615" s="13">
        <v>0.25956979511649447</v>
      </c>
      <c r="W615" s="13">
        <v>0.26033214868856253</v>
      </c>
      <c r="X615" s="13">
        <v>0.24326597792886431</v>
      </c>
      <c r="Y615" s="13">
        <v>0.22428850133778541</v>
      </c>
      <c r="AA615" s="13">
        <v>0.25040974092580298</v>
      </c>
      <c r="AB615" s="13">
        <v>0.21950223821268289</v>
      </c>
      <c r="AC615" s="13">
        <v>0.234202711711651</v>
      </c>
      <c r="AD615" s="13">
        <v>0.26134348992844247</v>
      </c>
      <c r="AE615" s="13">
        <v>0.25495618341626169</v>
      </c>
      <c r="AF615" s="13">
        <v>0.2811066718284102</v>
      </c>
      <c r="AH615" s="13">
        <v>0.23290815096696871</v>
      </c>
      <c r="AI615" s="13">
        <v>0.25345782634492248</v>
      </c>
      <c r="AJ615" s="13">
        <v>0.22408949358302191</v>
      </c>
      <c r="AK615" s="13">
        <v>0.2810045230367692</v>
      </c>
      <c r="AL615" s="13">
        <v>0.26601338340514791</v>
      </c>
      <c r="AN615" s="13">
        <v>0.23103526026205329</v>
      </c>
      <c r="AO615" s="13">
        <v>0.24817035774501769</v>
      </c>
      <c r="AP615" s="13">
        <v>0.26266144405780351</v>
      </c>
      <c r="AQ615" s="13">
        <v>0.2849933123737341</v>
      </c>
    </row>
    <row r="616" spans="2:45" x14ac:dyDescent="0.35">
      <c r="B616" s="12" t="s">
        <v>104</v>
      </c>
      <c r="C616" s="13">
        <v>0.17405651230434821</v>
      </c>
      <c r="D616" s="13">
        <v>0.1829699300817097</v>
      </c>
      <c r="E616" s="13">
        <v>0.1878686612623896</v>
      </c>
      <c r="F616" s="13">
        <v>0.16037416014567521</v>
      </c>
      <c r="G616" s="13">
        <v>0.14837763940848511</v>
      </c>
      <c r="H616" s="13">
        <v>0.208938880806738</v>
      </c>
      <c r="I616" s="13">
        <v>0.16540423243814931</v>
      </c>
      <c r="K616" s="13">
        <v>0.15488903040246951</v>
      </c>
      <c r="L616" s="13">
        <v>0.1928222436424783</v>
      </c>
      <c r="N616" s="13">
        <v>0.20879579749697089</v>
      </c>
      <c r="O616" s="13">
        <v>0.2471656678658524</v>
      </c>
      <c r="P616" s="13">
        <v>0.16549203375141991</v>
      </c>
      <c r="Q616" s="13">
        <v>0.14866599105554709</v>
      </c>
      <c r="R616" s="13">
        <v>0.17864053842677849</v>
      </c>
      <c r="S616" s="13">
        <v>0.1545209438022947</v>
      </c>
      <c r="T616" s="13">
        <v>0.15217590596657529</v>
      </c>
      <c r="U616" s="13">
        <v>0.1561658819441421</v>
      </c>
      <c r="V616" s="13">
        <v>0.16020099950480421</v>
      </c>
      <c r="W616" s="13">
        <v>0.21294562682948739</v>
      </c>
      <c r="X616" s="13">
        <v>0.14441841754673099</v>
      </c>
      <c r="Y616" s="13">
        <v>0.16913983211551639</v>
      </c>
      <c r="AA616" s="13">
        <v>0.16094841534178619</v>
      </c>
      <c r="AB616" s="13">
        <v>0.2104076152248282</v>
      </c>
      <c r="AC616" s="13">
        <v>0.15203026604561831</v>
      </c>
      <c r="AD616" s="13">
        <v>0.1826276546430457</v>
      </c>
      <c r="AE616" s="13">
        <v>0.19689807767573789</v>
      </c>
      <c r="AF616" s="13">
        <v>0.16229144085310659</v>
      </c>
      <c r="AH616" s="13">
        <v>0.1481909257598984</v>
      </c>
      <c r="AI616" s="13">
        <v>0.15536682739441929</v>
      </c>
      <c r="AJ616" s="13">
        <v>0.1770831515889737</v>
      </c>
      <c r="AK616" s="13">
        <v>0.1942083239654013</v>
      </c>
      <c r="AL616" s="13">
        <v>0.177137396976176</v>
      </c>
      <c r="AN616" s="13">
        <v>0.1510704949817914</v>
      </c>
      <c r="AO616" s="13">
        <v>0.1865808800343344</v>
      </c>
      <c r="AP616" s="13">
        <v>0.19476643385512421</v>
      </c>
      <c r="AQ616" s="13">
        <v>0.1688861383737745</v>
      </c>
    </row>
    <row r="617" spans="2:45" x14ac:dyDescent="0.35">
      <c r="B617" s="12" t="s">
        <v>105</v>
      </c>
      <c r="C617" s="13">
        <v>0.18139183391443761</v>
      </c>
      <c r="D617" s="13">
        <v>0.1153449831289929</v>
      </c>
      <c r="E617" s="13">
        <v>0.13487667391143299</v>
      </c>
      <c r="F617" s="13">
        <v>0.1682001108651954</v>
      </c>
      <c r="G617" s="13">
        <v>0.1472684004892543</v>
      </c>
      <c r="H617" s="13">
        <v>0.1850848871913538</v>
      </c>
      <c r="I617" s="13">
        <v>0.29856245450982533</v>
      </c>
      <c r="K617" s="13">
        <v>0.17639021633225721</v>
      </c>
      <c r="L617" s="13">
        <v>0.18628861755475851</v>
      </c>
      <c r="N617" s="13">
        <v>0.17742643574085601</v>
      </c>
      <c r="O617" s="13">
        <v>0.17350643036940849</v>
      </c>
      <c r="P617" s="13">
        <v>0.1639879089699095</v>
      </c>
      <c r="Q617" s="13">
        <v>0.18201448343895829</v>
      </c>
      <c r="R617" s="13">
        <v>0.1577885477587124</v>
      </c>
      <c r="S617" s="13">
        <v>0.17424267882205161</v>
      </c>
      <c r="T617" s="13">
        <v>0.22341259638040581</v>
      </c>
      <c r="U617" s="13">
        <v>0.21889904923030301</v>
      </c>
      <c r="V617" s="13">
        <v>0.15229098671093699</v>
      </c>
      <c r="W617" s="13">
        <v>0.15352728283905509</v>
      </c>
      <c r="X617" s="13">
        <v>0.22446672418255029</v>
      </c>
      <c r="Y617" s="13">
        <v>0.2099542498155664</v>
      </c>
      <c r="AA617" s="13">
        <v>0.15171629029705119</v>
      </c>
      <c r="AB617" s="13">
        <v>0.15548666771864419</v>
      </c>
      <c r="AC617" s="13">
        <v>0.18569106282221121</v>
      </c>
      <c r="AD617" s="13">
        <v>0.23076976082550549</v>
      </c>
      <c r="AE617" s="13">
        <v>0.1888446004854191</v>
      </c>
      <c r="AF617" s="13">
        <v>0.19693879060669031</v>
      </c>
      <c r="AH617" s="13">
        <v>0.1392360313059284</v>
      </c>
      <c r="AI617" s="13">
        <v>0.16567813392012429</v>
      </c>
      <c r="AJ617" s="13">
        <v>0.1511992452648464</v>
      </c>
      <c r="AK617" s="13">
        <v>0.19482714094710851</v>
      </c>
      <c r="AL617" s="13">
        <v>0.20967946695290421</v>
      </c>
      <c r="AN617" s="13">
        <v>0.17573512836979829</v>
      </c>
      <c r="AO617" s="13">
        <v>0.18040304353211961</v>
      </c>
      <c r="AP617" s="13">
        <v>0.15650658387675739</v>
      </c>
      <c r="AQ617" s="13">
        <v>0.21080599358022001</v>
      </c>
    </row>
    <row r="618" spans="2:45" x14ac:dyDescent="0.35">
      <c r="B618" s="12" t="s">
        <v>81</v>
      </c>
      <c r="C618" s="13">
        <v>6.208286289214289E-2</v>
      </c>
      <c r="D618" s="13">
        <v>5.41794414682579E-2</v>
      </c>
      <c r="E618" s="13">
        <v>4.7517876840915803E-2</v>
      </c>
      <c r="F618" s="13">
        <v>5.3721195538966933E-2</v>
      </c>
      <c r="G618" s="13">
        <v>4.3701370138010759E-2</v>
      </c>
      <c r="H618" s="13">
        <v>8.2690482932107207E-2</v>
      </c>
      <c r="I618" s="13">
        <v>8.6936533136453026E-2</v>
      </c>
      <c r="K618" s="13">
        <v>5.3806534778701773E-2</v>
      </c>
      <c r="L618" s="13">
        <v>7.0185719106543518E-2</v>
      </c>
      <c r="N618" s="13">
        <v>3.4489098209622752E-2</v>
      </c>
      <c r="O618" s="13">
        <v>3.5998554861450871E-2</v>
      </c>
      <c r="P618" s="13">
        <v>9.7904542802137826E-2</v>
      </c>
      <c r="Q618" s="13">
        <v>0.14062116138102981</v>
      </c>
      <c r="R618" s="13">
        <v>3.742839054154648E-2</v>
      </c>
      <c r="S618" s="13">
        <v>5.140589107412781E-2</v>
      </c>
      <c r="T618" s="13">
        <v>6.3073042789660916E-2</v>
      </c>
      <c r="U618" s="13">
        <v>8.4634286740126949E-2</v>
      </c>
      <c r="V618" s="13">
        <v>4.5620226225615963E-2</v>
      </c>
      <c r="W618" s="13">
        <v>7.4117978745717669E-2</v>
      </c>
      <c r="X618" s="13">
        <v>7.7586806786333479E-2</v>
      </c>
      <c r="Y618" s="13">
        <v>5.4164364921841623E-2</v>
      </c>
      <c r="AA618" s="13">
        <v>5.9248600315716909E-2</v>
      </c>
      <c r="AB618" s="13">
        <v>3.5558557761916548E-2</v>
      </c>
      <c r="AC618" s="13">
        <v>4.3397829021701563E-2</v>
      </c>
      <c r="AD618" s="13">
        <v>4.7187253691369883E-2</v>
      </c>
      <c r="AE618" s="13">
        <v>0.11089157524608061</v>
      </c>
      <c r="AF618" s="13">
        <v>4.5937336080846727E-2</v>
      </c>
      <c r="AH618" s="13">
        <v>4.23821282763105E-2</v>
      </c>
      <c r="AI618" s="13">
        <v>6.5855686767392549E-2</v>
      </c>
      <c r="AJ618" s="13">
        <v>7.5894157634378082E-2</v>
      </c>
      <c r="AK618" s="13">
        <v>5.3986536260566403E-2</v>
      </c>
      <c r="AL618" s="13">
        <v>7.0675171388362462E-2</v>
      </c>
      <c r="AN618" s="13">
        <v>4.1929759066395643E-2</v>
      </c>
      <c r="AO618" s="13">
        <v>5.7934797806836462E-2</v>
      </c>
      <c r="AP618" s="13">
        <v>5.4725307720275992E-2</v>
      </c>
      <c r="AQ618" s="13">
        <v>9.5043741072249013E-2</v>
      </c>
    </row>
    <row r="620" spans="2:45" x14ac:dyDescent="0.35">
      <c r="B620" s="30" t="s">
        <v>190</v>
      </c>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row>
    <row r="621" spans="2:45" x14ac:dyDescent="0.35">
      <c r="B621" s="29" t="s">
        <v>16</v>
      </c>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row>
    <row r="622" spans="2:45" x14ac:dyDescent="0.35">
      <c r="B622" s="12" t="s">
        <v>101</v>
      </c>
      <c r="C622" s="13">
        <v>0.18208518733009421</v>
      </c>
      <c r="D622" s="13">
        <v>0.20860557668155541</v>
      </c>
      <c r="E622" s="13">
        <v>0.20729909035285141</v>
      </c>
      <c r="F622" s="13">
        <v>0.1865566576417465</v>
      </c>
      <c r="G622" s="13">
        <v>0.1939778717276871</v>
      </c>
      <c r="H622" s="13">
        <v>0.20291621438908169</v>
      </c>
      <c r="I622" s="13">
        <v>0.1168434137840751</v>
      </c>
      <c r="K622" s="13">
        <v>0.19232260206472829</v>
      </c>
      <c r="L622" s="13">
        <v>0.1720623488847203</v>
      </c>
      <c r="N622" s="13">
        <v>0.20674399557124931</v>
      </c>
      <c r="O622" s="13">
        <v>0.22638126777902781</v>
      </c>
      <c r="P622" s="13">
        <v>0.1943316460035818</v>
      </c>
      <c r="Q622" s="13">
        <v>0.2278292707308554</v>
      </c>
      <c r="R622" s="13">
        <v>0.16315201208265459</v>
      </c>
      <c r="S622" s="13">
        <v>0.1954110107603988</v>
      </c>
      <c r="T622" s="13">
        <v>0.19271237665746571</v>
      </c>
      <c r="U622" s="13">
        <v>0.17437188653469041</v>
      </c>
      <c r="V622" s="13">
        <v>0.1701073688905903</v>
      </c>
      <c r="W622" s="13">
        <v>0.14614288588913349</v>
      </c>
      <c r="X622" s="13">
        <v>0.17527266807917799</v>
      </c>
      <c r="Y622" s="13">
        <v>0.20315816981416049</v>
      </c>
      <c r="AA622" s="13">
        <v>0.20709782288059739</v>
      </c>
      <c r="AB622" s="13">
        <v>0.19643955875777711</v>
      </c>
      <c r="AC622" s="13">
        <v>0.21766289920067219</v>
      </c>
      <c r="AD622" s="13">
        <v>0.1730908585635739</v>
      </c>
      <c r="AE622" s="13">
        <v>0.1578088636014037</v>
      </c>
      <c r="AF622" s="13">
        <v>0.15921851058656031</v>
      </c>
      <c r="AH622" s="13">
        <v>0.2381720511635432</v>
      </c>
      <c r="AI622" s="13">
        <v>0.13803305612146699</v>
      </c>
      <c r="AJ622" s="13">
        <v>0.20576070923104259</v>
      </c>
      <c r="AK622" s="13">
        <v>0.17653325927661581</v>
      </c>
      <c r="AL622" s="13">
        <v>0.15932518918184529</v>
      </c>
      <c r="AN622" s="13">
        <v>0.2061621836134879</v>
      </c>
      <c r="AO622" s="13">
        <v>0.17975990343515019</v>
      </c>
      <c r="AP622" s="13">
        <v>0.19043195234463139</v>
      </c>
      <c r="AQ622" s="13">
        <v>0.1524850238526671</v>
      </c>
    </row>
    <row r="623" spans="2:45" x14ac:dyDescent="0.35">
      <c r="B623" s="12" t="s">
        <v>102</v>
      </c>
      <c r="C623" s="13">
        <v>0.33048372763615153</v>
      </c>
      <c r="D623" s="13">
        <v>0.32312626038758963</v>
      </c>
      <c r="E623" s="13">
        <v>0.35686412197229611</v>
      </c>
      <c r="F623" s="13">
        <v>0.35827113211390033</v>
      </c>
      <c r="G623" s="13">
        <v>0.32934199639263678</v>
      </c>
      <c r="H623" s="13">
        <v>0.29111420854352471</v>
      </c>
      <c r="I623" s="13">
        <v>0.31874202485863112</v>
      </c>
      <c r="K623" s="13">
        <v>0.33263381144122101</v>
      </c>
      <c r="L623" s="13">
        <v>0.32837870960368659</v>
      </c>
      <c r="N623" s="13">
        <v>0.29462097586738101</v>
      </c>
      <c r="O623" s="13">
        <v>0.21191900167390931</v>
      </c>
      <c r="P623" s="13">
        <v>0.35186994944400701</v>
      </c>
      <c r="Q623" s="13">
        <v>0.28541388250389688</v>
      </c>
      <c r="R623" s="13">
        <v>0.36939996561105282</v>
      </c>
      <c r="S623" s="13">
        <v>0.37107705022502913</v>
      </c>
      <c r="T623" s="13">
        <v>0.2976423034119659</v>
      </c>
      <c r="U623" s="13">
        <v>0.33527918768978382</v>
      </c>
      <c r="V623" s="13">
        <v>0.34657260439323018</v>
      </c>
      <c r="W623" s="13">
        <v>0.37325662786622321</v>
      </c>
      <c r="X623" s="13">
        <v>0.29129375796060608</v>
      </c>
      <c r="Y623" s="13">
        <v>0.29899784166386562</v>
      </c>
      <c r="AA623" s="13">
        <v>0.37339609460356588</v>
      </c>
      <c r="AB623" s="13">
        <v>0.36567414522662528</v>
      </c>
      <c r="AC623" s="13">
        <v>0.2949222927557687</v>
      </c>
      <c r="AD623" s="13">
        <v>0.30463226570446073</v>
      </c>
      <c r="AE623" s="13">
        <v>0.26576270151310821</v>
      </c>
      <c r="AF623" s="13">
        <v>0.33730645496393302</v>
      </c>
      <c r="AH623" s="13">
        <v>0.39613390387496789</v>
      </c>
      <c r="AI623" s="13">
        <v>0.41464557694900123</v>
      </c>
      <c r="AJ623" s="13">
        <v>0.26952095566612139</v>
      </c>
      <c r="AK623" s="13">
        <v>0.33249263314111421</v>
      </c>
      <c r="AL623" s="13">
        <v>0.30002621142084501</v>
      </c>
      <c r="AN623" s="13">
        <v>0.36215030252251162</v>
      </c>
      <c r="AO623" s="13">
        <v>0.34784775690771569</v>
      </c>
      <c r="AP623" s="13">
        <v>0.33310549370578579</v>
      </c>
      <c r="AQ623" s="13">
        <v>0.27515173613908139</v>
      </c>
    </row>
    <row r="624" spans="2:45" ht="29" x14ac:dyDescent="0.35">
      <c r="B624" s="12" t="s">
        <v>103</v>
      </c>
      <c r="C624" s="13">
        <v>0.1912044592051696</v>
      </c>
      <c r="D624" s="13">
        <v>0.1610260318482421</v>
      </c>
      <c r="E624" s="13">
        <v>0.1766123697256575</v>
      </c>
      <c r="F624" s="13">
        <v>0.17142146881498399</v>
      </c>
      <c r="G624" s="13">
        <v>0.19696424321973971</v>
      </c>
      <c r="H624" s="13">
        <v>0.20237293899686151</v>
      </c>
      <c r="I624" s="13">
        <v>0.2268279044466939</v>
      </c>
      <c r="K624" s="13">
        <v>0.18780507112972511</v>
      </c>
      <c r="L624" s="13">
        <v>0.1945325960811764</v>
      </c>
      <c r="N624" s="13">
        <v>0.19843304667121781</v>
      </c>
      <c r="O624" s="13">
        <v>0.23490386353317011</v>
      </c>
      <c r="P624" s="13">
        <v>0.21024410007563171</v>
      </c>
      <c r="Q624" s="13">
        <v>0.2367681114847465</v>
      </c>
      <c r="R624" s="13">
        <v>0.19086243297782041</v>
      </c>
      <c r="S624" s="13">
        <v>0.12702354229941651</v>
      </c>
      <c r="T624" s="13">
        <v>0.2044159223722071</v>
      </c>
      <c r="U624" s="13">
        <v>0.1771800061071461</v>
      </c>
      <c r="V624" s="13">
        <v>0.17692091501439919</v>
      </c>
      <c r="W624" s="13">
        <v>0.17765212742327011</v>
      </c>
      <c r="X624" s="13">
        <v>0.21727575004689459</v>
      </c>
      <c r="Y624" s="13">
        <v>0.21894499339339679</v>
      </c>
      <c r="AA624" s="13">
        <v>0.17900165336241189</v>
      </c>
      <c r="AB624" s="13">
        <v>0.13575174864430051</v>
      </c>
      <c r="AC624" s="13">
        <v>0.15269558143638171</v>
      </c>
      <c r="AD624" s="13">
        <v>0.1758573764237942</v>
      </c>
      <c r="AE624" s="13">
        <v>0.20383193169817479</v>
      </c>
      <c r="AF624" s="13">
        <v>0.2330450417202127</v>
      </c>
      <c r="AH624" s="13">
        <v>0.15474657117882931</v>
      </c>
      <c r="AI624" s="13">
        <v>0.15269015092554611</v>
      </c>
      <c r="AJ624" s="13">
        <v>0.1906146445777949</v>
      </c>
      <c r="AK624" s="13">
        <v>0.1816452469525939</v>
      </c>
      <c r="AL624" s="13">
        <v>0.2255359982888081</v>
      </c>
      <c r="AN624" s="13">
        <v>0.17870101680534589</v>
      </c>
      <c r="AO624" s="13">
        <v>0.16540264364454721</v>
      </c>
      <c r="AP624" s="13">
        <v>0.19178598727397639</v>
      </c>
      <c r="AQ624" s="13">
        <v>0.23034035130906419</v>
      </c>
    </row>
    <row r="625" spans="2:45" x14ac:dyDescent="0.35">
      <c r="B625" s="12" t="s">
        <v>104</v>
      </c>
      <c r="C625" s="13">
        <v>0.13356007162809089</v>
      </c>
      <c r="D625" s="13">
        <v>0.17955668410526959</v>
      </c>
      <c r="E625" s="13">
        <v>0.1308340237552176</v>
      </c>
      <c r="F625" s="13">
        <v>0.118484997335127</v>
      </c>
      <c r="G625" s="13">
        <v>0.12946753250220461</v>
      </c>
      <c r="H625" s="13">
        <v>0.1375402317846916</v>
      </c>
      <c r="I625" s="13">
        <v>0.1183642667738377</v>
      </c>
      <c r="K625" s="13">
        <v>0.1167838361222443</v>
      </c>
      <c r="L625" s="13">
        <v>0.14998467711250019</v>
      </c>
      <c r="N625" s="13">
        <v>0.1248017381563401</v>
      </c>
      <c r="O625" s="13">
        <v>0.15548442130684609</v>
      </c>
      <c r="P625" s="13">
        <v>7.3593293659302783E-2</v>
      </c>
      <c r="Q625" s="13">
        <v>8.7793490835118143E-2</v>
      </c>
      <c r="R625" s="13">
        <v>0.1556680692190632</v>
      </c>
      <c r="S625" s="13">
        <v>0.1180758559238477</v>
      </c>
      <c r="T625" s="13">
        <v>0.13193310666678271</v>
      </c>
      <c r="U625" s="13">
        <v>0.1319127879797391</v>
      </c>
      <c r="V625" s="13">
        <v>0.14303340841247869</v>
      </c>
      <c r="W625" s="13">
        <v>0.14985530736977201</v>
      </c>
      <c r="X625" s="13">
        <v>0.1341707516922496</v>
      </c>
      <c r="Y625" s="13">
        <v>0.1395750662287881</v>
      </c>
      <c r="AA625" s="13">
        <v>0.11509401828582171</v>
      </c>
      <c r="AB625" s="13">
        <v>0.1175520485032273</v>
      </c>
      <c r="AC625" s="13">
        <v>0.16299725098967291</v>
      </c>
      <c r="AD625" s="13">
        <v>0.1503639891803383</v>
      </c>
      <c r="AE625" s="13">
        <v>0.15701065195692671</v>
      </c>
      <c r="AF625" s="13">
        <v>0.12801137217190431</v>
      </c>
      <c r="AH625" s="13">
        <v>0.10884411588474981</v>
      </c>
      <c r="AI625" s="13">
        <v>0.1244650245730449</v>
      </c>
      <c r="AJ625" s="13">
        <v>0.1616285012900589</v>
      </c>
      <c r="AK625" s="13">
        <v>0.1387972831010672</v>
      </c>
      <c r="AL625" s="13">
        <v>0.133343062313833</v>
      </c>
      <c r="AN625" s="13">
        <v>0.1058758616158446</v>
      </c>
      <c r="AO625" s="13">
        <v>0.14996716691169529</v>
      </c>
      <c r="AP625" s="13">
        <v>0.1395454590317792</v>
      </c>
      <c r="AQ625" s="13">
        <v>0.14210924885025589</v>
      </c>
    </row>
    <row r="626" spans="2:45" x14ac:dyDescent="0.35">
      <c r="B626" s="12" t="s">
        <v>105</v>
      </c>
      <c r="C626" s="13">
        <v>0.1208895844681649</v>
      </c>
      <c r="D626" s="13">
        <v>9.6460474536083682E-2</v>
      </c>
      <c r="E626" s="13">
        <v>0.10387974369613651</v>
      </c>
      <c r="F626" s="13">
        <v>0.1134396208798194</v>
      </c>
      <c r="G626" s="13">
        <v>0.1234467728041011</v>
      </c>
      <c r="H626" s="13">
        <v>0.11248648400468959</v>
      </c>
      <c r="I626" s="13">
        <v>0.16043758077965231</v>
      </c>
      <c r="K626" s="13">
        <v>0.1251076865512539</v>
      </c>
      <c r="L626" s="13">
        <v>0.11675989383622561</v>
      </c>
      <c r="N626" s="13">
        <v>0.14063532504307291</v>
      </c>
      <c r="O626" s="13">
        <v>0.11185011441179001</v>
      </c>
      <c r="P626" s="13">
        <v>0.1179280436221955</v>
      </c>
      <c r="Q626" s="13">
        <v>0.14027446081463471</v>
      </c>
      <c r="R626" s="13">
        <v>0.1029968464388329</v>
      </c>
      <c r="S626" s="13">
        <v>0.13787538887443909</v>
      </c>
      <c r="T626" s="13">
        <v>0.13732748489306459</v>
      </c>
      <c r="U626" s="13">
        <v>0.10127015407233721</v>
      </c>
      <c r="V626" s="13">
        <v>0.12875739794954319</v>
      </c>
      <c r="W626" s="13">
        <v>9.5943803453274759E-2</v>
      </c>
      <c r="X626" s="13">
        <v>0.14167191447758251</v>
      </c>
      <c r="Y626" s="13">
        <v>0.1159222212162401</v>
      </c>
      <c r="AA626" s="13">
        <v>9.6785628738790444E-2</v>
      </c>
      <c r="AB626" s="13">
        <v>0.12729123378776511</v>
      </c>
      <c r="AC626" s="13">
        <v>0.13799678848253091</v>
      </c>
      <c r="AD626" s="13">
        <v>0.16557328012504829</v>
      </c>
      <c r="AE626" s="13">
        <v>0.1337201970802942</v>
      </c>
      <c r="AF626" s="13">
        <v>0.11315955155197691</v>
      </c>
      <c r="AH626" s="13">
        <v>8.5363678005746624E-2</v>
      </c>
      <c r="AI626" s="13">
        <v>0.1155672674547001</v>
      </c>
      <c r="AJ626" s="13">
        <v>0.12534878868546859</v>
      </c>
      <c r="AK626" s="13">
        <v>0.1346593759583177</v>
      </c>
      <c r="AL626" s="13">
        <v>0.12903752057019161</v>
      </c>
      <c r="AN626" s="13">
        <v>0.1265018159967414</v>
      </c>
      <c r="AO626" s="13">
        <v>0.1182933280867675</v>
      </c>
      <c r="AP626" s="13">
        <v>0.1075354886915873</v>
      </c>
      <c r="AQ626" s="13">
        <v>0.12922503608723909</v>
      </c>
    </row>
    <row r="627" spans="2:45" x14ac:dyDescent="0.35">
      <c r="B627" s="12" t="s">
        <v>81</v>
      </c>
      <c r="C627" s="13">
        <v>4.1776969732328993E-2</v>
      </c>
      <c r="D627" s="13">
        <v>3.1224972441259831E-2</v>
      </c>
      <c r="E627" s="13">
        <v>2.4510650497840861E-2</v>
      </c>
      <c r="F627" s="13">
        <v>5.1826123214422898E-2</v>
      </c>
      <c r="G627" s="13">
        <v>2.6801583353630691E-2</v>
      </c>
      <c r="H627" s="13">
        <v>5.3569922281150852E-2</v>
      </c>
      <c r="I627" s="13">
        <v>5.878480935710996E-2</v>
      </c>
      <c r="K627" s="13">
        <v>4.5346992690827433E-2</v>
      </c>
      <c r="L627" s="13">
        <v>3.8281774481690921E-2</v>
      </c>
      <c r="N627" s="13">
        <v>3.4764918690738979E-2</v>
      </c>
      <c r="O627" s="13">
        <v>5.946133129525661E-2</v>
      </c>
      <c r="P627" s="13">
        <v>5.203296719528118E-2</v>
      </c>
      <c r="Q627" s="13">
        <v>2.1920783630748349E-2</v>
      </c>
      <c r="R627" s="13">
        <v>1.792067367057612E-2</v>
      </c>
      <c r="S627" s="13">
        <v>5.053715191686857E-2</v>
      </c>
      <c r="T627" s="13">
        <v>3.5968805998514028E-2</v>
      </c>
      <c r="U627" s="13">
        <v>7.9985977616303217E-2</v>
      </c>
      <c r="V627" s="13">
        <v>3.4608305339758332E-2</v>
      </c>
      <c r="W627" s="13">
        <v>5.7149247998326297E-2</v>
      </c>
      <c r="X627" s="13">
        <v>4.031515774348908E-2</v>
      </c>
      <c r="Y627" s="13">
        <v>2.340170768354885E-2</v>
      </c>
      <c r="AA627" s="13">
        <v>2.8624782128812851E-2</v>
      </c>
      <c r="AB627" s="13">
        <v>5.7291265080304757E-2</v>
      </c>
      <c r="AC627" s="13">
        <v>3.3725187134973633E-2</v>
      </c>
      <c r="AD627" s="13">
        <v>3.0482230002784619E-2</v>
      </c>
      <c r="AE627" s="13">
        <v>8.1865654150092601E-2</v>
      </c>
      <c r="AF627" s="13">
        <v>2.9259069005412749E-2</v>
      </c>
      <c r="AH627" s="13">
        <v>1.6739679892163139E-2</v>
      </c>
      <c r="AI627" s="13">
        <v>5.459892397624061E-2</v>
      </c>
      <c r="AJ627" s="13">
        <v>4.7126400549513579E-2</v>
      </c>
      <c r="AK627" s="13">
        <v>3.5872201570291189E-2</v>
      </c>
      <c r="AL627" s="13">
        <v>5.2732018224476977E-2</v>
      </c>
      <c r="AN627" s="13">
        <v>2.0608819446068811E-2</v>
      </c>
      <c r="AO627" s="13">
        <v>3.8729201014124123E-2</v>
      </c>
      <c r="AP627" s="13">
        <v>3.7595618952239923E-2</v>
      </c>
      <c r="AQ627" s="13">
        <v>7.0688603761692281E-2</v>
      </c>
    </row>
    <row r="629" spans="2:45" x14ac:dyDescent="0.35">
      <c r="B629" s="30" t="s">
        <v>191</v>
      </c>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row>
    <row r="630" spans="2:45" x14ac:dyDescent="0.35">
      <c r="B630" s="29" t="s">
        <v>16</v>
      </c>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row>
    <row r="631" spans="2:45" x14ac:dyDescent="0.35">
      <c r="B631" s="12" t="s">
        <v>101</v>
      </c>
      <c r="C631" s="13">
        <v>0.18463266350548649</v>
      </c>
      <c r="D631" s="13">
        <v>0.21189492435114879</v>
      </c>
      <c r="E631" s="13">
        <v>0.2255678871034609</v>
      </c>
      <c r="F631" s="13">
        <v>0.20173840262242451</v>
      </c>
      <c r="G631" s="13">
        <v>0.18682267775228761</v>
      </c>
      <c r="H631" s="13">
        <v>0.1760592519692469</v>
      </c>
      <c r="I631" s="13">
        <v>0.1235148418414217</v>
      </c>
      <c r="K631" s="13">
        <v>0.20286755845306051</v>
      </c>
      <c r="L631" s="13">
        <v>0.16677997209213721</v>
      </c>
      <c r="N631" s="13">
        <v>0.17389998584614291</v>
      </c>
      <c r="O631" s="13">
        <v>0.17182039731811249</v>
      </c>
      <c r="P631" s="13">
        <v>0.150796162482151</v>
      </c>
      <c r="Q631" s="13">
        <v>0.20333789664458909</v>
      </c>
      <c r="R631" s="13">
        <v>0.1573052762100032</v>
      </c>
      <c r="S631" s="13">
        <v>0.226171798710636</v>
      </c>
      <c r="T631" s="13">
        <v>0.1715061441310225</v>
      </c>
      <c r="U631" s="13">
        <v>0.2116626058149286</v>
      </c>
      <c r="V631" s="13">
        <v>0.23277378976680521</v>
      </c>
      <c r="W631" s="13">
        <v>0.1767803526210581</v>
      </c>
      <c r="X631" s="13">
        <v>0.148588051199666</v>
      </c>
      <c r="Y631" s="13">
        <v>0.1578192358513226</v>
      </c>
      <c r="AA631" s="13">
        <v>0.22066746879751481</v>
      </c>
      <c r="AB631" s="13">
        <v>0.1973096920875346</v>
      </c>
      <c r="AC631" s="13">
        <v>0.19654504709410739</v>
      </c>
      <c r="AD631" s="13">
        <v>0.16988561230862151</v>
      </c>
      <c r="AE631" s="13">
        <v>0.1464723241913406</v>
      </c>
      <c r="AF631" s="13">
        <v>0.16781401936186291</v>
      </c>
      <c r="AH631" s="13">
        <v>0.2355829674625477</v>
      </c>
      <c r="AI631" s="13">
        <v>0.19691006000091471</v>
      </c>
      <c r="AJ631" s="13">
        <v>0.18416002622418459</v>
      </c>
      <c r="AK631" s="13">
        <v>0.1674150757200861</v>
      </c>
      <c r="AL631" s="13">
        <v>0.16772146743537389</v>
      </c>
      <c r="AN631" s="13">
        <v>0.23715630511938449</v>
      </c>
      <c r="AO631" s="13">
        <v>0.16346212494979301</v>
      </c>
      <c r="AP631" s="13">
        <v>0.1968343030383537</v>
      </c>
      <c r="AQ631" s="13">
        <v>0.13942372146866719</v>
      </c>
    </row>
    <row r="632" spans="2:45" x14ac:dyDescent="0.35">
      <c r="B632" s="12" t="s">
        <v>102</v>
      </c>
      <c r="C632" s="13">
        <v>0.35226122536115068</v>
      </c>
      <c r="D632" s="13">
        <v>0.38843210232566788</v>
      </c>
      <c r="E632" s="13">
        <v>0.35030805320697972</v>
      </c>
      <c r="F632" s="13">
        <v>0.35533087485946652</v>
      </c>
      <c r="G632" s="13">
        <v>0.35281988801482378</v>
      </c>
      <c r="H632" s="13">
        <v>0.34687114449572798</v>
      </c>
      <c r="I632" s="13">
        <v>0.3307055428539426</v>
      </c>
      <c r="K632" s="13">
        <v>0.35065774963910051</v>
      </c>
      <c r="L632" s="13">
        <v>0.35383109222009668</v>
      </c>
      <c r="N632" s="13">
        <v>0.35919543685680372</v>
      </c>
      <c r="O632" s="13">
        <v>0.26584842603870262</v>
      </c>
      <c r="P632" s="13">
        <v>0.3231901033357209</v>
      </c>
      <c r="Q632" s="13">
        <v>0.37287377231405477</v>
      </c>
      <c r="R632" s="13">
        <v>0.37430122515453762</v>
      </c>
      <c r="S632" s="13">
        <v>0.29944364962425268</v>
      </c>
      <c r="T632" s="13">
        <v>0.3378096653816629</v>
      </c>
      <c r="U632" s="13">
        <v>0.31099978202387629</v>
      </c>
      <c r="V632" s="13">
        <v>0.35460794445735511</v>
      </c>
      <c r="W632" s="13">
        <v>0.37579169232321691</v>
      </c>
      <c r="X632" s="13">
        <v>0.38925826247238599</v>
      </c>
      <c r="Y632" s="13">
        <v>0.3840544891814463</v>
      </c>
      <c r="AA632" s="13">
        <v>0.37492982577380429</v>
      </c>
      <c r="AB632" s="13">
        <v>0.36076790132576381</v>
      </c>
      <c r="AC632" s="13">
        <v>0.31788462749987251</v>
      </c>
      <c r="AD632" s="13">
        <v>0.33294362882634682</v>
      </c>
      <c r="AE632" s="13">
        <v>0.31877213999880688</v>
      </c>
      <c r="AF632" s="13">
        <v>0.36545192246229602</v>
      </c>
      <c r="AH632" s="13">
        <v>0.39708348634977397</v>
      </c>
      <c r="AI632" s="13">
        <v>0.37878320155818701</v>
      </c>
      <c r="AJ632" s="13">
        <v>0.35284510925800361</v>
      </c>
      <c r="AK632" s="13">
        <v>0.35900057602664759</v>
      </c>
      <c r="AL632" s="13">
        <v>0.31863734629291912</v>
      </c>
      <c r="AN632" s="13">
        <v>0.36670018180334779</v>
      </c>
      <c r="AO632" s="13">
        <v>0.36357283868643742</v>
      </c>
      <c r="AP632" s="13">
        <v>0.35582233839072358</v>
      </c>
      <c r="AQ632" s="13">
        <v>0.32348991828261942</v>
      </c>
    </row>
    <row r="633" spans="2:45" ht="29" x14ac:dyDescent="0.35">
      <c r="B633" s="12" t="s">
        <v>103</v>
      </c>
      <c r="C633" s="13">
        <v>0.18355114272543019</v>
      </c>
      <c r="D633" s="13">
        <v>0.15297635718772001</v>
      </c>
      <c r="E633" s="13">
        <v>0.14768315469367371</v>
      </c>
      <c r="F633" s="13">
        <v>0.18145804692270009</v>
      </c>
      <c r="G633" s="13">
        <v>0.1779082124875962</v>
      </c>
      <c r="H633" s="13">
        <v>0.21203957165429441</v>
      </c>
      <c r="I633" s="13">
        <v>0.21992883075946729</v>
      </c>
      <c r="K633" s="13">
        <v>0.17784871721390411</v>
      </c>
      <c r="L633" s="13">
        <v>0.18913404535566619</v>
      </c>
      <c r="N633" s="13">
        <v>0.1921524443204071</v>
      </c>
      <c r="O633" s="13">
        <v>0.20685194785939209</v>
      </c>
      <c r="P633" s="13">
        <v>0.21607571647140969</v>
      </c>
      <c r="Q633" s="13">
        <v>0.20242098671218139</v>
      </c>
      <c r="R633" s="13">
        <v>0.17005025209746669</v>
      </c>
      <c r="S633" s="13">
        <v>0.18836374456407171</v>
      </c>
      <c r="T633" s="13">
        <v>0.2109353592691551</v>
      </c>
      <c r="U633" s="13">
        <v>0.15642615552318881</v>
      </c>
      <c r="V633" s="13">
        <v>0.15621597670072851</v>
      </c>
      <c r="W633" s="13">
        <v>0.20232174761873661</v>
      </c>
      <c r="X633" s="13">
        <v>0.15593098145941539</v>
      </c>
      <c r="Y633" s="13">
        <v>0.1988096771432375</v>
      </c>
      <c r="AA633" s="13">
        <v>0.15909563485792691</v>
      </c>
      <c r="AB633" s="13">
        <v>0.2149875948409973</v>
      </c>
      <c r="AC633" s="13">
        <v>0.17874146770410659</v>
      </c>
      <c r="AD633" s="13">
        <v>0.18862578887498491</v>
      </c>
      <c r="AE633" s="13">
        <v>0.18477434187193151</v>
      </c>
      <c r="AF633" s="13">
        <v>0.20484141871306771</v>
      </c>
      <c r="AH633" s="13">
        <v>0.14891784179337411</v>
      </c>
      <c r="AI633" s="13">
        <v>0.16984756281034419</v>
      </c>
      <c r="AJ633" s="13">
        <v>0.17694559932328149</v>
      </c>
      <c r="AK633" s="13">
        <v>0.19875583782745171</v>
      </c>
      <c r="AL633" s="13">
        <v>0.1968902091349132</v>
      </c>
      <c r="AN633" s="13">
        <v>0.1653441360238353</v>
      </c>
      <c r="AO633" s="13">
        <v>0.17351054607831931</v>
      </c>
      <c r="AP633" s="13">
        <v>0.1840991932823737</v>
      </c>
      <c r="AQ633" s="13">
        <v>0.21225481500961241</v>
      </c>
    </row>
    <row r="634" spans="2:45" x14ac:dyDescent="0.35">
      <c r="B634" s="12" t="s">
        <v>104</v>
      </c>
      <c r="C634" s="13">
        <v>0.1287734422898896</v>
      </c>
      <c r="D634" s="13">
        <v>0.1127219967368929</v>
      </c>
      <c r="E634" s="13">
        <v>0.15415673605940541</v>
      </c>
      <c r="F634" s="13">
        <v>0.11845049675810131</v>
      </c>
      <c r="G634" s="13">
        <v>0.12598706887288821</v>
      </c>
      <c r="H634" s="13">
        <v>0.12263473357891751</v>
      </c>
      <c r="I634" s="13">
        <v>0.13349833857101051</v>
      </c>
      <c r="K634" s="13">
        <v>0.10873273386716539</v>
      </c>
      <c r="L634" s="13">
        <v>0.1483940973144697</v>
      </c>
      <c r="N634" s="13">
        <v>0.1158056036629541</v>
      </c>
      <c r="O634" s="13">
        <v>0.1719452319228523</v>
      </c>
      <c r="P634" s="13">
        <v>0.19885484800630709</v>
      </c>
      <c r="Q634" s="13">
        <v>8.803613547781991E-2</v>
      </c>
      <c r="R634" s="13">
        <v>0.13631751802513711</v>
      </c>
      <c r="S634" s="13">
        <v>0.12966329453226341</v>
      </c>
      <c r="T634" s="13">
        <v>0.16168198764894509</v>
      </c>
      <c r="U634" s="13">
        <v>0.1137350371667912</v>
      </c>
      <c r="V634" s="13">
        <v>9.300966254069308E-2</v>
      </c>
      <c r="W634" s="13">
        <v>0.1222777546042009</v>
      </c>
      <c r="X634" s="13">
        <v>0.12848292901728589</v>
      </c>
      <c r="Y634" s="13">
        <v>0.1513682704651946</v>
      </c>
      <c r="AA634" s="13">
        <v>0.1225787574445826</v>
      </c>
      <c r="AB634" s="13">
        <v>0.1093331150274755</v>
      </c>
      <c r="AC634" s="13">
        <v>0.14389746600695999</v>
      </c>
      <c r="AD634" s="13">
        <v>0.1205751241783725</v>
      </c>
      <c r="AE634" s="13">
        <v>0.14105114635802471</v>
      </c>
      <c r="AF634" s="13">
        <v>0.1337529838175163</v>
      </c>
      <c r="AH634" s="13">
        <v>0.13201149322315561</v>
      </c>
      <c r="AI634" s="13">
        <v>0.1170896862260621</v>
      </c>
      <c r="AJ634" s="13">
        <v>0.118604509744812</v>
      </c>
      <c r="AK634" s="13">
        <v>0.1257509598722602</v>
      </c>
      <c r="AL634" s="13">
        <v>0.13619658783749219</v>
      </c>
      <c r="AN634" s="13">
        <v>0.1064325958479207</v>
      </c>
      <c r="AO634" s="13">
        <v>0.160869961251913</v>
      </c>
      <c r="AP634" s="13">
        <v>0.1150600544386229</v>
      </c>
      <c r="AQ634" s="13">
        <v>0.1315540177982106</v>
      </c>
    </row>
    <row r="635" spans="2:45" x14ac:dyDescent="0.35">
      <c r="B635" s="12" t="s">
        <v>105</v>
      </c>
      <c r="C635" s="13">
        <v>0.10995771418894081</v>
      </c>
      <c r="D635" s="13">
        <v>7.7247072033827024E-2</v>
      </c>
      <c r="E635" s="13">
        <v>9.5995409793806927E-2</v>
      </c>
      <c r="F635" s="13">
        <v>0.1002544324345061</v>
      </c>
      <c r="G635" s="13">
        <v>0.13517274275735119</v>
      </c>
      <c r="H635" s="13">
        <v>9.5064838312120883E-2</v>
      </c>
      <c r="I635" s="13">
        <v>0.14032817521699331</v>
      </c>
      <c r="K635" s="13">
        <v>0.1173457346250016</v>
      </c>
      <c r="L635" s="13">
        <v>0.10272454671637141</v>
      </c>
      <c r="N635" s="13">
        <v>0.1241816106229533</v>
      </c>
      <c r="O635" s="13">
        <v>0.1475354419994894</v>
      </c>
      <c r="P635" s="13">
        <v>6.8584966265720804E-2</v>
      </c>
      <c r="Q635" s="13">
        <v>9.6060994685928977E-2</v>
      </c>
      <c r="R635" s="13">
        <v>0.12835056331412631</v>
      </c>
      <c r="S635" s="13">
        <v>0.1099886762430613</v>
      </c>
      <c r="T635" s="13">
        <v>9.6024383761606658E-2</v>
      </c>
      <c r="U635" s="13">
        <v>0.14472425571839009</v>
      </c>
      <c r="V635" s="13">
        <v>0.13412082202597159</v>
      </c>
      <c r="W635" s="13">
        <v>6.3182190739117294E-2</v>
      </c>
      <c r="X635" s="13">
        <v>0.13021726114309301</v>
      </c>
      <c r="Y635" s="13">
        <v>7.7446784694896978E-2</v>
      </c>
      <c r="AA635" s="13">
        <v>8.7314729894359303E-2</v>
      </c>
      <c r="AB635" s="13">
        <v>9.8457149116662784E-2</v>
      </c>
      <c r="AC635" s="13">
        <v>0.1210352604576742</v>
      </c>
      <c r="AD635" s="13">
        <v>0.15607679028224089</v>
      </c>
      <c r="AE635" s="13">
        <v>0.13094970339251791</v>
      </c>
      <c r="AF635" s="13">
        <v>9.9777622633328941E-2</v>
      </c>
      <c r="AH635" s="13">
        <v>6.3956081925758149E-2</v>
      </c>
      <c r="AI635" s="13">
        <v>0.1030706805870788</v>
      </c>
      <c r="AJ635" s="13">
        <v>0.10299105929197561</v>
      </c>
      <c r="AK635" s="13">
        <v>0.1175885795420452</v>
      </c>
      <c r="AL635" s="13">
        <v>0.1323675250925504</v>
      </c>
      <c r="AN635" s="13">
        <v>0.1029661656083344</v>
      </c>
      <c r="AO635" s="13">
        <v>9.9827586079784411E-2</v>
      </c>
      <c r="AP635" s="13">
        <v>0.10489598642679231</v>
      </c>
      <c r="AQ635" s="13">
        <v>0.13123883925841659</v>
      </c>
    </row>
    <row r="636" spans="2:45" x14ac:dyDescent="0.35">
      <c r="B636" s="12" t="s">
        <v>81</v>
      </c>
      <c r="C636" s="13">
        <v>4.0823811929102213E-2</v>
      </c>
      <c r="D636" s="13">
        <v>5.6727547364743627E-2</v>
      </c>
      <c r="E636" s="13">
        <v>2.6288759142673469E-2</v>
      </c>
      <c r="F636" s="13">
        <v>4.2767746402801537E-2</v>
      </c>
      <c r="G636" s="13">
        <v>2.128941011505284E-2</v>
      </c>
      <c r="H636" s="13">
        <v>4.7330459989692361E-2</v>
      </c>
      <c r="I636" s="13">
        <v>5.2024270757164627E-2</v>
      </c>
      <c r="K636" s="13">
        <v>4.2547506201767983E-2</v>
      </c>
      <c r="L636" s="13">
        <v>3.9136246301258872E-2</v>
      </c>
      <c r="N636" s="13">
        <v>3.4764918690738979E-2</v>
      </c>
      <c r="O636" s="13">
        <v>3.5998554861450871E-2</v>
      </c>
      <c r="P636" s="13">
        <v>4.2498203438690478E-2</v>
      </c>
      <c r="Q636" s="13">
        <v>3.7270214165425912E-2</v>
      </c>
      <c r="R636" s="13">
        <v>3.3675165198729137E-2</v>
      </c>
      <c r="S636" s="13">
        <v>4.6368836325714868E-2</v>
      </c>
      <c r="T636" s="13">
        <v>2.2042459807607821E-2</v>
      </c>
      <c r="U636" s="13">
        <v>6.2452163752824752E-2</v>
      </c>
      <c r="V636" s="13">
        <v>2.9271804508446499E-2</v>
      </c>
      <c r="W636" s="13">
        <v>5.9646262093670042E-2</v>
      </c>
      <c r="X636" s="13">
        <v>4.7522514708153607E-2</v>
      </c>
      <c r="Y636" s="13">
        <v>3.0501542663901999E-2</v>
      </c>
      <c r="AA636" s="13">
        <v>3.5413583231812103E-2</v>
      </c>
      <c r="AB636" s="13">
        <v>1.914454760156617E-2</v>
      </c>
      <c r="AC636" s="13">
        <v>4.1896131237279262E-2</v>
      </c>
      <c r="AD636" s="13">
        <v>3.1893055529433487E-2</v>
      </c>
      <c r="AE636" s="13">
        <v>7.7980344187378398E-2</v>
      </c>
      <c r="AF636" s="13">
        <v>2.8362033011928169E-2</v>
      </c>
      <c r="AH636" s="13">
        <v>2.2448129245390362E-2</v>
      </c>
      <c r="AI636" s="13">
        <v>3.4298808817413137E-2</v>
      </c>
      <c r="AJ636" s="13">
        <v>6.4453696157742643E-2</v>
      </c>
      <c r="AK636" s="13">
        <v>3.1488971011509201E-2</v>
      </c>
      <c r="AL636" s="13">
        <v>4.8186864206751251E-2</v>
      </c>
      <c r="AN636" s="13">
        <v>2.1400615597177531E-2</v>
      </c>
      <c r="AO636" s="13">
        <v>3.8756942953752753E-2</v>
      </c>
      <c r="AP636" s="13">
        <v>4.3288124423134011E-2</v>
      </c>
      <c r="AQ636" s="13">
        <v>6.2038688182473788E-2</v>
      </c>
    </row>
    <row r="638" spans="2:45" x14ac:dyDescent="0.35">
      <c r="B638" s="30" t="s">
        <v>192</v>
      </c>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row>
    <row r="639" spans="2:45" x14ac:dyDescent="0.35">
      <c r="B639" s="29" t="s">
        <v>16</v>
      </c>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row>
    <row r="640" spans="2:45" x14ac:dyDescent="0.35">
      <c r="B640" s="12" t="s">
        <v>77</v>
      </c>
      <c r="C640" s="13">
        <v>0.36246902841290052</v>
      </c>
      <c r="D640" s="13">
        <v>0.44838176157035281</v>
      </c>
      <c r="E640" s="13">
        <v>0.42032501757717827</v>
      </c>
      <c r="F640" s="13">
        <v>0.32811633351476632</v>
      </c>
      <c r="G640" s="13">
        <v>0.36233835929721908</v>
      </c>
      <c r="H640" s="13">
        <v>0.31347325708330842</v>
      </c>
      <c r="I640" s="13">
        <v>0.31987024620947979</v>
      </c>
      <c r="K640" s="13">
        <v>0.3339041330571566</v>
      </c>
      <c r="L640" s="13">
        <v>0.39043520334875093</v>
      </c>
      <c r="N640" s="13">
        <v>0.32796901488839852</v>
      </c>
      <c r="O640" s="13">
        <v>0.49762628828305611</v>
      </c>
      <c r="P640" s="13">
        <v>0.3869067035373393</v>
      </c>
      <c r="Q640" s="13">
        <v>0.36687386156632151</v>
      </c>
      <c r="R640" s="13">
        <v>0.36010318740440311</v>
      </c>
      <c r="S640" s="13">
        <v>0.40048056208270671</v>
      </c>
      <c r="T640" s="13">
        <v>0.30244230000236172</v>
      </c>
      <c r="U640" s="13">
        <v>0.36665945910752218</v>
      </c>
      <c r="V640" s="13">
        <v>0.38216706255272159</v>
      </c>
      <c r="W640" s="13">
        <v>0.33465304043632899</v>
      </c>
      <c r="X640" s="13">
        <v>0.36859409153555328</v>
      </c>
      <c r="Y640" s="13">
        <v>0.35147567317589651</v>
      </c>
      <c r="AA640" s="13">
        <v>0.37214852791263547</v>
      </c>
      <c r="AB640" s="13">
        <v>0.33783945570136131</v>
      </c>
      <c r="AC640" s="13">
        <v>0.33612481178662079</v>
      </c>
      <c r="AD640" s="13">
        <v>0.35668008822034808</v>
      </c>
      <c r="AE640" s="13">
        <v>0.34779110750672521</v>
      </c>
      <c r="AF640" s="13">
        <v>0.3790618027139831</v>
      </c>
      <c r="AH640" s="13">
        <v>0.36366478369211591</v>
      </c>
      <c r="AI640" s="13">
        <v>0.344190021364844</v>
      </c>
      <c r="AJ640" s="13">
        <v>0.34325359132629402</v>
      </c>
      <c r="AK640" s="13">
        <v>0.36190530886569861</v>
      </c>
      <c r="AL640" s="13">
        <v>0.37460517724112907</v>
      </c>
      <c r="AN640" s="13">
        <v>0.37470728332278391</v>
      </c>
      <c r="AO640" s="13">
        <v>0.34966915832558432</v>
      </c>
      <c r="AP640" s="13">
        <v>0.40005629471405901</v>
      </c>
      <c r="AQ640" s="13">
        <v>0.33099042824584179</v>
      </c>
    </row>
    <row r="641" spans="2:45" x14ac:dyDescent="0.35">
      <c r="B641" s="12" t="s">
        <v>78</v>
      </c>
      <c r="C641" s="13">
        <v>0.33936445969915979</v>
      </c>
      <c r="D641" s="13">
        <v>0.25745875101429339</v>
      </c>
      <c r="E641" s="13">
        <v>0.31016202645087082</v>
      </c>
      <c r="F641" s="13">
        <v>0.38623086134902213</v>
      </c>
      <c r="G641" s="13">
        <v>0.33384236172124349</v>
      </c>
      <c r="H641" s="13">
        <v>0.35725380059574918</v>
      </c>
      <c r="I641" s="13">
        <v>0.37139197311888028</v>
      </c>
      <c r="K641" s="13">
        <v>0.33837398189458612</v>
      </c>
      <c r="L641" s="13">
        <v>0.34033417708155561</v>
      </c>
      <c r="N641" s="13">
        <v>0.33856266799571588</v>
      </c>
      <c r="O641" s="13">
        <v>0.35211862283262207</v>
      </c>
      <c r="P641" s="13">
        <v>0.32990272353911981</v>
      </c>
      <c r="Q641" s="13">
        <v>0.32536735091417868</v>
      </c>
      <c r="R641" s="13">
        <v>0.31642253111530749</v>
      </c>
      <c r="S641" s="13">
        <v>0.37906788533651897</v>
      </c>
      <c r="T641" s="13">
        <v>0.37437309210909819</v>
      </c>
      <c r="U641" s="13">
        <v>0.30959319546994762</v>
      </c>
      <c r="V641" s="13">
        <v>0.29402276891651857</v>
      </c>
      <c r="W641" s="13">
        <v>0.32881461264909928</v>
      </c>
      <c r="X641" s="13">
        <v>0.39248333718122808</v>
      </c>
      <c r="Y641" s="13">
        <v>0.38141493311479452</v>
      </c>
      <c r="AA641" s="13">
        <v>0.36635179686639441</v>
      </c>
      <c r="AB641" s="13">
        <v>0.30991744574367208</v>
      </c>
      <c r="AC641" s="13">
        <v>0.33064706745194961</v>
      </c>
      <c r="AD641" s="13">
        <v>0.36046595767427808</v>
      </c>
      <c r="AE641" s="13">
        <v>0.3081088502770189</v>
      </c>
      <c r="AF641" s="13">
        <v>0.32870137872345639</v>
      </c>
      <c r="AH641" s="13">
        <v>0.35338074336188302</v>
      </c>
      <c r="AI641" s="13">
        <v>0.35081384822490169</v>
      </c>
      <c r="AJ641" s="13">
        <v>0.36557262723119899</v>
      </c>
      <c r="AK641" s="13">
        <v>0.35628033942902498</v>
      </c>
      <c r="AL641" s="13">
        <v>0.30779351122322168</v>
      </c>
      <c r="AN641" s="13">
        <v>0.35869734002086101</v>
      </c>
      <c r="AO641" s="13">
        <v>0.33032556863805801</v>
      </c>
      <c r="AP641" s="13">
        <v>0.33495725875300331</v>
      </c>
      <c r="AQ641" s="13">
        <v>0.33126793531521359</v>
      </c>
    </row>
    <row r="642" spans="2:45" ht="29" x14ac:dyDescent="0.35">
      <c r="B642" s="12" t="s">
        <v>193</v>
      </c>
      <c r="C642" s="13">
        <v>0.14387595190963129</v>
      </c>
      <c r="D642" s="13">
        <v>0.16037579959629419</v>
      </c>
      <c r="E642" s="13">
        <v>0.124733004625722</v>
      </c>
      <c r="F642" s="13">
        <v>0.1309343959580877</v>
      </c>
      <c r="G642" s="13">
        <v>0.13145444519000279</v>
      </c>
      <c r="H642" s="13">
        <v>0.17250813125921319</v>
      </c>
      <c r="I642" s="13">
        <v>0.14986791905358071</v>
      </c>
      <c r="K642" s="13">
        <v>0.1585574378243329</v>
      </c>
      <c r="L642" s="13">
        <v>0.12950219004929919</v>
      </c>
      <c r="N642" s="13">
        <v>0.17475721454662541</v>
      </c>
      <c r="O642" s="13">
        <v>6.0389102877166208E-2</v>
      </c>
      <c r="P642" s="13">
        <v>0.12825315639003121</v>
      </c>
      <c r="Q642" s="13">
        <v>0.13070449578954649</v>
      </c>
      <c r="R642" s="13">
        <v>0.1721091831435205</v>
      </c>
      <c r="S642" s="13">
        <v>8.8858934142062612E-2</v>
      </c>
      <c r="T642" s="13">
        <v>0.16102008570419071</v>
      </c>
      <c r="U642" s="13">
        <v>0.15281941855042169</v>
      </c>
      <c r="V642" s="13">
        <v>0.16876625793453631</v>
      </c>
      <c r="W642" s="13">
        <v>0.1574130566832693</v>
      </c>
      <c r="X642" s="13">
        <v>0.13159557401763131</v>
      </c>
      <c r="Y642" s="13">
        <v>9.9924742128560798E-2</v>
      </c>
      <c r="AA642" s="13">
        <v>0.1172940246630821</v>
      </c>
      <c r="AB642" s="13">
        <v>0.18590965300528511</v>
      </c>
      <c r="AC642" s="13">
        <v>0.14232450714298769</v>
      </c>
      <c r="AD642" s="13">
        <v>0.15567308069771779</v>
      </c>
      <c r="AE642" s="13">
        <v>0.14786039268036619</v>
      </c>
      <c r="AF642" s="13">
        <v>0.15797995158353981</v>
      </c>
      <c r="AH642" s="13">
        <v>0.13480397793289189</v>
      </c>
      <c r="AI642" s="13">
        <v>0.1250583377576551</v>
      </c>
      <c r="AJ642" s="13">
        <v>0.1205309265987055</v>
      </c>
      <c r="AK642" s="13">
        <v>0.152974409484983</v>
      </c>
      <c r="AL642" s="13">
        <v>0.15656969002873061</v>
      </c>
      <c r="AN642" s="13">
        <v>0.14614795692824781</v>
      </c>
      <c r="AO642" s="13">
        <v>0.13081586373049131</v>
      </c>
      <c r="AP642" s="13">
        <v>0.14292892619428721</v>
      </c>
      <c r="AQ642" s="13">
        <v>0.15575296548392009</v>
      </c>
    </row>
    <row r="643" spans="2:45" x14ac:dyDescent="0.35">
      <c r="B643" s="12" t="s">
        <v>79</v>
      </c>
      <c r="C643" s="13">
        <v>6.5207316713041141E-2</v>
      </c>
      <c r="D643" s="13">
        <v>5.7567069646848802E-2</v>
      </c>
      <c r="E643" s="13">
        <v>5.7832846225586078E-2</v>
      </c>
      <c r="F643" s="13">
        <v>6.8402169968625706E-2</v>
      </c>
      <c r="G643" s="13">
        <v>8.4824306504482042E-2</v>
      </c>
      <c r="H643" s="13">
        <v>4.9516001181413312E-2</v>
      </c>
      <c r="I643" s="13">
        <v>6.8305253883579525E-2</v>
      </c>
      <c r="K643" s="13">
        <v>6.4478864301089484E-2</v>
      </c>
      <c r="L643" s="13">
        <v>6.5920500757000414E-2</v>
      </c>
      <c r="N643" s="13">
        <v>6.4306272584824214E-2</v>
      </c>
      <c r="O643" s="13">
        <v>2.941650919910797E-2</v>
      </c>
      <c r="P643" s="13">
        <v>9.8474736938228544E-2</v>
      </c>
      <c r="Q643" s="13">
        <v>8.5589668825482856E-2</v>
      </c>
      <c r="R643" s="13">
        <v>7.7898037805297055E-2</v>
      </c>
      <c r="S643" s="13">
        <v>3.7776959172230083E-2</v>
      </c>
      <c r="T643" s="13">
        <v>5.8925478638475477E-2</v>
      </c>
      <c r="U643" s="13">
        <v>5.7891869637517433E-2</v>
      </c>
      <c r="V643" s="13">
        <v>5.4440586397127143E-2</v>
      </c>
      <c r="W643" s="13">
        <v>9.8285082409574634E-2</v>
      </c>
      <c r="X643" s="13">
        <v>3.1480372080037622E-2</v>
      </c>
      <c r="Y643" s="13">
        <v>7.0913893789895488E-2</v>
      </c>
      <c r="AA643" s="13">
        <v>6.4763669676583757E-2</v>
      </c>
      <c r="AB643" s="13">
        <v>6.1510354336378553E-2</v>
      </c>
      <c r="AC643" s="13">
        <v>7.5122617884523873E-2</v>
      </c>
      <c r="AD643" s="13">
        <v>4.0585241232512018E-2</v>
      </c>
      <c r="AE643" s="13">
        <v>6.1923576835448822E-2</v>
      </c>
      <c r="AF643" s="13">
        <v>8.0443950156043262E-2</v>
      </c>
      <c r="AH643" s="13">
        <v>6.1577091640996798E-2</v>
      </c>
      <c r="AI643" s="13">
        <v>9.9150317864331691E-2</v>
      </c>
      <c r="AJ643" s="13">
        <v>6.7199025163578424E-2</v>
      </c>
      <c r="AK643" s="13">
        <v>4.692059786987416E-2</v>
      </c>
      <c r="AL643" s="13">
        <v>6.9712250152594704E-2</v>
      </c>
      <c r="AN643" s="13">
        <v>5.3078416062145563E-2</v>
      </c>
      <c r="AO643" s="13">
        <v>9.7789961584159854E-2</v>
      </c>
      <c r="AP643" s="13">
        <v>5.0589754359729892E-2</v>
      </c>
      <c r="AQ643" s="13">
        <v>5.6792199670438012E-2</v>
      </c>
    </row>
    <row r="644" spans="2:45" x14ac:dyDescent="0.35">
      <c r="B644" s="12" t="s">
        <v>80</v>
      </c>
      <c r="C644" s="13">
        <v>5.4413834430983743E-2</v>
      </c>
      <c r="D644" s="13">
        <v>3.2550989824112593E-2</v>
      </c>
      <c r="E644" s="13">
        <v>6.098181131219467E-2</v>
      </c>
      <c r="F644" s="13">
        <v>5.4435700285975712E-2</v>
      </c>
      <c r="G644" s="13">
        <v>5.2468613073306268E-2</v>
      </c>
      <c r="H644" s="13">
        <v>5.7353897744983749E-2</v>
      </c>
      <c r="I644" s="13">
        <v>6.3056486974439815E-2</v>
      </c>
      <c r="K644" s="13">
        <v>6.636524120223479E-2</v>
      </c>
      <c r="L644" s="13">
        <v>4.2712929234875352E-2</v>
      </c>
      <c r="N644" s="13">
        <v>3.748164372996024E-2</v>
      </c>
      <c r="O644" s="13">
        <v>2.4885620967872751E-2</v>
      </c>
      <c r="P644" s="13">
        <v>4.5946122326439291E-2</v>
      </c>
      <c r="Q644" s="13">
        <v>8.0350298590893335E-2</v>
      </c>
      <c r="R644" s="13">
        <v>4.9026238348173587E-2</v>
      </c>
      <c r="S644" s="13">
        <v>8.2106961693562269E-2</v>
      </c>
      <c r="T644" s="13">
        <v>6.2327594434803471E-2</v>
      </c>
      <c r="U644" s="13">
        <v>6.1596966205649348E-2</v>
      </c>
      <c r="V644" s="13">
        <v>6.8596110975561383E-2</v>
      </c>
      <c r="W644" s="13">
        <v>4.358391251232327E-2</v>
      </c>
      <c r="X644" s="13">
        <v>4.1909035287001607E-2</v>
      </c>
      <c r="Y644" s="13">
        <v>4.7641239239643952E-2</v>
      </c>
      <c r="AA644" s="13">
        <v>4.602184564804538E-2</v>
      </c>
      <c r="AB644" s="13">
        <v>5.7542530380607221E-2</v>
      </c>
      <c r="AC644" s="13">
        <v>0.1005567406264947</v>
      </c>
      <c r="AD644" s="13">
        <v>7.161339113610872E-2</v>
      </c>
      <c r="AE644" s="13">
        <v>6.3565024915002183E-2</v>
      </c>
      <c r="AF644" s="13">
        <v>3.6464504187874863E-2</v>
      </c>
      <c r="AH644" s="13">
        <v>5.6771989237378168E-2</v>
      </c>
      <c r="AI644" s="13">
        <v>4.1478862036927182E-2</v>
      </c>
      <c r="AJ644" s="13">
        <v>6.7051285553222748E-2</v>
      </c>
      <c r="AK644" s="13">
        <v>6.1851557266157757E-2</v>
      </c>
      <c r="AL644" s="13">
        <v>4.648643950225767E-2</v>
      </c>
      <c r="AN644" s="13">
        <v>4.8370729882007552E-2</v>
      </c>
      <c r="AO644" s="13">
        <v>5.8123280226878481E-2</v>
      </c>
      <c r="AP644" s="13">
        <v>4.8442715013204317E-2</v>
      </c>
      <c r="AQ644" s="13">
        <v>6.167706648100766E-2</v>
      </c>
    </row>
    <row r="645" spans="2:45" x14ac:dyDescent="0.35">
      <c r="B645" s="12" t="s">
        <v>81</v>
      </c>
      <c r="C645" s="13">
        <v>3.4669408834283579E-2</v>
      </c>
      <c r="D645" s="13">
        <v>4.3665628348098277E-2</v>
      </c>
      <c r="E645" s="13">
        <v>2.5965293808448201E-2</v>
      </c>
      <c r="F645" s="13">
        <v>3.1880538923522703E-2</v>
      </c>
      <c r="G645" s="13">
        <v>3.507191421374628E-2</v>
      </c>
      <c r="H645" s="13">
        <v>4.9894912135332148E-2</v>
      </c>
      <c r="I645" s="13">
        <v>2.7508120760039861E-2</v>
      </c>
      <c r="K645" s="13">
        <v>3.8320341720600018E-2</v>
      </c>
      <c r="L645" s="13">
        <v>3.1094999528518519E-2</v>
      </c>
      <c r="N645" s="13">
        <v>5.6923186254475747E-2</v>
      </c>
      <c r="O645" s="13">
        <v>3.5563855840174768E-2</v>
      </c>
      <c r="P645" s="13">
        <v>1.051655726884199E-2</v>
      </c>
      <c r="Q645" s="13">
        <v>1.1114324313577249E-2</v>
      </c>
      <c r="R645" s="13">
        <v>2.4440822183298391E-2</v>
      </c>
      <c r="S645" s="13">
        <v>1.170869757291922E-2</v>
      </c>
      <c r="T645" s="13">
        <v>4.0911449111070558E-2</v>
      </c>
      <c r="U645" s="13">
        <v>5.1439091028941397E-2</v>
      </c>
      <c r="V645" s="13">
        <v>3.2007213223534767E-2</v>
      </c>
      <c r="W645" s="13">
        <v>3.7250295309404331E-2</v>
      </c>
      <c r="X645" s="13">
        <v>3.3937589898547997E-2</v>
      </c>
      <c r="Y645" s="13">
        <v>4.8629518551208763E-2</v>
      </c>
      <c r="AA645" s="13">
        <v>3.3420135233258798E-2</v>
      </c>
      <c r="AB645" s="13">
        <v>4.7280560832695717E-2</v>
      </c>
      <c r="AC645" s="13">
        <v>1.5224255107423271E-2</v>
      </c>
      <c r="AD645" s="13">
        <v>1.4982241039035249E-2</v>
      </c>
      <c r="AE645" s="13">
        <v>7.0751047785438795E-2</v>
      </c>
      <c r="AF645" s="13">
        <v>1.7348412635102461E-2</v>
      </c>
      <c r="AH645" s="13">
        <v>2.9801414134734201E-2</v>
      </c>
      <c r="AI645" s="13">
        <v>3.9308612751340163E-2</v>
      </c>
      <c r="AJ645" s="13">
        <v>3.639254412700027E-2</v>
      </c>
      <c r="AK645" s="13">
        <v>2.006778708426149E-2</v>
      </c>
      <c r="AL645" s="13">
        <v>4.4832931852066257E-2</v>
      </c>
      <c r="AN645" s="13">
        <v>1.8998273783954411E-2</v>
      </c>
      <c r="AO645" s="13">
        <v>3.3276167494828049E-2</v>
      </c>
      <c r="AP645" s="13">
        <v>2.3025050965716439E-2</v>
      </c>
      <c r="AQ645" s="13">
        <v>6.3519404803578747E-2</v>
      </c>
    </row>
    <row r="647" spans="2:45" x14ac:dyDescent="0.35">
      <c r="B647" s="30" t="s">
        <v>194</v>
      </c>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row>
    <row r="648" spans="2:45" x14ac:dyDescent="0.35">
      <c r="B648" s="29" t="s">
        <v>16</v>
      </c>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row>
    <row r="649" spans="2:45" x14ac:dyDescent="0.35">
      <c r="B649" s="12" t="s">
        <v>77</v>
      </c>
      <c r="C649" s="13">
        <v>0.18826744016549909</v>
      </c>
      <c r="D649" s="13">
        <v>0.2446416911525599</v>
      </c>
      <c r="E649" s="13">
        <v>0.22828067406582481</v>
      </c>
      <c r="F649" s="13">
        <v>0.18211809627175091</v>
      </c>
      <c r="G649" s="13">
        <v>0.18888220642740941</v>
      </c>
      <c r="H649" s="13">
        <v>0.17042863118106191</v>
      </c>
      <c r="I649" s="13">
        <v>0.13513128400697319</v>
      </c>
      <c r="K649" s="13">
        <v>0.18341262388190141</v>
      </c>
      <c r="L649" s="13">
        <v>0.19302049946355121</v>
      </c>
      <c r="N649" s="13">
        <v>0.17251865775281899</v>
      </c>
      <c r="O649" s="13">
        <v>0.18611667969005599</v>
      </c>
      <c r="P649" s="13">
        <v>0.19676285159863821</v>
      </c>
      <c r="Q649" s="13">
        <v>0.12508455538050511</v>
      </c>
      <c r="R649" s="13">
        <v>0.16839362945056929</v>
      </c>
      <c r="S649" s="13">
        <v>0.2229145196879557</v>
      </c>
      <c r="T649" s="13">
        <v>0.17164540723679639</v>
      </c>
      <c r="U649" s="13">
        <v>0.1869410591080137</v>
      </c>
      <c r="V649" s="13">
        <v>0.21486152979685511</v>
      </c>
      <c r="W649" s="13">
        <v>0.18670988056236301</v>
      </c>
      <c r="X649" s="13">
        <v>0.1769384729866135</v>
      </c>
      <c r="Y649" s="13">
        <v>0.20693491617438939</v>
      </c>
      <c r="AA649" s="13">
        <v>0.19254408064629119</v>
      </c>
      <c r="AB649" s="13">
        <v>0.20074778823495801</v>
      </c>
      <c r="AC649" s="13">
        <v>0.19080225303445639</v>
      </c>
      <c r="AD649" s="13">
        <v>0.18971783609008941</v>
      </c>
      <c r="AE649" s="13">
        <v>0.1811577947211494</v>
      </c>
      <c r="AF649" s="13">
        <v>0.18295459851989199</v>
      </c>
      <c r="AH649" s="13">
        <v>0.19159321222345529</v>
      </c>
      <c r="AI649" s="13">
        <v>0.16261963929226059</v>
      </c>
      <c r="AJ649" s="13">
        <v>0.1983869309003729</v>
      </c>
      <c r="AK649" s="13">
        <v>0.17813970418166311</v>
      </c>
      <c r="AL649" s="13">
        <v>0.19562221352531839</v>
      </c>
      <c r="AN649" s="13">
        <v>0.20245681850203981</v>
      </c>
      <c r="AO649" s="13">
        <v>0.1892445437119217</v>
      </c>
      <c r="AP649" s="13">
        <v>0.20451474897553709</v>
      </c>
      <c r="AQ649" s="13">
        <v>0.15679316018835809</v>
      </c>
    </row>
    <row r="650" spans="2:45" x14ac:dyDescent="0.35">
      <c r="B650" s="12" t="s">
        <v>78</v>
      </c>
      <c r="C650" s="13">
        <v>0.37517634680106832</v>
      </c>
      <c r="D650" s="13">
        <v>0.38472862829588139</v>
      </c>
      <c r="E650" s="13">
        <v>0.36244069883061109</v>
      </c>
      <c r="F650" s="13">
        <v>0.39403666892163502</v>
      </c>
      <c r="G650" s="13">
        <v>0.36388162653841599</v>
      </c>
      <c r="H650" s="13">
        <v>0.32694809982488099</v>
      </c>
      <c r="I650" s="13">
        <v>0.40551927340352401</v>
      </c>
      <c r="K650" s="13">
        <v>0.37289977218835513</v>
      </c>
      <c r="L650" s="13">
        <v>0.37740520439290431</v>
      </c>
      <c r="N650" s="13">
        <v>0.38092444072863862</v>
      </c>
      <c r="O650" s="13">
        <v>0.42947261525654679</v>
      </c>
      <c r="P650" s="13">
        <v>0.39021729843536201</v>
      </c>
      <c r="Q650" s="13">
        <v>0.37636118299880322</v>
      </c>
      <c r="R650" s="13">
        <v>0.38600028539940218</v>
      </c>
      <c r="S650" s="13">
        <v>0.41288212495111037</v>
      </c>
      <c r="T650" s="13">
        <v>0.34751234149921417</v>
      </c>
      <c r="U650" s="13">
        <v>0.32380339598076591</v>
      </c>
      <c r="V650" s="13">
        <v>0.34853664874056639</v>
      </c>
      <c r="W650" s="13">
        <v>0.39521351864361692</v>
      </c>
      <c r="X650" s="13">
        <v>0.39243907957129931</v>
      </c>
      <c r="Y650" s="13">
        <v>0.36517543388177509</v>
      </c>
      <c r="AA650" s="13">
        <v>0.40420027705988371</v>
      </c>
      <c r="AB650" s="13">
        <v>0.39558322105949939</v>
      </c>
      <c r="AC650" s="13">
        <v>0.37111175362325921</v>
      </c>
      <c r="AD650" s="13">
        <v>0.35305073234397732</v>
      </c>
      <c r="AE650" s="13">
        <v>0.3021267113613707</v>
      </c>
      <c r="AF650" s="13">
        <v>0.4030324833087075</v>
      </c>
      <c r="AH650" s="13">
        <v>0.41836152882050659</v>
      </c>
      <c r="AI650" s="13">
        <v>0.40114042194235239</v>
      </c>
      <c r="AJ650" s="13">
        <v>0.37000671810059782</v>
      </c>
      <c r="AK650" s="13">
        <v>0.3859764287059097</v>
      </c>
      <c r="AL650" s="13">
        <v>0.34216268098009611</v>
      </c>
      <c r="AN650" s="13">
        <v>0.42527712301591819</v>
      </c>
      <c r="AO650" s="13">
        <v>0.36457926783132372</v>
      </c>
      <c r="AP650" s="13">
        <v>0.37748477302757072</v>
      </c>
      <c r="AQ650" s="13">
        <v>0.33173568511286128</v>
      </c>
    </row>
    <row r="651" spans="2:45" ht="29" x14ac:dyDescent="0.35">
      <c r="B651" s="12" t="s">
        <v>193</v>
      </c>
      <c r="C651" s="13">
        <v>0.21474016935906659</v>
      </c>
      <c r="D651" s="13">
        <v>0.16209805780284831</v>
      </c>
      <c r="E651" s="13">
        <v>0.20027395821955379</v>
      </c>
      <c r="F651" s="13">
        <v>0.206165801478814</v>
      </c>
      <c r="G651" s="13">
        <v>0.2053238686791827</v>
      </c>
      <c r="H651" s="13">
        <v>0.23688481126702399</v>
      </c>
      <c r="I651" s="13">
        <v>0.26085629464216542</v>
      </c>
      <c r="K651" s="13">
        <v>0.21891758559328409</v>
      </c>
      <c r="L651" s="13">
        <v>0.21065031180030269</v>
      </c>
      <c r="N651" s="13">
        <v>0.25161689652987201</v>
      </c>
      <c r="O651" s="13">
        <v>0.20641887852470259</v>
      </c>
      <c r="P651" s="13">
        <v>0.23605209683225259</v>
      </c>
      <c r="Q651" s="13">
        <v>0.26366111375908768</v>
      </c>
      <c r="R651" s="13">
        <v>0.21178401040263381</v>
      </c>
      <c r="S651" s="13">
        <v>0.16714112134431219</v>
      </c>
      <c r="T651" s="13">
        <v>0.19855200618466759</v>
      </c>
      <c r="U651" s="13">
        <v>0.25973724451621122</v>
      </c>
      <c r="V651" s="13">
        <v>0.1957503635133567</v>
      </c>
      <c r="W651" s="13">
        <v>0.211382431231426</v>
      </c>
      <c r="X651" s="13">
        <v>0.20919864802473909</v>
      </c>
      <c r="Y651" s="13">
        <v>0.20000321724690059</v>
      </c>
      <c r="AA651" s="13">
        <v>0.19797774840681559</v>
      </c>
      <c r="AB651" s="13">
        <v>0.16697755546594309</v>
      </c>
      <c r="AC651" s="13">
        <v>0.20482202594239871</v>
      </c>
      <c r="AD651" s="13">
        <v>0.23183589272755159</v>
      </c>
      <c r="AE651" s="13">
        <v>0.23577894370833991</v>
      </c>
      <c r="AF651" s="13">
        <v>0.22876946533779199</v>
      </c>
      <c r="AH651" s="13">
        <v>0.20247574976171659</v>
      </c>
      <c r="AI651" s="13">
        <v>0.16600174462575379</v>
      </c>
      <c r="AJ651" s="13">
        <v>0.20035106061609809</v>
      </c>
      <c r="AK651" s="13">
        <v>0.221353196261352</v>
      </c>
      <c r="AL651" s="13">
        <v>0.23454796810735631</v>
      </c>
      <c r="AN651" s="13">
        <v>0.18357923405219789</v>
      </c>
      <c r="AO651" s="13">
        <v>0.22032432110211311</v>
      </c>
      <c r="AP651" s="13">
        <v>0.2068731579597067</v>
      </c>
      <c r="AQ651" s="13">
        <v>0.24996244627555461</v>
      </c>
    </row>
    <row r="652" spans="2:45" x14ac:dyDescent="0.35">
      <c r="B652" s="12" t="s">
        <v>79</v>
      </c>
      <c r="C652" s="13">
        <v>9.2961531875919309E-2</v>
      </c>
      <c r="D652" s="13">
        <v>0.10568876078051249</v>
      </c>
      <c r="E652" s="13">
        <v>7.8011603147704514E-2</v>
      </c>
      <c r="F652" s="13">
        <v>9.1341046428315559E-2</v>
      </c>
      <c r="G652" s="13">
        <v>0.1073797862866188</v>
      </c>
      <c r="H652" s="13">
        <v>0.10393275231210369</v>
      </c>
      <c r="I652" s="13">
        <v>7.8977574397379957E-2</v>
      </c>
      <c r="K652" s="13">
        <v>0.1008801365684866</v>
      </c>
      <c r="L652" s="13">
        <v>8.5208901196820605E-2</v>
      </c>
      <c r="N652" s="13">
        <v>7.9005954528684724E-2</v>
      </c>
      <c r="O652" s="13">
        <v>4.4389684820929032E-2</v>
      </c>
      <c r="P652" s="13">
        <v>0.1050032298706266</v>
      </c>
      <c r="Q652" s="13">
        <v>0.1372143169963588</v>
      </c>
      <c r="R652" s="13">
        <v>0.10998812193003291</v>
      </c>
      <c r="S652" s="13">
        <v>8.4311399475988855E-2</v>
      </c>
      <c r="T652" s="13">
        <v>0.1007232265599087</v>
      </c>
      <c r="U652" s="13">
        <v>6.4342661899486356E-2</v>
      </c>
      <c r="V652" s="13">
        <v>0.1008041958351113</v>
      </c>
      <c r="W652" s="13">
        <v>8.9537387916433023E-2</v>
      </c>
      <c r="X652" s="13">
        <v>9.9450436463853986E-2</v>
      </c>
      <c r="Y652" s="13">
        <v>9.3442376885593592E-2</v>
      </c>
      <c r="AA652" s="13">
        <v>0.1000464309338595</v>
      </c>
      <c r="AB652" s="13">
        <v>0.1108473048163932</v>
      </c>
      <c r="AC652" s="13">
        <v>7.1184801317289631E-2</v>
      </c>
      <c r="AD652" s="13">
        <v>9.9340454935774314E-2</v>
      </c>
      <c r="AE652" s="13">
        <v>8.8521226342813383E-2</v>
      </c>
      <c r="AF652" s="13">
        <v>8.327969978441814E-2</v>
      </c>
      <c r="AH652" s="13">
        <v>9.7715814639832241E-2</v>
      </c>
      <c r="AI652" s="13">
        <v>0.13231723193188211</v>
      </c>
      <c r="AJ652" s="13">
        <v>8.0263448151525252E-2</v>
      </c>
      <c r="AK652" s="13">
        <v>0.1010049626564495</v>
      </c>
      <c r="AL652" s="13">
        <v>8.0559190874990041E-2</v>
      </c>
      <c r="AN652" s="13">
        <v>7.2842159112200308E-2</v>
      </c>
      <c r="AO652" s="13">
        <v>0.12328810842001681</v>
      </c>
      <c r="AP652" s="13">
        <v>0.1016310470705592</v>
      </c>
      <c r="AQ652" s="13">
        <v>7.6272504031389604E-2</v>
      </c>
    </row>
    <row r="653" spans="2:45" x14ac:dyDescent="0.35">
      <c r="B653" s="12" t="s">
        <v>80</v>
      </c>
      <c r="C653" s="13">
        <v>8.2567065183273905E-2</v>
      </c>
      <c r="D653" s="13">
        <v>6.7997753358960425E-2</v>
      </c>
      <c r="E653" s="13">
        <v>8.937037715287359E-2</v>
      </c>
      <c r="F653" s="13">
        <v>7.2386410349546515E-2</v>
      </c>
      <c r="G653" s="13">
        <v>9.8924177449348435E-2</v>
      </c>
      <c r="H653" s="13">
        <v>9.2423206826139415E-2</v>
      </c>
      <c r="I653" s="13">
        <v>7.5022561836551413E-2</v>
      </c>
      <c r="K653" s="13">
        <v>8.6331086931586726E-2</v>
      </c>
      <c r="L653" s="13">
        <v>7.8881937358904142E-2</v>
      </c>
      <c r="N653" s="13">
        <v>4.1958363307047983E-2</v>
      </c>
      <c r="O653" s="13">
        <v>8.1891062805148226E-2</v>
      </c>
      <c r="P653" s="13">
        <v>3.6163272567010372E-2</v>
      </c>
      <c r="Q653" s="13">
        <v>5.8559726432283611E-2</v>
      </c>
      <c r="R653" s="13">
        <v>0.1046985975321708</v>
      </c>
      <c r="S653" s="13">
        <v>8.7664912815965695E-2</v>
      </c>
      <c r="T653" s="13">
        <v>0.1466822391595401</v>
      </c>
      <c r="U653" s="13">
        <v>0.1026547779981843</v>
      </c>
      <c r="V653" s="13">
        <v>9.3000314444746532E-2</v>
      </c>
      <c r="W653" s="13">
        <v>7.4440684140605631E-2</v>
      </c>
      <c r="X653" s="13">
        <v>6.9864812628430917E-2</v>
      </c>
      <c r="Y653" s="13">
        <v>6.4759142806984277E-2</v>
      </c>
      <c r="AA653" s="13">
        <v>6.1950258817388477E-2</v>
      </c>
      <c r="AB653" s="13">
        <v>7.4984961417821711E-2</v>
      </c>
      <c r="AC653" s="13">
        <v>0.11350032713936239</v>
      </c>
      <c r="AD653" s="13">
        <v>8.2761074394410855E-2</v>
      </c>
      <c r="AE653" s="13">
        <v>0.11600641699469121</v>
      </c>
      <c r="AF653" s="13">
        <v>7.7382435208748448E-2</v>
      </c>
      <c r="AH653" s="13">
        <v>4.9144335946704913E-2</v>
      </c>
      <c r="AI653" s="13">
        <v>8.3444871561026757E-2</v>
      </c>
      <c r="AJ653" s="13">
        <v>8.5719383051572576E-2</v>
      </c>
      <c r="AK653" s="13">
        <v>8.6711056370963019E-2</v>
      </c>
      <c r="AL653" s="13">
        <v>9.4971562762019096E-2</v>
      </c>
      <c r="AN653" s="13">
        <v>8.5642421900606891E-2</v>
      </c>
      <c r="AO653" s="13">
        <v>5.7820421730565529E-2</v>
      </c>
      <c r="AP653" s="13">
        <v>8.4089501581853576E-2</v>
      </c>
      <c r="AQ653" s="13">
        <v>0.1030844585337181</v>
      </c>
    </row>
    <row r="654" spans="2:45" x14ac:dyDescent="0.35">
      <c r="B654" s="12" t="s">
        <v>81</v>
      </c>
      <c r="C654" s="13">
        <v>4.6287446615172818E-2</v>
      </c>
      <c r="D654" s="13">
        <v>3.4845108609237577E-2</v>
      </c>
      <c r="E654" s="13">
        <v>4.1622688583432203E-2</v>
      </c>
      <c r="F654" s="13">
        <v>5.3951976549938149E-2</v>
      </c>
      <c r="G654" s="13">
        <v>3.5608334619024483E-2</v>
      </c>
      <c r="H654" s="13">
        <v>6.9382498588789962E-2</v>
      </c>
      <c r="I654" s="13">
        <v>4.4493011713406097E-2</v>
      </c>
      <c r="K654" s="13">
        <v>3.7558794836385932E-2</v>
      </c>
      <c r="L654" s="13">
        <v>5.4833145787516968E-2</v>
      </c>
      <c r="N654" s="13">
        <v>7.3975687152937827E-2</v>
      </c>
      <c r="O654" s="13">
        <v>5.1711078902617232E-2</v>
      </c>
      <c r="P654" s="13">
        <v>3.5801250696110329E-2</v>
      </c>
      <c r="Q654" s="13">
        <v>3.9119104432961689E-2</v>
      </c>
      <c r="R654" s="13">
        <v>1.913535528519095E-2</v>
      </c>
      <c r="S654" s="13">
        <v>2.5085921724667001E-2</v>
      </c>
      <c r="T654" s="13">
        <v>3.4884779359873087E-2</v>
      </c>
      <c r="U654" s="13">
        <v>6.2520860497338515E-2</v>
      </c>
      <c r="V654" s="13">
        <v>4.7046947669364E-2</v>
      </c>
      <c r="W654" s="13">
        <v>4.2716097505555238E-2</v>
      </c>
      <c r="X654" s="13">
        <v>5.2108550325063202E-2</v>
      </c>
      <c r="Y654" s="13">
        <v>6.9684913004357071E-2</v>
      </c>
      <c r="AA654" s="13">
        <v>4.3281204135761517E-2</v>
      </c>
      <c r="AB654" s="13">
        <v>5.0859169005384508E-2</v>
      </c>
      <c r="AC654" s="13">
        <v>4.8578838943233747E-2</v>
      </c>
      <c r="AD654" s="13">
        <v>4.3294009508196632E-2</v>
      </c>
      <c r="AE654" s="13">
        <v>7.6408906871635485E-2</v>
      </c>
      <c r="AF654" s="13">
        <v>2.4581317840441829E-2</v>
      </c>
      <c r="AH654" s="13">
        <v>4.0709358607784088E-2</v>
      </c>
      <c r="AI654" s="13">
        <v>5.4476090646724248E-2</v>
      </c>
      <c r="AJ654" s="13">
        <v>6.5272459179833361E-2</v>
      </c>
      <c r="AK654" s="13">
        <v>2.6814651823662591E-2</v>
      </c>
      <c r="AL654" s="13">
        <v>5.2136383750220089E-2</v>
      </c>
      <c r="AN654" s="13">
        <v>3.020224341703721E-2</v>
      </c>
      <c r="AO654" s="13">
        <v>4.474333720405909E-2</v>
      </c>
      <c r="AP654" s="13">
        <v>2.5406771384772819E-2</v>
      </c>
      <c r="AQ654" s="13">
        <v>8.2151745858118255E-2</v>
      </c>
    </row>
    <row r="656" spans="2:45" x14ac:dyDescent="0.35">
      <c r="B656" s="30" t="s">
        <v>195</v>
      </c>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row>
    <row r="657" spans="2:45" x14ac:dyDescent="0.35">
      <c r="B657" s="29" t="s">
        <v>16</v>
      </c>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row>
    <row r="658" spans="2:45" x14ac:dyDescent="0.35">
      <c r="B658" s="12" t="s">
        <v>77</v>
      </c>
      <c r="C658" s="13">
        <v>9.8456002340302384E-2</v>
      </c>
      <c r="D658" s="13">
        <v>0.11069544627685469</v>
      </c>
      <c r="E658" s="13">
        <v>9.4533213164305269E-2</v>
      </c>
      <c r="F658" s="13">
        <v>9.8127698667847277E-2</v>
      </c>
      <c r="G658" s="13">
        <v>9.1101663917011536E-2</v>
      </c>
      <c r="H658" s="13">
        <v>7.5728261735277483E-2</v>
      </c>
      <c r="I658" s="13">
        <v>0.1151036176986579</v>
      </c>
      <c r="K658" s="13">
        <v>9.8268018016393899E-2</v>
      </c>
      <c r="L658" s="13">
        <v>9.8640046511378379E-2</v>
      </c>
      <c r="N658" s="13">
        <v>7.7061533489729342E-2</v>
      </c>
      <c r="O658" s="13">
        <v>0.1490832158305771</v>
      </c>
      <c r="P658" s="13">
        <v>9.9277535608630257E-2</v>
      </c>
      <c r="Q658" s="13">
        <v>0.1189565754121971</v>
      </c>
      <c r="R658" s="13">
        <v>0.100513243532987</v>
      </c>
      <c r="S658" s="13">
        <v>0.1356753702312879</v>
      </c>
      <c r="T658" s="13">
        <v>8.5023299409811237E-2</v>
      </c>
      <c r="U658" s="13">
        <v>9.0766387006382787E-2</v>
      </c>
      <c r="V658" s="13">
        <v>8.8467908372153917E-2</v>
      </c>
      <c r="W658" s="13">
        <v>9.750006365282525E-2</v>
      </c>
      <c r="X658" s="13">
        <v>8.8213964057697422E-2</v>
      </c>
      <c r="Y658" s="13">
        <v>0.1017937218643679</v>
      </c>
      <c r="AA658" s="13">
        <v>0.1088981977172466</v>
      </c>
      <c r="AB658" s="13">
        <v>0.13547076625374471</v>
      </c>
      <c r="AC658" s="13">
        <v>8.9174406926081029E-2</v>
      </c>
      <c r="AD658" s="13">
        <v>8.5445287061960848E-2</v>
      </c>
      <c r="AE658" s="13">
        <v>6.8036133870322438E-2</v>
      </c>
      <c r="AF658" s="13">
        <v>0.1071819500563416</v>
      </c>
      <c r="AH658" s="13">
        <v>0.1007122061921021</v>
      </c>
      <c r="AI658" s="13">
        <v>0.105847728382285</v>
      </c>
      <c r="AJ658" s="13">
        <v>9.3763736857350302E-2</v>
      </c>
      <c r="AK658" s="13">
        <v>0.1014626221115941</v>
      </c>
      <c r="AL658" s="13">
        <v>9.5397651212058066E-2</v>
      </c>
      <c r="AN658" s="13">
        <v>9.8129882246486944E-2</v>
      </c>
      <c r="AO658" s="13">
        <v>0.1033790161008863</v>
      </c>
      <c r="AP658" s="13">
        <v>0.1235896046526961</v>
      </c>
      <c r="AQ658" s="13">
        <v>7.228184426242891E-2</v>
      </c>
    </row>
    <row r="659" spans="2:45" x14ac:dyDescent="0.35">
      <c r="B659" s="12" t="s">
        <v>78</v>
      </c>
      <c r="C659" s="13">
        <v>0.29519937577723993</v>
      </c>
      <c r="D659" s="13">
        <v>0.22422309203187851</v>
      </c>
      <c r="E659" s="13">
        <v>0.31306285769409781</v>
      </c>
      <c r="F659" s="13">
        <v>0.30093726760696637</v>
      </c>
      <c r="G659" s="13">
        <v>0.30119105952760328</v>
      </c>
      <c r="H659" s="13">
        <v>0.27069761470288362</v>
      </c>
      <c r="I659" s="13">
        <v>0.33440942335339457</v>
      </c>
      <c r="K659" s="13">
        <v>0.27087916900512887</v>
      </c>
      <c r="L659" s="13">
        <v>0.31900983083385681</v>
      </c>
      <c r="N659" s="13">
        <v>0.31206884959578851</v>
      </c>
      <c r="O659" s="13">
        <v>0.38334667583545168</v>
      </c>
      <c r="P659" s="13">
        <v>0.26899371058942773</v>
      </c>
      <c r="Q659" s="13">
        <v>0.30597853337350023</v>
      </c>
      <c r="R659" s="13">
        <v>0.29511264672883741</v>
      </c>
      <c r="S659" s="13">
        <v>0.27235198539038341</v>
      </c>
      <c r="T659" s="13">
        <v>0.28713649540686248</v>
      </c>
      <c r="U659" s="13">
        <v>0.3029211503431346</v>
      </c>
      <c r="V659" s="13">
        <v>0.29417490361647819</v>
      </c>
      <c r="W659" s="13">
        <v>0.27009011186909249</v>
      </c>
      <c r="X659" s="13">
        <v>0.28186478872172982</v>
      </c>
      <c r="Y659" s="13">
        <v>0.32794598347113468</v>
      </c>
      <c r="AA659" s="13">
        <v>0.32209954796333301</v>
      </c>
      <c r="AB659" s="13">
        <v>0.29696778259642048</v>
      </c>
      <c r="AC659" s="13">
        <v>0.26482284031750969</v>
      </c>
      <c r="AD659" s="13">
        <v>0.3013619192857605</v>
      </c>
      <c r="AE659" s="13">
        <v>0.21292677446270181</v>
      </c>
      <c r="AF659" s="13">
        <v>0.33123145746813037</v>
      </c>
      <c r="AH659" s="13">
        <v>0.35006967779150872</v>
      </c>
      <c r="AI659" s="13">
        <v>0.30148528993144919</v>
      </c>
      <c r="AJ659" s="13">
        <v>0.25649365436546329</v>
      </c>
      <c r="AK659" s="13">
        <v>0.29175790120612111</v>
      </c>
      <c r="AL659" s="13">
        <v>0.28424273246218901</v>
      </c>
      <c r="AN659" s="13">
        <v>0.37019050476158788</v>
      </c>
      <c r="AO659" s="13">
        <v>0.27951449477377438</v>
      </c>
      <c r="AP659" s="13">
        <v>0.24546811508694119</v>
      </c>
      <c r="AQ659" s="13">
        <v>0.27648493163793891</v>
      </c>
    </row>
    <row r="660" spans="2:45" ht="29" x14ac:dyDescent="0.35">
      <c r="B660" s="12" t="s">
        <v>193</v>
      </c>
      <c r="C660" s="13">
        <v>0.26715992945085021</v>
      </c>
      <c r="D660" s="13">
        <v>0.25661248335244258</v>
      </c>
      <c r="E660" s="13">
        <v>0.23262358505390099</v>
      </c>
      <c r="F660" s="13">
        <v>0.26915102024041487</v>
      </c>
      <c r="G660" s="13">
        <v>0.26188180072124911</v>
      </c>
      <c r="H660" s="13">
        <v>0.26124362825547343</v>
      </c>
      <c r="I660" s="13">
        <v>0.30880765392481818</v>
      </c>
      <c r="K660" s="13">
        <v>0.27543712772789181</v>
      </c>
      <c r="L660" s="13">
        <v>0.25905622131148481</v>
      </c>
      <c r="N660" s="13">
        <v>0.34727094622871668</v>
      </c>
      <c r="O660" s="13">
        <v>0.27601364536722428</v>
      </c>
      <c r="P660" s="13">
        <v>0.28922520266794238</v>
      </c>
      <c r="Q660" s="13">
        <v>0.19611311821156849</v>
      </c>
      <c r="R660" s="13">
        <v>0.2400255707726634</v>
      </c>
      <c r="S660" s="13">
        <v>0.24764864633380571</v>
      </c>
      <c r="T660" s="13">
        <v>0.2990631223059369</v>
      </c>
      <c r="U660" s="13">
        <v>0.25454667889314497</v>
      </c>
      <c r="V660" s="13">
        <v>0.23439665614477331</v>
      </c>
      <c r="W660" s="13">
        <v>0.27658387769365778</v>
      </c>
      <c r="X660" s="13">
        <v>0.24508651450055241</v>
      </c>
      <c r="Y660" s="13">
        <v>0.29913509631798718</v>
      </c>
      <c r="AA660" s="13">
        <v>0.25454045585986612</v>
      </c>
      <c r="AB660" s="13">
        <v>0.2399022299803184</v>
      </c>
      <c r="AC660" s="13">
        <v>0.23384820825215599</v>
      </c>
      <c r="AD660" s="13">
        <v>0.2446839859156775</v>
      </c>
      <c r="AE660" s="13">
        <v>0.28899464901669752</v>
      </c>
      <c r="AF660" s="13">
        <v>0.29531299414840889</v>
      </c>
      <c r="AH660" s="13">
        <v>0.26669394238617578</v>
      </c>
      <c r="AI660" s="13">
        <v>0.2481718413600125</v>
      </c>
      <c r="AJ660" s="13">
        <v>0.23786873004808351</v>
      </c>
      <c r="AK660" s="13">
        <v>0.26291110807177481</v>
      </c>
      <c r="AL660" s="13">
        <v>0.28679894556360208</v>
      </c>
      <c r="AN660" s="13">
        <v>0.25238401085416562</v>
      </c>
      <c r="AO660" s="13">
        <v>0.28391696075603812</v>
      </c>
      <c r="AP660" s="13">
        <v>0.26791894725829429</v>
      </c>
      <c r="AQ660" s="13">
        <v>0.26373409954578492</v>
      </c>
    </row>
    <row r="661" spans="2:45" x14ac:dyDescent="0.35">
      <c r="B661" s="12" t="s">
        <v>79</v>
      </c>
      <c r="C661" s="13">
        <v>0.1652677361684759</v>
      </c>
      <c r="D661" s="13">
        <v>0.21014377416735519</v>
      </c>
      <c r="E661" s="13">
        <v>0.16213314884622959</v>
      </c>
      <c r="F661" s="13">
        <v>0.16961018448140119</v>
      </c>
      <c r="G661" s="13">
        <v>0.16065844355052369</v>
      </c>
      <c r="H661" s="13">
        <v>0.16969194737235729</v>
      </c>
      <c r="I661" s="13">
        <v>0.13548495320083459</v>
      </c>
      <c r="K661" s="13">
        <v>0.1709238046926714</v>
      </c>
      <c r="L661" s="13">
        <v>0.15973021888276989</v>
      </c>
      <c r="N661" s="13">
        <v>0.12937224514772111</v>
      </c>
      <c r="O661" s="13">
        <v>0.1144379061719753</v>
      </c>
      <c r="P661" s="13">
        <v>0.20931235172299739</v>
      </c>
      <c r="Q661" s="13">
        <v>0.1905022834752679</v>
      </c>
      <c r="R661" s="13">
        <v>0.2129158817121341</v>
      </c>
      <c r="S661" s="13">
        <v>0.1753643042749011</v>
      </c>
      <c r="T661" s="13">
        <v>0.17103841377541529</v>
      </c>
      <c r="U661" s="13">
        <v>0.1215319752207121</v>
      </c>
      <c r="V661" s="13">
        <v>0.15405594609577861</v>
      </c>
      <c r="W661" s="13">
        <v>0.1693813506907971</v>
      </c>
      <c r="X661" s="13">
        <v>0.17508838220197229</v>
      </c>
      <c r="Y661" s="13">
        <v>0.15730285654136669</v>
      </c>
      <c r="AA661" s="13">
        <v>0.17023290584599041</v>
      </c>
      <c r="AB661" s="13">
        <v>0.1446417607055982</v>
      </c>
      <c r="AC661" s="13">
        <v>0.21647814427659179</v>
      </c>
      <c r="AD661" s="13">
        <v>0.15679125901470869</v>
      </c>
      <c r="AE661" s="13">
        <v>0.19711277365545871</v>
      </c>
      <c r="AF661" s="13">
        <v>0.12970239139297021</v>
      </c>
      <c r="AH661" s="13">
        <v>0.15970711467110671</v>
      </c>
      <c r="AI661" s="13">
        <v>0.16982814216345851</v>
      </c>
      <c r="AJ661" s="13">
        <v>0.21392916793932951</v>
      </c>
      <c r="AK661" s="13">
        <v>0.15018015516017039</v>
      </c>
      <c r="AL661" s="13">
        <v>0.1571341300772654</v>
      </c>
      <c r="AN661" s="13">
        <v>0.13819175133405251</v>
      </c>
      <c r="AO661" s="13">
        <v>0.16668444342278391</v>
      </c>
      <c r="AP661" s="13">
        <v>0.16709721226289359</v>
      </c>
      <c r="AQ661" s="13">
        <v>0.18957169841021179</v>
      </c>
    </row>
    <row r="662" spans="2:45" x14ac:dyDescent="0.35">
      <c r="B662" s="12" t="s">
        <v>80</v>
      </c>
      <c r="C662" s="13">
        <v>0.1309977483737462</v>
      </c>
      <c r="D662" s="13">
        <v>0.15958091649511991</v>
      </c>
      <c r="E662" s="13">
        <v>0.1499042472358546</v>
      </c>
      <c r="F662" s="13">
        <v>0.11228419395688551</v>
      </c>
      <c r="G662" s="13">
        <v>0.13966159909714679</v>
      </c>
      <c r="H662" s="13">
        <v>0.17128736339761599</v>
      </c>
      <c r="I662" s="13">
        <v>7.787847752998904E-2</v>
      </c>
      <c r="K662" s="13">
        <v>0.1448636370430664</v>
      </c>
      <c r="L662" s="13">
        <v>0.1174224888344437</v>
      </c>
      <c r="N662" s="13">
        <v>8.5302143383666332E-2</v>
      </c>
      <c r="O662" s="13">
        <v>4.5639902600560181E-2</v>
      </c>
      <c r="P662" s="13">
        <v>8.3674889544674225E-2</v>
      </c>
      <c r="Q662" s="13">
        <v>0.17733516521388909</v>
      </c>
      <c r="R662" s="13">
        <v>0.11058900510727571</v>
      </c>
      <c r="S662" s="13">
        <v>0.14069602470388559</v>
      </c>
      <c r="T662" s="13">
        <v>0.14244414721627879</v>
      </c>
      <c r="U662" s="13">
        <v>0.1534530796669695</v>
      </c>
      <c r="V662" s="13">
        <v>0.1711574458223005</v>
      </c>
      <c r="W662" s="13">
        <v>0.15035348155235609</v>
      </c>
      <c r="X662" s="13">
        <v>0.15424670511882679</v>
      </c>
      <c r="Y662" s="13">
        <v>8.391539737368571E-2</v>
      </c>
      <c r="AA662" s="13">
        <v>0.1103769087611165</v>
      </c>
      <c r="AB662" s="13">
        <v>0.1089790620056353</v>
      </c>
      <c r="AC662" s="13">
        <v>0.14709756128442769</v>
      </c>
      <c r="AD662" s="13">
        <v>0.19260099726551089</v>
      </c>
      <c r="AE662" s="13">
        <v>0.1483223039676238</v>
      </c>
      <c r="AF662" s="13">
        <v>0.1149195495037451</v>
      </c>
      <c r="AH662" s="13">
        <v>8.6360453473253898E-2</v>
      </c>
      <c r="AI662" s="13">
        <v>0.12776040220232091</v>
      </c>
      <c r="AJ662" s="13">
        <v>0.14863112379320731</v>
      </c>
      <c r="AK662" s="13">
        <v>0.1635556491902537</v>
      </c>
      <c r="AL662" s="13">
        <v>0.12546966577001009</v>
      </c>
      <c r="AN662" s="13">
        <v>0.1110297376214807</v>
      </c>
      <c r="AO662" s="13">
        <v>0.12967630179260689</v>
      </c>
      <c r="AP662" s="13">
        <v>0.1587279452798071</v>
      </c>
      <c r="AQ662" s="13">
        <v>0.130427017117453</v>
      </c>
    </row>
    <row r="663" spans="2:45" x14ac:dyDescent="0.35">
      <c r="B663" s="12" t="s">
        <v>81</v>
      </c>
      <c r="C663" s="13">
        <v>4.2919207889385608E-2</v>
      </c>
      <c r="D663" s="13">
        <v>3.874428767634943E-2</v>
      </c>
      <c r="E663" s="13">
        <v>4.7742948005611963E-2</v>
      </c>
      <c r="F663" s="13">
        <v>4.9889635046484741E-2</v>
      </c>
      <c r="G663" s="13">
        <v>4.5505433186465542E-2</v>
      </c>
      <c r="H663" s="13">
        <v>5.1351184536392237E-2</v>
      </c>
      <c r="I663" s="13">
        <v>2.8315874292305629E-2</v>
      </c>
      <c r="K663" s="13">
        <v>3.9628243514847533E-2</v>
      </c>
      <c r="L663" s="13">
        <v>4.6141193626066328E-2</v>
      </c>
      <c r="N663" s="13">
        <v>4.8924282154378253E-2</v>
      </c>
      <c r="O663" s="13">
        <v>3.1478654194211239E-2</v>
      </c>
      <c r="P663" s="13">
        <v>4.9516309866327921E-2</v>
      </c>
      <c r="Q663" s="13">
        <v>1.1114324313577249E-2</v>
      </c>
      <c r="R663" s="13">
        <v>4.0843652146102451E-2</v>
      </c>
      <c r="S663" s="13">
        <v>2.826366906573614E-2</v>
      </c>
      <c r="T663" s="13">
        <v>1.529452188569524E-2</v>
      </c>
      <c r="U663" s="13">
        <v>7.6780728869655784E-2</v>
      </c>
      <c r="V663" s="13">
        <v>5.7747139948515408E-2</v>
      </c>
      <c r="W663" s="13">
        <v>3.6091114541271091E-2</v>
      </c>
      <c r="X663" s="13">
        <v>5.5499645399221191E-2</v>
      </c>
      <c r="Y663" s="13">
        <v>2.9906944431457839E-2</v>
      </c>
      <c r="AA663" s="13">
        <v>3.385198385244749E-2</v>
      </c>
      <c r="AB663" s="13">
        <v>7.4038398458283E-2</v>
      </c>
      <c r="AC663" s="13">
        <v>4.8578838943233747E-2</v>
      </c>
      <c r="AD663" s="13">
        <v>1.911655145638164E-2</v>
      </c>
      <c r="AE663" s="13">
        <v>8.4607365027195847E-2</v>
      </c>
      <c r="AF663" s="13">
        <v>2.16516574304037E-2</v>
      </c>
      <c r="AH663" s="13">
        <v>3.6456605485852667E-2</v>
      </c>
      <c r="AI663" s="13">
        <v>4.6906595960473862E-2</v>
      </c>
      <c r="AJ663" s="13">
        <v>4.93135869965661E-2</v>
      </c>
      <c r="AK663" s="13">
        <v>3.0132564260085939E-2</v>
      </c>
      <c r="AL663" s="13">
        <v>5.0956874914875321E-2</v>
      </c>
      <c r="AN663" s="13">
        <v>3.0074113182226549E-2</v>
      </c>
      <c r="AO663" s="13">
        <v>3.6828783153910513E-2</v>
      </c>
      <c r="AP663" s="13">
        <v>3.7198175459367641E-2</v>
      </c>
      <c r="AQ663" s="13">
        <v>6.7500409026182553E-2</v>
      </c>
    </row>
    <row r="665" spans="2:45" x14ac:dyDescent="0.35">
      <c r="B665" s="30" t="s">
        <v>196</v>
      </c>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row>
    <row r="666" spans="2:45" x14ac:dyDescent="0.35">
      <c r="B666" s="29" t="s">
        <v>16</v>
      </c>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row>
    <row r="667" spans="2:45" x14ac:dyDescent="0.35">
      <c r="B667" s="12" t="s">
        <v>77</v>
      </c>
      <c r="C667" s="13">
        <v>7.46624695704797E-2</v>
      </c>
      <c r="D667" s="13">
        <v>8.4404783946889328E-2</v>
      </c>
      <c r="E667" s="13">
        <v>8.9789131464418248E-2</v>
      </c>
      <c r="F667" s="13">
        <v>8.4522477658223155E-2</v>
      </c>
      <c r="G667" s="13">
        <v>7.6888446680068348E-2</v>
      </c>
      <c r="H667" s="13">
        <v>7.036203094529149E-2</v>
      </c>
      <c r="I667" s="13">
        <v>4.9035410666157977E-2</v>
      </c>
      <c r="K667" s="13">
        <v>7.4194825260699065E-2</v>
      </c>
      <c r="L667" s="13">
        <v>7.5120312052036356E-2</v>
      </c>
      <c r="N667" s="13">
        <v>5.1034447605717043E-2</v>
      </c>
      <c r="O667" s="13">
        <v>6.3480469477904866E-2</v>
      </c>
      <c r="P667" s="13">
        <v>9.0508745237511415E-2</v>
      </c>
      <c r="Q667" s="13">
        <v>6.508014295996796E-2</v>
      </c>
      <c r="R667" s="13">
        <v>9.5850627547758499E-2</v>
      </c>
      <c r="S667" s="13">
        <v>0.1044650764006695</v>
      </c>
      <c r="T667" s="13">
        <v>7.9475171785563958E-2</v>
      </c>
      <c r="U667" s="13">
        <v>9.6639552397580472E-2</v>
      </c>
      <c r="V667" s="13">
        <v>8.6837604043062844E-2</v>
      </c>
      <c r="W667" s="13">
        <v>6.372370840765168E-2</v>
      </c>
      <c r="X667" s="13">
        <v>2.7514759846705442E-2</v>
      </c>
      <c r="Y667" s="13">
        <v>5.8046557855268098E-2</v>
      </c>
      <c r="AA667" s="13">
        <v>9.9367109413287844E-2</v>
      </c>
      <c r="AB667" s="13">
        <v>0.1001084523151613</v>
      </c>
      <c r="AC667" s="13">
        <v>7.6682628793137073E-2</v>
      </c>
      <c r="AD667" s="13">
        <v>4.6033216812819668E-2</v>
      </c>
      <c r="AE667" s="13">
        <v>4.6130691661248897E-2</v>
      </c>
      <c r="AF667" s="13">
        <v>7.1246503304738459E-2</v>
      </c>
      <c r="AH667" s="13">
        <v>0.1079610298042718</v>
      </c>
      <c r="AI667" s="13">
        <v>6.8453812915319712E-2</v>
      </c>
      <c r="AJ667" s="13">
        <v>6.5856377408752623E-2</v>
      </c>
      <c r="AK667" s="13">
        <v>4.7058097879658832E-2</v>
      </c>
      <c r="AL667" s="13">
        <v>8.1374911388494287E-2</v>
      </c>
      <c r="AN667" s="13">
        <v>8.6716040744562781E-2</v>
      </c>
      <c r="AO667" s="13">
        <v>9.428888052584683E-2</v>
      </c>
      <c r="AP667" s="13">
        <v>7.2877657348448185E-2</v>
      </c>
      <c r="AQ667" s="13">
        <v>4.3433959421608027E-2</v>
      </c>
    </row>
    <row r="668" spans="2:45" x14ac:dyDescent="0.35">
      <c r="B668" s="12" t="s">
        <v>78</v>
      </c>
      <c r="C668" s="13">
        <v>0.30013959800152901</v>
      </c>
      <c r="D668" s="13">
        <v>0.32915997450752071</v>
      </c>
      <c r="E668" s="13">
        <v>0.35201929188033232</v>
      </c>
      <c r="F668" s="13">
        <v>0.2996193388879963</v>
      </c>
      <c r="G668" s="13">
        <v>0.28651541997963881</v>
      </c>
      <c r="H668" s="13">
        <v>0.25820488719988482</v>
      </c>
      <c r="I668" s="13">
        <v>0.27855813247666389</v>
      </c>
      <c r="K668" s="13">
        <v>0.28843364060977561</v>
      </c>
      <c r="L668" s="13">
        <v>0.31160019843896619</v>
      </c>
      <c r="N668" s="13">
        <v>0.29478151814169451</v>
      </c>
      <c r="O668" s="13">
        <v>0.34837162990795789</v>
      </c>
      <c r="P668" s="13">
        <v>0.24081817064372829</v>
      </c>
      <c r="Q668" s="13">
        <v>0.21319875899778579</v>
      </c>
      <c r="R668" s="13">
        <v>0.29501551215863142</v>
      </c>
      <c r="S668" s="13">
        <v>0.24023119866911399</v>
      </c>
      <c r="T668" s="13">
        <v>0.25845941458184618</v>
      </c>
      <c r="U668" s="13">
        <v>0.26666616655152597</v>
      </c>
      <c r="V668" s="13">
        <v>0.32800774533885008</v>
      </c>
      <c r="W668" s="13">
        <v>0.34412961332003322</v>
      </c>
      <c r="X668" s="13">
        <v>0.36298779400961351</v>
      </c>
      <c r="Y668" s="13">
        <v>0.32371154009971098</v>
      </c>
      <c r="AA668" s="13">
        <v>0.3541242867557281</v>
      </c>
      <c r="AB668" s="13">
        <v>0.27067930506482563</v>
      </c>
      <c r="AC668" s="13">
        <v>0.28013810013146978</v>
      </c>
      <c r="AD668" s="13">
        <v>0.2496180710732811</v>
      </c>
      <c r="AE668" s="13">
        <v>0.25737455615360488</v>
      </c>
      <c r="AF668" s="13">
        <v>0.30299109958763948</v>
      </c>
      <c r="AH668" s="13">
        <v>0.38662193730259048</v>
      </c>
      <c r="AI668" s="13">
        <v>0.31459036594856871</v>
      </c>
      <c r="AJ668" s="13">
        <v>0.29972978774291797</v>
      </c>
      <c r="AK668" s="13">
        <v>0.26922189811781938</v>
      </c>
      <c r="AL668" s="13">
        <v>0.27399363874338323</v>
      </c>
      <c r="AN668" s="13">
        <v>0.33959308612340577</v>
      </c>
      <c r="AO668" s="13">
        <v>0.29927134910865921</v>
      </c>
      <c r="AP668" s="13">
        <v>0.25687104807036187</v>
      </c>
      <c r="AQ668" s="13">
        <v>0.29767006230388748</v>
      </c>
    </row>
    <row r="669" spans="2:45" ht="29" x14ac:dyDescent="0.35">
      <c r="B669" s="12" t="s">
        <v>193</v>
      </c>
      <c r="C669" s="13">
        <v>0.30323655867230442</v>
      </c>
      <c r="D669" s="13">
        <v>0.25535006759467832</v>
      </c>
      <c r="E669" s="13">
        <v>0.25377392335561227</v>
      </c>
      <c r="F669" s="13">
        <v>0.29946333267726738</v>
      </c>
      <c r="G669" s="13">
        <v>0.31051915978589972</v>
      </c>
      <c r="H669" s="13">
        <v>0.31386899159749537</v>
      </c>
      <c r="I669" s="13">
        <v>0.36497473446784318</v>
      </c>
      <c r="K669" s="13">
        <v>0.30023094296922082</v>
      </c>
      <c r="L669" s="13">
        <v>0.30617917664781441</v>
      </c>
      <c r="N669" s="13">
        <v>0.38872073258604739</v>
      </c>
      <c r="O669" s="13">
        <v>0.36965308693395682</v>
      </c>
      <c r="P669" s="13">
        <v>0.34121174802040932</v>
      </c>
      <c r="Q669" s="13">
        <v>0.35203782943294859</v>
      </c>
      <c r="R669" s="13">
        <v>0.26803962432019868</v>
      </c>
      <c r="S669" s="13">
        <v>0.311823850434024</v>
      </c>
      <c r="T669" s="13">
        <v>0.32642040356799068</v>
      </c>
      <c r="U669" s="13">
        <v>0.29653168421964199</v>
      </c>
      <c r="V669" s="13">
        <v>0.24100567700347711</v>
      </c>
      <c r="W669" s="13">
        <v>0.297814585758781</v>
      </c>
      <c r="X669" s="13">
        <v>0.26815021587992383</v>
      </c>
      <c r="Y669" s="13">
        <v>0.31266693737506679</v>
      </c>
      <c r="AA669" s="13">
        <v>0.28584767813468959</v>
      </c>
      <c r="AB669" s="13">
        <v>0.3032191718167957</v>
      </c>
      <c r="AC669" s="13">
        <v>0.31337704531851801</v>
      </c>
      <c r="AD669" s="13">
        <v>0.33557156751575651</v>
      </c>
      <c r="AE669" s="13">
        <v>0.30936037536723499</v>
      </c>
      <c r="AF669" s="13">
        <v>0.30228518174919788</v>
      </c>
      <c r="AH669" s="13">
        <v>0.2878069173049409</v>
      </c>
      <c r="AI669" s="13">
        <v>0.28378681296611202</v>
      </c>
      <c r="AJ669" s="13">
        <v>0.2932353039632255</v>
      </c>
      <c r="AK669" s="13">
        <v>0.32585843730894087</v>
      </c>
      <c r="AL669" s="13">
        <v>0.30496086609180079</v>
      </c>
      <c r="AN669" s="13">
        <v>0.28648136891742487</v>
      </c>
      <c r="AO669" s="13">
        <v>0.28287785705036528</v>
      </c>
      <c r="AP669" s="13">
        <v>0.34717163454478311</v>
      </c>
      <c r="AQ669" s="13">
        <v>0.30281962137194329</v>
      </c>
    </row>
    <row r="670" spans="2:45" x14ac:dyDescent="0.35">
      <c r="B670" s="12" t="s">
        <v>79</v>
      </c>
      <c r="C670" s="13">
        <v>0.14138690978882831</v>
      </c>
      <c r="D670" s="13">
        <v>0.14368730022029541</v>
      </c>
      <c r="E670" s="13">
        <v>0.1472096128807962</v>
      </c>
      <c r="F670" s="13">
        <v>0.14921197794275901</v>
      </c>
      <c r="G670" s="13">
        <v>0.12942017419883839</v>
      </c>
      <c r="H670" s="13">
        <v>0.15982195376726449</v>
      </c>
      <c r="I670" s="13">
        <v>0.12606903980830039</v>
      </c>
      <c r="K670" s="13">
        <v>0.14991746974675091</v>
      </c>
      <c r="L670" s="13">
        <v>0.13303515043130429</v>
      </c>
      <c r="N670" s="13">
        <v>0.1290870966458468</v>
      </c>
      <c r="O670" s="13">
        <v>8.7367825262694612E-2</v>
      </c>
      <c r="P670" s="13">
        <v>0.15977419677778379</v>
      </c>
      <c r="Q670" s="13">
        <v>0.20514435011488191</v>
      </c>
      <c r="R670" s="13">
        <v>0.1769100010637063</v>
      </c>
      <c r="S670" s="13">
        <v>0.16060262198147671</v>
      </c>
      <c r="T670" s="13">
        <v>0.1520184159451182</v>
      </c>
      <c r="U670" s="13">
        <v>8.8118232320818668E-2</v>
      </c>
      <c r="V670" s="13">
        <v>0.14793169897770689</v>
      </c>
      <c r="W670" s="13">
        <v>0.11955303741431191</v>
      </c>
      <c r="X670" s="13">
        <v>0.1509311313268199</v>
      </c>
      <c r="Y670" s="13">
        <v>0.13061472067468261</v>
      </c>
      <c r="AA670" s="13">
        <v>0.13132073966057439</v>
      </c>
      <c r="AB670" s="13">
        <v>0.1288851779280111</v>
      </c>
      <c r="AC670" s="13">
        <v>0.176426949191789</v>
      </c>
      <c r="AD670" s="13">
        <v>0.1476545374151419</v>
      </c>
      <c r="AE670" s="13">
        <v>0.12486565209973741</v>
      </c>
      <c r="AF670" s="13">
        <v>0.16106550020017779</v>
      </c>
      <c r="AH670" s="13">
        <v>0.1104313490244852</v>
      </c>
      <c r="AI670" s="13">
        <v>0.15610836446075271</v>
      </c>
      <c r="AJ670" s="13">
        <v>0.15490350810610701</v>
      </c>
      <c r="AK670" s="13">
        <v>0.14848452535068571</v>
      </c>
      <c r="AL670" s="13">
        <v>0.14295430917117419</v>
      </c>
      <c r="AN670" s="13">
        <v>0.13656541408155631</v>
      </c>
      <c r="AO670" s="13">
        <v>0.1599702335151493</v>
      </c>
      <c r="AP670" s="13">
        <v>0.1342679537810498</v>
      </c>
      <c r="AQ670" s="13">
        <v>0.13250783489882731</v>
      </c>
    </row>
    <row r="671" spans="2:45" x14ac:dyDescent="0.35">
      <c r="B671" s="12" t="s">
        <v>80</v>
      </c>
      <c r="C671" s="13">
        <v>0.11207101168165801</v>
      </c>
      <c r="D671" s="13">
        <v>0.1169288088946821</v>
      </c>
      <c r="E671" s="13">
        <v>0.11032228969047859</v>
      </c>
      <c r="F671" s="13">
        <v>0.1046760121940266</v>
      </c>
      <c r="G671" s="13">
        <v>0.1263672073721763</v>
      </c>
      <c r="H671" s="13">
        <v>0.1223523685603245</v>
      </c>
      <c r="I671" s="13">
        <v>9.7799341173716817E-2</v>
      </c>
      <c r="K671" s="13">
        <v>0.1288273032798839</v>
      </c>
      <c r="L671" s="13">
        <v>9.5665932080416613E-2</v>
      </c>
      <c r="N671" s="13">
        <v>6.5832390741727809E-2</v>
      </c>
      <c r="O671" s="13">
        <v>8.388220407022956E-2</v>
      </c>
      <c r="P671" s="13">
        <v>9.7202442388716878E-2</v>
      </c>
      <c r="Q671" s="13">
        <v>0.1003458853865533</v>
      </c>
      <c r="R671" s="13">
        <v>0.1250062690091526</v>
      </c>
      <c r="S671" s="13">
        <v>0.1146353299024289</v>
      </c>
      <c r="T671" s="13">
        <v>0.13080176929417819</v>
      </c>
      <c r="U671" s="13">
        <v>0.16383607949390999</v>
      </c>
      <c r="V671" s="13">
        <v>0.12848199435907931</v>
      </c>
      <c r="W671" s="13">
        <v>0.1022980749398649</v>
      </c>
      <c r="X671" s="13">
        <v>0.10101747830116239</v>
      </c>
      <c r="Y671" s="13">
        <v>9.5036152468586099E-2</v>
      </c>
      <c r="AA671" s="13">
        <v>7.9823195125709068E-2</v>
      </c>
      <c r="AB671" s="13">
        <v>8.8703374914167465E-2</v>
      </c>
      <c r="AC671" s="13">
        <v>9.2921152616285016E-2</v>
      </c>
      <c r="AD671" s="13">
        <v>0.17077893154567869</v>
      </c>
      <c r="AE671" s="13">
        <v>0.14890239614344269</v>
      </c>
      <c r="AF671" s="13">
        <v>0.1064877149282446</v>
      </c>
      <c r="AH671" s="13">
        <v>6.0820590388284489E-2</v>
      </c>
      <c r="AI671" s="13">
        <v>8.3230348386441902E-2</v>
      </c>
      <c r="AJ671" s="13">
        <v>0.11222261120701831</v>
      </c>
      <c r="AK671" s="13">
        <v>0.15633594246363289</v>
      </c>
      <c r="AL671" s="13">
        <v>0.1156307301193896</v>
      </c>
      <c r="AN671" s="13">
        <v>9.5080833214070085E-2</v>
      </c>
      <c r="AO671" s="13">
        <v>9.6367280184157827E-2</v>
      </c>
      <c r="AP671" s="13">
        <v>0.135278999453191</v>
      </c>
      <c r="AQ671" s="13">
        <v>0.1270372428586547</v>
      </c>
    </row>
    <row r="672" spans="2:45" x14ac:dyDescent="0.35">
      <c r="B672" s="12" t="s">
        <v>81</v>
      </c>
      <c r="C672" s="13">
        <v>6.8503452285200717E-2</v>
      </c>
      <c r="D672" s="13">
        <v>7.0469064835934472E-2</v>
      </c>
      <c r="E672" s="13">
        <v>4.6885750728362457E-2</v>
      </c>
      <c r="F672" s="13">
        <v>6.2506860639727518E-2</v>
      </c>
      <c r="G672" s="13">
        <v>7.0289591983378405E-2</v>
      </c>
      <c r="H672" s="13">
        <v>7.5389767929739351E-2</v>
      </c>
      <c r="I672" s="13">
        <v>8.3563341407317679E-2</v>
      </c>
      <c r="K672" s="13">
        <v>5.8395818133669758E-2</v>
      </c>
      <c r="L672" s="13">
        <v>7.8399230349462098E-2</v>
      </c>
      <c r="N672" s="13">
        <v>7.0543814278966513E-2</v>
      </c>
      <c r="O672" s="13">
        <v>4.7244784347256097E-2</v>
      </c>
      <c r="P672" s="13">
        <v>7.0484696931850221E-2</v>
      </c>
      <c r="Q672" s="13">
        <v>6.4193033107862535E-2</v>
      </c>
      <c r="R672" s="13">
        <v>3.9177965900552419E-2</v>
      </c>
      <c r="S672" s="13">
        <v>6.8241922612286732E-2</v>
      </c>
      <c r="T672" s="13">
        <v>5.2824824825302798E-2</v>
      </c>
      <c r="U672" s="13">
        <v>8.8208285016522642E-2</v>
      </c>
      <c r="V672" s="13">
        <v>6.7735280277823662E-2</v>
      </c>
      <c r="W672" s="13">
        <v>7.2480980159357153E-2</v>
      </c>
      <c r="X672" s="13">
        <v>8.9398620635774875E-2</v>
      </c>
      <c r="Y672" s="13">
        <v>7.9924091526685448E-2</v>
      </c>
      <c r="AA672" s="13">
        <v>4.9516990910011077E-2</v>
      </c>
      <c r="AB672" s="13">
        <v>0.108404517961039</v>
      </c>
      <c r="AC672" s="13">
        <v>6.0454123948801029E-2</v>
      </c>
      <c r="AD672" s="13">
        <v>5.034367563732231E-2</v>
      </c>
      <c r="AE672" s="13">
        <v>0.11336632857473131</v>
      </c>
      <c r="AF672" s="13">
        <v>5.5924000230001672E-2</v>
      </c>
      <c r="AH672" s="13">
        <v>4.6358176175426903E-2</v>
      </c>
      <c r="AI672" s="13">
        <v>9.3830295322805082E-2</v>
      </c>
      <c r="AJ672" s="13">
        <v>7.4052411571978588E-2</v>
      </c>
      <c r="AK672" s="13">
        <v>5.3041098879262262E-2</v>
      </c>
      <c r="AL672" s="13">
        <v>8.1085544485758027E-2</v>
      </c>
      <c r="AN672" s="13">
        <v>5.55632569189803E-2</v>
      </c>
      <c r="AO672" s="13">
        <v>6.7224399615821467E-2</v>
      </c>
      <c r="AP672" s="13">
        <v>5.3532706802166118E-2</v>
      </c>
      <c r="AQ672" s="13">
        <v>9.6531279145079085E-2</v>
      </c>
    </row>
    <row r="674" spans="2:45" x14ac:dyDescent="0.35">
      <c r="B674" s="30" t="s">
        <v>197</v>
      </c>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row>
    <row r="675" spans="2:45" x14ac:dyDescent="0.35">
      <c r="B675" s="29" t="s">
        <v>16</v>
      </c>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row>
    <row r="676" spans="2:45" x14ac:dyDescent="0.35">
      <c r="B676" s="12" t="s">
        <v>77</v>
      </c>
      <c r="C676" s="13">
        <v>6.0746795173554739E-2</v>
      </c>
      <c r="D676" s="13">
        <v>8.8699191714200709E-2</v>
      </c>
      <c r="E676" s="13">
        <v>6.6579497695461787E-2</v>
      </c>
      <c r="F676" s="13">
        <v>8.9882546480803113E-2</v>
      </c>
      <c r="G676" s="13">
        <v>5.8502399161128107E-2</v>
      </c>
      <c r="H676" s="13">
        <v>4.0535669489604367E-2</v>
      </c>
      <c r="I676" s="13">
        <v>2.9345922129408421E-2</v>
      </c>
      <c r="K676" s="13">
        <v>6.5857151720083995E-2</v>
      </c>
      <c r="L676" s="13">
        <v>5.5743551738389567E-2</v>
      </c>
      <c r="N676" s="13">
        <v>3.9220781201615831E-2</v>
      </c>
      <c r="O676" s="13">
        <v>7.2396036267846145E-2</v>
      </c>
      <c r="P676" s="13">
        <v>7.4343904752965248E-2</v>
      </c>
      <c r="Q676" s="13">
        <v>9.2158161450720588E-2</v>
      </c>
      <c r="R676" s="13">
        <v>5.6301775043388153E-2</v>
      </c>
      <c r="S676" s="13">
        <v>8.4537524723639304E-2</v>
      </c>
      <c r="T676" s="13">
        <v>6.6029352975779554E-2</v>
      </c>
      <c r="U676" s="13">
        <v>6.2958851280038003E-2</v>
      </c>
      <c r="V676" s="13">
        <v>7.4947462184004818E-2</v>
      </c>
      <c r="W676" s="13">
        <v>5.479950644101831E-2</v>
      </c>
      <c r="X676" s="13">
        <v>4.2743110175864019E-2</v>
      </c>
      <c r="Y676" s="13">
        <v>3.6868727881627948E-2</v>
      </c>
      <c r="AA676" s="13">
        <v>8.4267583789698938E-2</v>
      </c>
      <c r="AB676" s="13">
        <v>5.6178559788579017E-2</v>
      </c>
      <c r="AC676" s="13">
        <v>6.7397503143163243E-2</v>
      </c>
      <c r="AD676" s="13">
        <v>5.3886223663745042E-2</v>
      </c>
      <c r="AE676" s="13">
        <v>4.1444749783080062E-2</v>
      </c>
      <c r="AF676" s="13">
        <v>4.7936167030582129E-2</v>
      </c>
      <c r="AH676" s="13">
        <v>8.5787330095622741E-2</v>
      </c>
      <c r="AI676" s="13">
        <v>4.5592148425866841E-2</v>
      </c>
      <c r="AJ676" s="13">
        <v>5.3502836828246032E-2</v>
      </c>
      <c r="AK676" s="13">
        <v>5.8932454052853758E-2</v>
      </c>
      <c r="AL676" s="13">
        <v>5.621897861627255E-2</v>
      </c>
      <c r="AN676" s="13">
        <v>6.6098855083597099E-2</v>
      </c>
      <c r="AO676" s="13">
        <v>7.8933576991669183E-2</v>
      </c>
      <c r="AP676" s="13">
        <v>5.0179591529320049E-2</v>
      </c>
      <c r="AQ676" s="13">
        <v>4.4794713140287108E-2</v>
      </c>
    </row>
    <row r="677" spans="2:45" x14ac:dyDescent="0.35">
      <c r="B677" s="12" t="s">
        <v>78</v>
      </c>
      <c r="C677" s="13">
        <v>0.19963030923252209</v>
      </c>
      <c r="D677" s="13">
        <v>0.1970025370013011</v>
      </c>
      <c r="E677" s="13">
        <v>0.32226428794817619</v>
      </c>
      <c r="F677" s="13">
        <v>0.23059435641910181</v>
      </c>
      <c r="G677" s="13">
        <v>0.242312688191823</v>
      </c>
      <c r="H677" s="13">
        <v>0.1624271002676716</v>
      </c>
      <c r="I677" s="13">
        <v>6.7027291037037834E-2</v>
      </c>
      <c r="K677" s="13">
        <v>0.21764074707554501</v>
      </c>
      <c r="L677" s="13">
        <v>0.181997370301137</v>
      </c>
      <c r="N677" s="13">
        <v>0.23565192704795179</v>
      </c>
      <c r="O677" s="13">
        <v>0.15069754792257151</v>
      </c>
      <c r="P677" s="13">
        <v>0.17169816967399459</v>
      </c>
      <c r="Q677" s="13">
        <v>0.19831554815026869</v>
      </c>
      <c r="R677" s="13">
        <v>0.22527167515356919</v>
      </c>
      <c r="S677" s="13">
        <v>0.21058389228780761</v>
      </c>
      <c r="T677" s="13">
        <v>0.194507856103799</v>
      </c>
      <c r="U677" s="13">
        <v>0.19805118229936899</v>
      </c>
      <c r="V677" s="13">
        <v>0.2232331500869312</v>
      </c>
      <c r="W677" s="13">
        <v>0.17186121999592549</v>
      </c>
      <c r="X677" s="13">
        <v>0.158567496276763</v>
      </c>
      <c r="Y677" s="13">
        <v>0.2009599710296581</v>
      </c>
      <c r="AA677" s="13">
        <v>0.24394310950245879</v>
      </c>
      <c r="AB677" s="13">
        <v>0.13954492714172331</v>
      </c>
      <c r="AC677" s="13">
        <v>0.20631886368465549</v>
      </c>
      <c r="AD677" s="13">
        <v>0.21566963361696589</v>
      </c>
      <c r="AE677" s="13">
        <v>0.15158646590745231</v>
      </c>
      <c r="AF677" s="13">
        <v>0.18775428544592621</v>
      </c>
      <c r="AH677" s="13">
        <v>0.26766585370405249</v>
      </c>
      <c r="AI677" s="13">
        <v>0.1583891954407414</v>
      </c>
      <c r="AJ677" s="13">
        <v>0.22538564028591929</v>
      </c>
      <c r="AK677" s="13">
        <v>0.20430855563209199</v>
      </c>
      <c r="AL677" s="13">
        <v>0.162651311251372</v>
      </c>
      <c r="AN677" s="13">
        <v>0.23484684665155281</v>
      </c>
      <c r="AO677" s="13">
        <v>0.19087485861305389</v>
      </c>
      <c r="AP677" s="13">
        <v>0.24745652051667891</v>
      </c>
      <c r="AQ677" s="13">
        <v>0.12898878406625591</v>
      </c>
    </row>
    <row r="678" spans="2:45" ht="29" x14ac:dyDescent="0.35">
      <c r="B678" s="12" t="s">
        <v>193</v>
      </c>
      <c r="C678" s="13">
        <v>0.26947877441927742</v>
      </c>
      <c r="D678" s="13">
        <v>0.23252133239906231</v>
      </c>
      <c r="E678" s="13">
        <v>0.24062572987514619</v>
      </c>
      <c r="F678" s="13">
        <v>0.29001281333521539</v>
      </c>
      <c r="G678" s="13">
        <v>0.24692929909171801</v>
      </c>
      <c r="H678" s="13">
        <v>0.30709267626780051</v>
      </c>
      <c r="I678" s="13">
        <v>0.29353003492874918</v>
      </c>
      <c r="K678" s="13">
        <v>0.259002282100602</v>
      </c>
      <c r="L678" s="13">
        <v>0.27973567938074628</v>
      </c>
      <c r="N678" s="13">
        <v>0.26483382994508681</v>
      </c>
      <c r="O678" s="13">
        <v>0.39533861948514271</v>
      </c>
      <c r="P678" s="13">
        <v>0.31948943839201138</v>
      </c>
      <c r="Q678" s="13">
        <v>0.24196026206223861</v>
      </c>
      <c r="R678" s="13">
        <v>0.27810857627239099</v>
      </c>
      <c r="S678" s="13">
        <v>0.23423310299426109</v>
      </c>
      <c r="T678" s="13">
        <v>0.26091965034703291</v>
      </c>
      <c r="U678" s="13">
        <v>0.237569184142356</v>
      </c>
      <c r="V678" s="13">
        <v>0.25621521359057581</v>
      </c>
      <c r="W678" s="13">
        <v>0.2811317710621436</v>
      </c>
      <c r="X678" s="13">
        <v>0.31251122806700887</v>
      </c>
      <c r="Y678" s="13">
        <v>0.2404876171633476</v>
      </c>
      <c r="AA678" s="13">
        <v>0.24550946001209201</v>
      </c>
      <c r="AB678" s="13">
        <v>0.33446045765974791</v>
      </c>
      <c r="AC678" s="13">
        <v>0.22506530523511911</v>
      </c>
      <c r="AD678" s="13">
        <v>0.2759987971248925</v>
      </c>
      <c r="AE678" s="13">
        <v>0.25771326294034669</v>
      </c>
      <c r="AF678" s="13">
        <v>0.2995804556685</v>
      </c>
      <c r="AH678" s="13">
        <v>0.25382091991876671</v>
      </c>
      <c r="AI678" s="13">
        <v>0.30358319846790888</v>
      </c>
      <c r="AJ678" s="13">
        <v>0.22668758321147109</v>
      </c>
      <c r="AK678" s="13">
        <v>0.27760015850282921</v>
      </c>
      <c r="AL678" s="13">
        <v>0.28066635353653357</v>
      </c>
      <c r="AN678" s="13">
        <v>0.26391998969668451</v>
      </c>
      <c r="AO678" s="13">
        <v>0.24721831813601081</v>
      </c>
      <c r="AP678" s="13">
        <v>0.26115782294770812</v>
      </c>
      <c r="AQ678" s="13">
        <v>0.30667969392028183</v>
      </c>
    </row>
    <row r="679" spans="2:45" x14ac:dyDescent="0.35">
      <c r="B679" s="12" t="s">
        <v>79</v>
      </c>
      <c r="C679" s="13">
        <v>0.14632505316342981</v>
      </c>
      <c r="D679" s="13">
        <v>0.201019031383321</v>
      </c>
      <c r="E679" s="13">
        <v>0.16395646419606</v>
      </c>
      <c r="F679" s="13">
        <v>0.13617133244086571</v>
      </c>
      <c r="G679" s="13">
        <v>0.16274163911431569</v>
      </c>
      <c r="H679" s="13">
        <v>0.13827198382014369</v>
      </c>
      <c r="I679" s="13">
        <v>9.6346786713677884E-2</v>
      </c>
      <c r="K679" s="13">
        <v>0.14415976271375799</v>
      </c>
      <c r="L679" s="13">
        <v>0.1484449591091126</v>
      </c>
      <c r="N679" s="13">
        <v>0.1760264268739119</v>
      </c>
      <c r="O679" s="13">
        <v>0.1477958244608206</v>
      </c>
      <c r="P679" s="13">
        <v>0.14271889746857691</v>
      </c>
      <c r="Q679" s="13">
        <v>0.1524213778773989</v>
      </c>
      <c r="R679" s="13">
        <v>0.14438231870217849</v>
      </c>
      <c r="S679" s="13">
        <v>0.11911203259516449</v>
      </c>
      <c r="T679" s="13">
        <v>0.1674293307823069</v>
      </c>
      <c r="U679" s="13">
        <v>0.13446948351241739</v>
      </c>
      <c r="V679" s="13">
        <v>0.13958078763359691</v>
      </c>
      <c r="W679" s="13">
        <v>0.160623209509203</v>
      </c>
      <c r="X679" s="13">
        <v>0.107806047374602</v>
      </c>
      <c r="Y679" s="13">
        <v>0.16192366560458171</v>
      </c>
      <c r="AA679" s="13">
        <v>0.16092179663069081</v>
      </c>
      <c r="AB679" s="13">
        <v>0.1290502728250669</v>
      </c>
      <c r="AC679" s="13">
        <v>0.1659752312357152</v>
      </c>
      <c r="AD679" s="13">
        <v>0.1399596202075942</v>
      </c>
      <c r="AE679" s="13">
        <v>0.15669126610366649</v>
      </c>
      <c r="AF679" s="13">
        <v>0.121325963327184</v>
      </c>
      <c r="AH679" s="13">
        <v>0.14745259657206869</v>
      </c>
      <c r="AI679" s="13">
        <v>0.1430944022864471</v>
      </c>
      <c r="AJ679" s="13">
        <v>0.16924609334176019</v>
      </c>
      <c r="AK679" s="13">
        <v>0.14787803851229989</v>
      </c>
      <c r="AL679" s="13">
        <v>0.13628507258879949</v>
      </c>
      <c r="AN679" s="13">
        <v>0.13599558493839389</v>
      </c>
      <c r="AO679" s="13">
        <v>0.15508251249372981</v>
      </c>
      <c r="AP679" s="13">
        <v>0.16372594405695451</v>
      </c>
      <c r="AQ679" s="13">
        <v>0.1330470998516157</v>
      </c>
    </row>
    <row r="680" spans="2:45" x14ac:dyDescent="0.35">
      <c r="B680" s="12" t="s">
        <v>80</v>
      </c>
      <c r="C680" s="13">
        <v>0.17637029350332481</v>
      </c>
      <c r="D680" s="13">
        <v>0.18028986601359401</v>
      </c>
      <c r="E680" s="13">
        <v>0.1598426653583167</v>
      </c>
      <c r="F680" s="13">
        <v>0.17187588310424701</v>
      </c>
      <c r="G680" s="13">
        <v>0.18762956635967451</v>
      </c>
      <c r="H680" s="13">
        <v>0.17553784680875309</v>
      </c>
      <c r="I680" s="13">
        <v>0.18230820719806709</v>
      </c>
      <c r="K680" s="13">
        <v>0.19095834524954131</v>
      </c>
      <c r="L680" s="13">
        <v>0.16208800743060869</v>
      </c>
      <c r="N680" s="13">
        <v>0.12895113026732541</v>
      </c>
      <c r="O680" s="13">
        <v>0.1168460558723685</v>
      </c>
      <c r="P680" s="13">
        <v>0.14741108718461529</v>
      </c>
      <c r="Q680" s="13">
        <v>0.17706982085321321</v>
      </c>
      <c r="R680" s="13">
        <v>0.15388546340603931</v>
      </c>
      <c r="S680" s="13">
        <v>0.23303073613684741</v>
      </c>
      <c r="T680" s="13">
        <v>0.20328791956635001</v>
      </c>
      <c r="U680" s="13">
        <v>0.20650374709048311</v>
      </c>
      <c r="V680" s="13">
        <v>0.19398643868057799</v>
      </c>
      <c r="W680" s="13">
        <v>0.16489955840798839</v>
      </c>
      <c r="X680" s="13">
        <v>0.19305684599560119</v>
      </c>
      <c r="Y680" s="13">
        <v>0.15930834608218639</v>
      </c>
      <c r="AA680" s="13">
        <v>0.1400702693124633</v>
      </c>
      <c r="AB680" s="13">
        <v>0.18397556425556841</v>
      </c>
      <c r="AC680" s="13">
        <v>0.1800413293471482</v>
      </c>
      <c r="AD680" s="13">
        <v>0.18461282459211961</v>
      </c>
      <c r="AE680" s="13">
        <v>0.23714470561033379</v>
      </c>
      <c r="AF680" s="13">
        <v>0.1675417601654382</v>
      </c>
      <c r="AH680" s="13">
        <v>0.13737844028341881</v>
      </c>
      <c r="AI680" s="13">
        <v>0.18807485391090509</v>
      </c>
      <c r="AJ680" s="13">
        <v>0.17940183420878389</v>
      </c>
      <c r="AK680" s="13">
        <v>0.17040162264753489</v>
      </c>
      <c r="AL680" s="13">
        <v>0.1955265821700039</v>
      </c>
      <c r="AN680" s="13">
        <v>0.16158679489519709</v>
      </c>
      <c r="AO680" s="13">
        <v>0.17613904518686119</v>
      </c>
      <c r="AP680" s="13">
        <v>0.17998396771268199</v>
      </c>
      <c r="AQ680" s="13">
        <v>0.18958091810687999</v>
      </c>
    </row>
    <row r="681" spans="2:45" x14ac:dyDescent="0.35">
      <c r="B681" s="12" t="s">
        <v>81</v>
      </c>
      <c r="C681" s="13">
        <v>0.14744877450789121</v>
      </c>
      <c r="D681" s="13">
        <v>0.1004680414885212</v>
      </c>
      <c r="E681" s="13">
        <v>4.6731354926839233E-2</v>
      </c>
      <c r="F681" s="13">
        <v>8.1463068219766982E-2</v>
      </c>
      <c r="G681" s="13">
        <v>0.10188440808134069</v>
      </c>
      <c r="H681" s="13">
        <v>0.17613472334602689</v>
      </c>
      <c r="I681" s="13">
        <v>0.33144175799305969</v>
      </c>
      <c r="K681" s="13">
        <v>0.12238171114046981</v>
      </c>
      <c r="L681" s="13">
        <v>0.1719904320400058</v>
      </c>
      <c r="N681" s="13">
        <v>0.15531590466410841</v>
      </c>
      <c r="O681" s="13">
        <v>0.11692591599125041</v>
      </c>
      <c r="P681" s="13">
        <v>0.14433850252783639</v>
      </c>
      <c r="Q681" s="13">
        <v>0.1380748296061601</v>
      </c>
      <c r="R681" s="13">
        <v>0.14205019142243391</v>
      </c>
      <c r="S681" s="13">
        <v>0.1185027112622801</v>
      </c>
      <c r="T681" s="13">
        <v>0.1078258902247318</v>
      </c>
      <c r="U681" s="13">
        <v>0.16044755167533639</v>
      </c>
      <c r="V681" s="13">
        <v>0.1120369478243133</v>
      </c>
      <c r="W681" s="13">
        <v>0.1666847345837211</v>
      </c>
      <c r="X681" s="13">
        <v>0.1853152721101608</v>
      </c>
      <c r="Y681" s="13">
        <v>0.20045167223859819</v>
      </c>
      <c r="AA681" s="13">
        <v>0.125287780752596</v>
      </c>
      <c r="AB681" s="13">
        <v>0.1567902183293145</v>
      </c>
      <c r="AC681" s="13">
        <v>0.15520176735419869</v>
      </c>
      <c r="AD681" s="13">
        <v>0.12987290079468281</v>
      </c>
      <c r="AE681" s="13">
        <v>0.15541954965512081</v>
      </c>
      <c r="AF681" s="13">
        <v>0.17586136836236951</v>
      </c>
      <c r="AH681" s="13">
        <v>0.1078948594260704</v>
      </c>
      <c r="AI681" s="13">
        <v>0.1612662014681307</v>
      </c>
      <c r="AJ681" s="13">
        <v>0.14577601212381941</v>
      </c>
      <c r="AK681" s="13">
        <v>0.1408791706523902</v>
      </c>
      <c r="AL681" s="13">
        <v>0.16865170183701861</v>
      </c>
      <c r="AN681" s="13">
        <v>0.1375519287345747</v>
      </c>
      <c r="AO681" s="13">
        <v>0.15175168857867491</v>
      </c>
      <c r="AP681" s="13">
        <v>9.7496153236656682E-2</v>
      </c>
      <c r="AQ681" s="13">
        <v>0.1969087909146795</v>
      </c>
    </row>
    <row r="683" spans="2:45" x14ac:dyDescent="0.35">
      <c r="B683" s="30" t="s">
        <v>198</v>
      </c>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row>
    <row r="684" spans="2:45" x14ac:dyDescent="0.35">
      <c r="B684" s="29" t="s">
        <v>16</v>
      </c>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row>
    <row r="685" spans="2:45" x14ac:dyDescent="0.35">
      <c r="B685" s="12" t="s">
        <v>77</v>
      </c>
      <c r="C685" s="13">
        <v>0.13241289967337319</v>
      </c>
      <c r="D685" s="13">
        <v>0.17261974168799299</v>
      </c>
      <c r="E685" s="13">
        <v>0.14299899322806719</v>
      </c>
      <c r="F685" s="13">
        <v>9.1491981272573575E-2</v>
      </c>
      <c r="G685" s="13">
        <v>0.14678744176000741</v>
      </c>
      <c r="H685" s="13">
        <v>0.10193048406059339</v>
      </c>
      <c r="I685" s="13">
        <v>0.13944997304694751</v>
      </c>
      <c r="K685" s="13">
        <v>0.14167723578473851</v>
      </c>
      <c r="L685" s="13">
        <v>0.1233427441160603</v>
      </c>
      <c r="N685" s="13">
        <v>0.1160328038872032</v>
      </c>
      <c r="O685" s="13">
        <v>0.1028507835576298</v>
      </c>
      <c r="P685" s="13">
        <v>0.185181455189284</v>
      </c>
      <c r="Q685" s="13">
        <v>0.16790065953154609</v>
      </c>
      <c r="R685" s="13">
        <v>0.1570282697416451</v>
      </c>
      <c r="S685" s="13">
        <v>0.1542522354763893</v>
      </c>
      <c r="T685" s="13">
        <v>9.9575593543064139E-2</v>
      </c>
      <c r="U685" s="13">
        <v>0.15652110396065819</v>
      </c>
      <c r="V685" s="13">
        <v>0.14328614875981599</v>
      </c>
      <c r="W685" s="13">
        <v>0.1161115233952391</v>
      </c>
      <c r="X685" s="13">
        <v>0.10304755258811139</v>
      </c>
      <c r="Y685" s="13">
        <v>9.8028641931572361E-2</v>
      </c>
      <c r="AA685" s="13">
        <v>0.16386026997255029</v>
      </c>
      <c r="AB685" s="13">
        <v>0.14035742454797309</v>
      </c>
      <c r="AC685" s="13">
        <v>0.1138713165051612</v>
      </c>
      <c r="AD685" s="13">
        <v>7.2302962519958144E-2</v>
      </c>
      <c r="AE685" s="13">
        <v>0.104467679462559</v>
      </c>
      <c r="AF685" s="13">
        <v>0.14677847816216591</v>
      </c>
      <c r="AH685" s="13">
        <v>0.20976755233969241</v>
      </c>
      <c r="AI685" s="13">
        <v>0.1227375857505739</v>
      </c>
      <c r="AJ685" s="13">
        <v>0.1092096943233176</v>
      </c>
      <c r="AK685" s="13">
        <v>8.993889939584486E-2</v>
      </c>
      <c r="AL685" s="13">
        <v>0.13368327301913119</v>
      </c>
      <c r="AN685" s="13">
        <v>0.15027979815848369</v>
      </c>
      <c r="AO685" s="13">
        <v>0.14261656463204131</v>
      </c>
      <c r="AP685" s="13">
        <v>0.1190934307890118</v>
      </c>
      <c r="AQ685" s="13">
        <v>0.11525092851422029</v>
      </c>
    </row>
    <row r="686" spans="2:45" x14ac:dyDescent="0.35">
      <c r="B686" s="12" t="s">
        <v>78</v>
      </c>
      <c r="C686" s="13">
        <v>0.35083650705730479</v>
      </c>
      <c r="D686" s="13">
        <v>0.28062150619082549</v>
      </c>
      <c r="E686" s="13">
        <v>0.3444200490973266</v>
      </c>
      <c r="F686" s="13">
        <v>0.35585166429601089</v>
      </c>
      <c r="G686" s="13">
        <v>0.36061281473101242</v>
      </c>
      <c r="H686" s="13">
        <v>0.35235984549692828</v>
      </c>
      <c r="I686" s="13">
        <v>0.38927697295503338</v>
      </c>
      <c r="K686" s="13">
        <v>0.33217670883473249</v>
      </c>
      <c r="L686" s="13">
        <v>0.36910519576983641</v>
      </c>
      <c r="N686" s="13">
        <v>0.34350238442646752</v>
      </c>
      <c r="O686" s="13">
        <v>0.41033380128224772</v>
      </c>
      <c r="P686" s="13">
        <v>0.26761612602614482</v>
      </c>
      <c r="Q686" s="13">
        <v>0.32951753799383587</v>
      </c>
      <c r="R686" s="13">
        <v>0.32183356132870777</v>
      </c>
      <c r="S686" s="13">
        <v>0.32227306528154481</v>
      </c>
      <c r="T686" s="13">
        <v>0.33841441832014568</v>
      </c>
      <c r="U686" s="13">
        <v>0.3155148110996297</v>
      </c>
      <c r="V686" s="13">
        <v>0.29438680879312151</v>
      </c>
      <c r="W686" s="13">
        <v>0.41471841313536922</v>
      </c>
      <c r="X686" s="13">
        <v>0.41421170930851259</v>
      </c>
      <c r="Y686" s="13">
        <v>0.43992933954251362</v>
      </c>
      <c r="AA686" s="13">
        <v>0.39896042117722569</v>
      </c>
      <c r="AB686" s="13">
        <v>0.36441963958201601</v>
      </c>
      <c r="AC686" s="13">
        <v>0.2754149492252923</v>
      </c>
      <c r="AD686" s="13">
        <v>0.31610074078268829</v>
      </c>
      <c r="AE686" s="13">
        <v>0.2494179857115863</v>
      </c>
      <c r="AF686" s="13">
        <v>0.40312984002687141</v>
      </c>
      <c r="AH686" s="13">
        <v>0.42149992033002548</v>
      </c>
      <c r="AI686" s="13">
        <v>0.35808867548050177</v>
      </c>
      <c r="AJ686" s="13">
        <v>0.28145874765192308</v>
      </c>
      <c r="AK686" s="13">
        <v>0.34515455079882451</v>
      </c>
      <c r="AL686" s="13">
        <v>0.34565825390021299</v>
      </c>
      <c r="AN686" s="13">
        <v>0.38359713348254598</v>
      </c>
      <c r="AO686" s="13">
        <v>0.36294181255356578</v>
      </c>
      <c r="AP686" s="13">
        <v>0.31359410104646568</v>
      </c>
      <c r="AQ686" s="13">
        <v>0.33527680522940589</v>
      </c>
    </row>
    <row r="687" spans="2:45" ht="29" x14ac:dyDescent="0.35">
      <c r="B687" s="12" t="s">
        <v>193</v>
      </c>
      <c r="C687" s="13">
        <v>0.19760401681458389</v>
      </c>
      <c r="D687" s="13">
        <v>0.16363089602141931</v>
      </c>
      <c r="E687" s="13">
        <v>0.1771524727290443</v>
      </c>
      <c r="F687" s="13">
        <v>0.19321241454546739</v>
      </c>
      <c r="G687" s="13">
        <v>0.16879061716746149</v>
      </c>
      <c r="H687" s="13">
        <v>0.19824406928282379</v>
      </c>
      <c r="I687" s="13">
        <v>0.26307599802198223</v>
      </c>
      <c r="K687" s="13">
        <v>0.19874213637363031</v>
      </c>
      <c r="L687" s="13">
        <v>0.1964897522499911</v>
      </c>
      <c r="N687" s="13">
        <v>0.23257074316364401</v>
      </c>
      <c r="O687" s="13">
        <v>0.2211621937924875</v>
      </c>
      <c r="P687" s="13">
        <v>0.22026660414078111</v>
      </c>
      <c r="Q687" s="13">
        <v>0.18066561677166831</v>
      </c>
      <c r="R687" s="13">
        <v>0.21706199774767679</v>
      </c>
      <c r="S687" s="13">
        <v>0.21517044719759429</v>
      </c>
      <c r="T687" s="13">
        <v>0.17421741316367981</v>
      </c>
      <c r="U687" s="13">
        <v>0.18942584337063839</v>
      </c>
      <c r="V687" s="13">
        <v>0.2241039414977275</v>
      </c>
      <c r="W687" s="13">
        <v>0.1843208691830148</v>
      </c>
      <c r="X687" s="13">
        <v>0.18387707003540271</v>
      </c>
      <c r="Y687" s="13">
        <v>0.1256916816619722</v>
      </c>
      <c r="AA687" s="13">
        <v>0.18985667232935591</v>
      </c>
      <c r="AB687" s="13">
        <v>0.1760262419053879</v>
      </c>
      <c r="AC687" s="13">
        <v>0.1932066053665433</v>
      </c>
      <c r="AD687" s="13">
        <v>0.2062689561311935</v>
      </c>
      <c r="AE687" s="13">
        <v>0.22476283884539669</v>
      </c>
      <c r="AF687" s="13">
        <v>0.1887529835241569</v>
      </c>
      <c r="AH687" s="13">
        <v>0.16957812739873951</v>
      </c>
      <c r="AI687" s="13">
        <v>0.23156009648958251</v>
      </c>
      <c r="AJ687" s="13">
        <v>0.19958749885248289</v>
      </c>
      <c r="AK687" s="13">
        <v>0.20143927376553691</v>
      </c>
      <c r="AL687" s="13">
        <v>0.19969392161302491</v>
      </c>
      <c r="AN687" s="13">
        <v>0.17406222379703001</v>
      </c>
      <c r="AO687" s="13">
        <v>0.17213056033486879</v>
      </c>
      <c r="AP687" s="13">
        <v>0.22895021227008899</v>
      </c>
      <c r="AQ687" s="13">
        <v>0.2210737309211816</v>
      </c>
    </row>
    <row r="688" spans="2:45" x14ac:dyDescent="0.35">
      <c r="B688" s="12" t="s">
        <v>79</v>
      </c>
      <c r="C688" s="13">
        <v>0.15953140037071259</v>
      </c>
      <c r="D688" s="13">
        <v>0.1915058169452262</v>
      </c>
      <c r="E688" s="13">
        <v>0.16070054216397381</v>
      </c>
      <c r="F688" s="13">
        <v>0.1744401720668558</v>
      </c>
      <c r="G688" s="13">
        <v>0.14913411503140159</v>
      </c>
      <c r="H688" s="13">
        <v>0.16646132727628321</v>
      </c>
      <c r="I688" s="13">
        <v>0.1291666513304662</v>
      </c>
      <c r="K688" s="13">
        <v>0.15617198572997251</v>
      </c>
      <c r="L688" s="13">
        <v>0.1628204016555049</v>
      </c>
      <c r="N688" s="13">
        <v>0.16837588067303669</v>
      </c>
      <c r="O688" s="13">
        <v>0.15491292809423729</v>
      </c>
      <c r="P688" s="13">
        <v>0.14498683738061061</v>
      </c>
      <c r="Q688" s="13">
        <v>0.17263980737342</v>
      </c>
      <c r="R688" s="13">
        <v>0.15636705534576409</v>
      </c>
      <c r="S688" s="13">
        <v>0.1735859414699148</v>
      </c>
      <c r="T688" s="13">
        <v>0.21952994772688481</v>
      </c>
      <c r="U688" s="13">
        <v>9.8307325578905813E-2</v>
      </c>
      <c r="V688" s="13">
        <v>0.17252087638566271</v>
      </c>
      <c r="W688" s="13">
        <v>0.15613925455791591</v>
      </c>
      <c r="X688" s="13">
        <v>0.13608292817800699</v>
      </c>
      <c r="Y688" s="13">
        <v>0.16593777224613071</v>
      </c>
      <c r="AA688" s="13">
        <v>0.1406555863949</v>
      </c>
      <c r="AB688" s="13">
        <v>0.19245183160012019</v>
      </c>
      <c r="AC688" s="13">
        <v>0.21347717118501761</v>
      </c>
      <c r="AD688" s="13">
        <v>0.16721110146491519</v>
      </c>
      <c r="AE688" s="13">
        <v>0.1713978488808662</v>
      </c>
      <c r="AF688" s="13">
        <v>0.14742347162013009</v>
      </c>
      <c r="AH688" s="13">
        <v>0.12410257416265021</v>
      </c>
      <c r="AI688" s="13">
        <v>0.16943309469878329</v>
      </c>
      <c r="AJ688" s="13">
        <v>0.1878083135530183</v>
      </c>
      <c r="AK688" s="13">
        <v>0.18378278906738549</v>
      </c>
      <c r="AL688" s="13">
        <v>0.14728294045602389</v>
      </c>
      <c r="AN688" s="13">
        <v>0.1678239818517788</v>
      </c>
      <c r="AO688" s="13">
        <v>0.17522792198501211</v>
      </c>
      <c r="AP688" s="13">
        <v>0.14356464598755561</v>
      </c>
      <c r="AQ688" s="13">
        <v>0.1484041524376595</v>
      </c>
    </row>
    <row r="689" spans="2:45" x14ac:dyDescent="0.35">
      <c r="B689" s="12" t="s">
        <v>80</v>
      </c>
      <c r="C689" s="13">
        <v>0.12876464812935309</v>
      </c>
      <c r="D689" s="13">
        <v>0.12821081940780529</v>
      </c>
      <c r="E689" s="13">
        <v>0.14911879731146391</v>
      </c>
      <c r="F689" s="13">
        <v>0.14886754951744521</v>
      </c>
      <c r="G689" s="13">
        <v>0.15446270705796619</v>
      </c>
      <c r="H689" s="13">
        <v>0.14290958034343479</v>
      </c>
      <c r="I689" s="13">
        <v>6.59198448538411E-2</v>
      </c>
      <c r="K689" s="13">
        <v>0.1461241060681793</v>
      </c>
      <c r="L689" s="13">
        <v>0.111769044558513</v>
      </c>
      <c r="N689" s="13">
        <v>0.1016093193058215</v>
      </c>
      <c r="O689" s="13">
        <v>7.4360645502549019E-2</v>
      </c>
      <c r="P689" s="13">
        <v>0.14481571146087679</v>
      </c>
      <c r="Q689" s="13">
        <v>0.1122630582425423</v>
      </c>
      <c r="R689" s="13">
        <v>0.1332601880794865</v>
      </c>
      <c r="S689" s="13">
        <v>0.1218065010611004</v>
      </c>
      <c r="T689" s="13">
        <v>0.145145013467575</v>
      </c>
      <c r="U689" s="13">
        <v>0.19086200071230919</v>
      </c>
      <c r="V689" s="13">
        <v>0.12996209698240521</v>
      </c>
      <c r="W689" s="13">
        <v>9.6314072564176775E-2</v>
      </c>
      <c r="X689" s="13">
        <v>0.13307035702078021</v>
      </c>
      <c r="Y689" s="13">
        <v>0.14001299457044361</v>
      </c>
      <c r="AA689" s="13">
        <v>8.4649249115944264E-2</v>
      </c>
      <c r="AB689" s="13">
        <v>0.1072696518092163</v>
      </c>
      <c r="AC689" s="13">
        <v>0.16323920419418519</v>
      </c>
      <c r="AD689" s="13">
        <v>0.2265747741886909</v>
      </c>
      <c r="AE689" s="13">
        <v>0.1790314548561987</v>
      </c>
      <c r="AF689" s="13">
        <v>9.3221825343896433E-2</v>
      </c>
      <c r="AH689" s="13">
        <v>5.7406226568490773E-2</v>
      </c>
      <c r="AI689" s="13">
        <v>0.1013847249626493</v>
      </c>
      <c r="AJ689" s="13">
        <v>0.1726153583660934</v>
      </c>
      <c r="AK689" s="13">
        <v>0.1695169549278685</v>
      </c>
      <c r="AL689" s="13">
        <v>0.126598888096118</v>
      </c>
      <c r="AN689" s="13">
        <v>9.5197614147456575E-2</v>
      </c>
      <c r="AO689" s="13">
        <v>0.12729385259479609</v>
      </c>
      <c r="AP689" s="13">
        <v>0.16662978363602521</v>
      </c>
      <c r="AQ689" s="13">
        <v>0.1340753735519751</v>
      </c>
    </row>
    <row r="690" spans="2:45" x14ac:dyDescent="0.35">
      <c r="B690" s="12" t="s">
        <v>81</v>
      </c>
      <c r="C690" s="13">
        <v>3.08505279546725E-2</v>
      </c>
      <c r="D690" s="13">
        <v>6.3411219746730918E-2</v>
      </c>
      <c r="E690" s="13">
        <v>2.560914547012437E-2</v>
      </c>
      <c r="F690" s="13">
        <v>3.613621830164708E-2</v>
      </c>
      <c r="G690" s="13">
        <v>2.0212304252150749E-2</v>
      </c>
      <c r="H690" s="13">
        <v>3.80946935399364E-2</v>
      </c>
      <c r="I690" s="13">
        <v>1.3110559791729729E-2</v>
      </c>
      <c r="K690" s="13">
        <v>2.510782720874678E-2</v>
      </c>
      <c r="L690" s="13">
        <v>3.6472861650094363E-2</v>
      </c>
      <c r="N690" s="13">
        <v>3.7908868543827273E-2</v>
      </c>
      <c r="O690" s="13">
        <v>3.6379647770848463E-2</v>
      </c>
      <c r="P690" s="13">
        <v>3.7133265802302723E-2</v>
      </c>
      <c r="Q690" s="13">
        <v>3.701332008698744E-2</v>
      </c>
      <c r="R690" s="13">
        <v>1.4448927756719609E-2</v>
      </c>
      <c r="S690" s="13">
        <v>1.291180951345643E-2</v>
      </c>
      <c r="T690" s="13">
        <v>2.3117613778650629E-2</v>
      </c>
      <c r="U690" s="13">
        <v>4.9368915277858583E-2</v>
      </c>
      <c r="V690" s="13">
        <v>3.5740127581267239E-2</v>
      </c>
      <c r="W690" s="13">
        <v>3.239586716428422E-2</v>
      </c>
      <c r="X690" s="13">
        <v>2.971038286918589E-2</v>
      </c>
      <c r="Y690" s="13">
        <v>3.0399570047367552E-2</v>
      </c>
      <c r="AA690" s="13">
        <v>2.2017801010023881E-2</v>
      </c>
      <c r="AB690" s="13">
        <v>1.947521055528657E-2</v>
      </c>
      <c r="AC690" s="13">
        <v>4.0790753523800398E-2</v>
      </c>
      <c r="AD690" s="13">
        <v>1.154146491255407E-2</v>
      </c>
      <c r="AE690" s="13">
        <v>7.0922192243393134E-2</v>
      </c>
      <c r="AF690" s="13">
        <v>2.0693401322779349E-2</v>
      </c>
      <c r="AH690" s="13">
        <v>1.7645599200401589E-2</v>
      </c>
      <c r="AI690" s="13">
        <v>1.679582261790925E-2</v>
      </c>
      <c r="AJ690" s="13">
        <v>4.9320387253164802E-2</v>
      </c>
      <c r="AK690" s="13">
        <v>1.0167532044539721E-2</v>
      </c>
      <c r="AL690" s="13">
        <v>4.7082722915489011E-2</v>
      </c>
      <c r="AN690" s="13">
        <v>2.9039248562705091E-2</v>
      </c>
      <c r="AO690" s="13">
        <v>1.978928789971587E-2</v>
      </c>
      <c r="AP690" s="13">
        <v>2.8167826270852719E-2</v>
      </c>
      <c r="AQ690" s="13">
        <v>4.5919009345557593E-2</v>
      </c>
    </row>
    <row r="692" spans="2:45" x14ac:dyDescent="0.35">
      <c r="B692" s="30" t="s">
        <v>199</v>
      </c>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row>
    <row r="693" spans="2:45" x14ac:dyDescent="0.35">
      <c r="B693" s="29" t="s">
        <v>16</v>
      </c>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row>
    <row r="694" spans="2:45" x14ac:dyDescent="0.35">
      <c r="B694" s="12" t="s">
        <v>77</v>
      </c>
      <c r="C694" s="13">
        <v>0.2331856440146744</v>
      </c>
      <c r="D694" s="13">
        <v>0.24033171332254749</v>
      </c>
      <c r="E694" s="13">
        <v>0.21477339730044151</v>
      </c>
      <c r="F694" s="13">
        <v>0.21011654936189239</v>
      </c>
      <c r="G694" s="13">
        <v>0.2457099805111761</v>
      </c>
      <c r="H694" s="13">
        <v>0.24798237047923119</v>
      </c>
      <c r="I694" s="13">
        <v>0.2420771978320107</v>
      </c>
      <c r="K694" s="13">
        <v>0.23427504549375061</v>
      </c>
      <c r="L694" s="13">
        <v>0.23211907639873189</v>
      </c>
      <c r="N694" s="13">
        <v>0.24501868024375051</v>
      </c>
      <c r="O694" s="13">
        <v>0.22454646005140769</v>
      </c>
      <c r="P694" s="13">
        <v>0.27268913995992627</v>
      </c>
      <c r="Q694" s="13">
        <v>0.18995956566567759</v>
      </c>
      <c r="R694" s="13">
        <v>0.23056345262874139</v>
      </c>
      <c r="S694" s="13">
        <v>0.25383157951111962</v>
      </c>
      <c r="T694" s="13">
        <v>0.25717998606710679</v>
      </c>
      <c r="U694" s="13">
        <v>0.2425979262935308</v>
      </c>
      <c r="V694" s="13">
        <v>0.21133508536551229</v>
      </c>
      <c r="W694" s="13">
        <v>0.25211830363570498</v>
      </c>
      <c r="X694" s="13">
        <v>0.19654207250098821</v>
      </c>
      <c r="Y694" s="13">
        <v>0.217122125989652</v>
      </c>
      <c r="AA694" s="13">
        <v>0.25973903726255188</v>
      </c>
      <c r="AB694" s="13">
        <v>0.2437452610904382</v>
      </c>
      <c r="AC694" s="13">
        <v>0.249581037229963</v>
      </c>
      <c r="AD694" s="13">
        <v>0.2212683882288278</v>
      </c>
      <c r="AE694" s="13">
        <v>0.17589924852520469</v>
      </c>
      <c r="AF694" s="13">
        <v>0.24367064122872489</v>
      </c>
      <c r="AH694" s="13">
        <v>0.2703024360405778</v>
      </c>
      <c r="AI694" s="13">
        <v>0.25619016290201663</v>
      </c>
      <c r="AJ694" s="13">
        <v>0.1886780129148268</v>
      </c>
      <c r="AK694" s="13">
        <v>0.2079164640507512</v>
      </c>
      <c r="AL694" s="13">
        <v>0.2435647292301171</v>
      </c>
      <c r="AN694" s="13">
        <v>0.20010308581749151</v>
      </c>
      <c r="AO694" s="13">
        <v>0.24769692550646111</v>
      </c>
      <c r="AP694" s="13">
        <v>0.24946487933205899</v>
      </c>
      <c r="AQ694" s="13">
        <v>0.24009632240372919</v>
      </c>
    </row>
    <row r="695" spans="2:45" x14ac:dyDescent="0.35">
      <c r="B695" s="12" t="s">
        <v>78</v>
      </c>
      <c r="C695" s="13">
        <v>0.44471276389516728</v>
      </c>
      <c r="D695" s="13">
        <v>0.37796157660739382</v>
      </c>
      <c r="E695" s="13">
        <v>0.42515318563663329</v>
      </c>
      <c r="F695" s="13">
        <v>0.44691603076786429</v>
      </c>
      <c r="G695" s="13">
        <v>0.44451483449215329</v>
      </c>
      <c r="H695" s="13">
        <v>0.43243120251267042</v>
      </c>
      <c r="I695" s="13">
        <v>0.51120691046025024</v>
      </c>
      <c r="K695" s="13">
        <v>0.42914598836169332</v>
      </c>
      <c r="L695" s="13">
        <v>0.45995325969725359</v>
      </c>
      <c r="N695" s="13">
        <v>0.44470042607978932</v>
      </c>
      <c r="O695" s="13">
        <v>0.45199443175641429</v>
      </c>
      <c r="P695" s="13">
        <v>0.44665833623965429</v>
      </c>
      <c r="Q695" s="13">
        <v>0.4767689100928279</v>
      </c>
      <c r="R695" s="13">
        <v>0.43551541006584488</v>
      </c>
      <c r="S695" s="13">
        <v>0.37419758763284861</v>
      </c>
      <c r="T695" s="13">
        <v>0.42692139362078152</v>
      </c>
      <c r="U695" s="13">
        <v>0.43355151504129869</v>
      </c>
      <c r="V695" s="13">
        <v>0.44229598931008191</v>
      </c>
      <c r="W695" s="13">
        <v>0.45203709568680062</v>
      </c>
      <c r="X695" s="13">
        <v>0.5055855570456913</v>
      </c>
      <c r="Y695" s="13">
        <v>0.46533454356728232</v>
      </c>
      <c r="AA695" s="13">
        <v>0.44106139614083673</v>
      </c>
      <c r="AB695" s="13">
        <v>0.51277028310707462</v>
      </c>
      <c r="AC695" s="13">
        <v>0.35874807967562261</v>
      </c>
      <c r="AD695" s="13">
        <v>0.41337418863968589</v>
      </c>
      <c r="AE695" s="13">
        <v>0.40432264390076872</v>
      </c>
      <c r="AF695" s="13">
        <v>0.50061252812408952</v>
      </c>
      <c r="AH695" s="13">
        <v>0.46733779064823278</v>
      </c>
      <c r="AI695" s="13">
        <v>0.46220353159329908</v>
      </c>
      <c r="AJ695" s="13">
        <v>0.39607344585482612</v>
      </c>
      <c r="AK695" s="13">
        <v>0.45748966296020399</v>
      </c>
      <c r="AL695" s="13">
        <v>0.44033203202514859</v>
      </c>
      <c r="AN695" s="13">
        <v>0.51607520311997856</v>
      </c>
      <c r="AO695" s="13">
        <v>0.44307813112878242</v>
      </c>
      <c r="AP695" s="13">
        <v>0.40106247488406799</v>
      </c>
      <c r="AQ695" s="13">
        <v>0.408023346527769</v>
      </c>
    </row>
    <row r="696" spans="2:45" ht="29" x14ac:dyDescent="0.35">
      <c r="B696" s="12" t="s">
        <v>193</v>
      </c>
      <c r="C696" s="13">
        <v>0.1564006782009634</v>
      </c>
      <c r="D696" s="13">
        <v>0.14879629834053129</v>
      </c>
      <c r="E696" s="13">
        <v>0.17333666078646709</v>
      </c>
      <c r="F696" s="13">
        <v>0.17060249448828521</v>
      </c>
      <c r="G696" s="13">
        <v>0.15138218456867411</v>
      </c>
      <c r="H696" s="13">
        <v>0.14482655897792779</v>
      </c>
      <c r="I696" s="13">
        <v>0.1479656208216038</v>
      </c>
      <c r="K696" s="13">
        <v>0.16646262684627031</v>
      </c>
      <c r="L696" s="13">
        <v>0.14654962807437449</v>
      </c>
      <c r="N696" s="13">
        <v>0.1487255559192546</v>
      </c>
      <c r="O696" s="13">
        <v>0.1918401384677583</v>
      </c>
      <c r="P696" s="13">
        <v>0.1508592109500386</v>
      </c>
      <c r="Q696" s="13">
        <v>0.1895159657300664</v>
      </c>
      <c r="R696" s="13">
        <v>0.1721466258765007</v>
      </c>
      <c r="S696" s="13">
        <v>0.19891718703840711</v>
      </c>
      <c r="T696" s="13">
        <v>0.14275945586961999</v>
      </c>
      <c r="U696" s="13">
        <v>0.12901034915501419</v>
      </c>
      <c r="V696" s="13">
        <v>0.1448421078348148</v>
      </c>
      <c r="W696" s="13">
        <v>0.1342766670040188</v>
      </c>
      <c r="X696" s="13">
        <v>0.13650167165279831</v>
      </c>
      <c r="Y696" s="13">
        <v>0.18977626738181469</v>
      </c>
      <c r="AA696" s="13">
        <v>0.1549816160125673</v>
      </c>
      <c r="AB696" s="13">
        <v>0.11858277471568079</v>
      </c>
      <c r="AC696" s="13">
        <v>0.17628294440996009</v>
      </c>
      <c r="AD696" s="13">
        <v>0.18143376821766799</v>
      </c>
      <c r="AE696" s="13">
        <v>0.19751039207108831</v>
      </c>
      <c r="AF696" s="13">
        <v>0.1173095992478117</v>
      </c>
      <c r="AH696" s="13">
        <v>0.1460788492203397</v>
      </c>
      <c r="AI696" s="13">
        <v>0.14136763018383061</v>
      </c>
      <c r="AJ696" s="13">
        <v>0.1763910958544152</v>
      </c>
      <c r="AK696" s="13">
        <v>0.16613548867137751</v>
      </c>
      <c r="AL696" s="13">
        <v>0.15082316134711421</v>
      </c>
      <c r="AN696" s="13">
        <v>0.14904983318532819</v>
      </c>
      <c r="AO696" s="13">
        <v>0.15494903094642021</v>
      </c>
      <c r="AP696" s="13">
        <v>0.16380008264990001</v>
      </c>
      <c r="AQ696" s="13">
        <v>0.15830759281942111</v>
      </c>
    </row>
    <row r="697" spans="2:45" x14ac:dyDescent="0.35">
      <c r="B697" s="12" t="s">
        <v>79</v>
      </c>
      <c r="C697" s="13">
        <v>6.295776321230416E-2</v>
      </c>
      <c r="D697" s="13">
        <v>7.9870843101359182E-2</v>
      </c>
      <c r="E697" s="13">
        <v>7.6427462622041559E-2</v>
      </c>
      <c r="F697" s="13">
        <v>7.031958743816126E-2</v>
      </c>
      <c r="G697" s="13">
        <v>4.078782435145218E-2</v>
      </c>
      <c r="H697" s="13">
        <v>7.5457915181852478E-2</v>
      </c>
      <c r="I697" s="13">
        <v>4.4438678868552441E-2</v>
      </c>
      <c r="K697" s="13">
        <v>6.4381803752847147E-2</v>
      </c>
      <c r="L697" s="13">
        <v>6.1563570572121473E-2</v>
      </c>
      <c r="N697" s="13">
        <v>7.9816735575401407E-2</v>
      </c>
      <c r="O697" s="13">
        <v>4.9447819828463691E-2</v>
      </c>
      <c r="P697" s="13">
        <v>5.1758806203088849E-2</v>
      </c>
      <c r="Q697" s="13">
        <v>6.0494539477280541E-2</v>
      </c>
      <c r="R697" s="13">
        <v>4.6172935850238447E-2</v>
      </c>
      <c r="S697" s="13">
        <v>8.6600239498612161E-2</v>
      </c>
      <c r="T697" s="13">
        <v>6.9733200776420257E-2</v>
      </c>
      <c r="U697" s="13">
        <v>3.5029241977688509E-2</v>
      </c>
      <c r="V697" s="13">
        <v>8.3899846173264903E-2</v>
      </c>
      <c r="W697" s="13">
        <v>6.6966988548444628E-2</v>
      </c>
      <c r="X697" s="13">
        <v>6.6330405742884013E-2</v>
      </c>
      <c r="Y697" s="13">
        <v>3.8116098367791298E-2</v>
      </c>
      <c r="AA697" s="13">
        <v>6.5446640417381713E-2</v>
      </c>
      <c r="AB697" s="13">
        <v>4.9237533013110742E-2</v>
      </c>
      <c r="AC697" s="13">
        <v>7.8938061738599019E-2</v>
      </c>
      <c r="AD697" s="13">
        <v>5.1688679995283447E-2</v>
      </c>
      <c r="AE697" s="13">
        <v>6.9007881220671113E-2</v>
      </c>
      <c r="AF697" s="13">
        <v>6.0777944012926161E-2</v>
      </c>
      <c r="AH697" s="13">
        <v>5.5762745312374767E-2</v>
      </c>
      <c r="AI697" s="13">
        <v>7.1147587722575234E-2</v>
      </c>
      <c r="AJ697" s="13">
        <v>0.1025377230095405</v>
      </c>
      <c r="AK697" s="13">
        <v>5.4508197032957298E-2</v>
      </c>
      <c r="AL697" s="13">
        <v>5.4032263722529963E-2</v>
      </c>
      <c r="AN697" s="13">
        <v>5.4331877316419731E-2</v>
      </c>
      <c r="AO697" s="13">
        <v>7.1300378549757695E-2</v>
      </c>
      <c r="AP697" s="13">
        <v>6.5282608394900868E-2</v>
      </c>
      <c r="AQ697" s="13">
        <v>6.2022714611961627E-2</v>
      </c>
    </row>
    <row r="698" spans="2:45" x14ac:dyDescent="0.35">
      <c r="B698" s="12" t="s">
        <v>80</v>
      </c>
      <c r="C698" s="13">
        <v>6.3921484949421459E-2</v>
      </c>
      <c r="D698" s="13">
        <v>8.4907213633078835E-2</v>
      </c>
      <c r="E698" s="13">
        <v>7.4086760006269875E-2</v>
      </c>
      <c r="F698" s="13">
        <v>6.0014131589970668E-2</v>
      </c>
      <c r="G698" s="13">
        <v>8.8375990315420053E-2</v>
      </c>
      <c r="H698" s="13">
        <v>4.346986401463275E-2</v>
      </c>
      <c r="I698" s="13">
        <v>3.8969777169951897E-2</v>
      </c>
      <c r="K698" s="13">
        <v>7.1505599829403632E-2</v>
      </c>
      <c r="L698" s="13">
        <v>5.6496333173939102E-2</v>
      </c>
      <c r="N698" s="13">
        <v>3.2684045100343402E-2</v>
      </c>
      <c r="O698" s="13">
        <v>1.469394084029371E-2</v>
      </c>
      <c r="P698" s="13">
        <v>3.7415443584026452E-2</v>
      </c>
      <c r="Q698" s="13">
        <v>7.2146694720570434E-2</v>
      </c>
      <c r="R698" s="13">
        <v>8.4674484050496809E-2</v>
      </c>
      <c r="S698" s="13">
        <v>8.0521919163065211E-2</v>
      </c>
      <c r="T698" s="13">
        <v>8.7656794053177084E-2</v>
      </c>
      <c r="U698" s="13">
        <v>0.1047185873818202</v>
      </c>
      <c r="V698" s="13">
        <v>7.2148239296254593E-2</v>
      </c>
      <c r="W698" s="13">
        <v>4.4509229166341563E-2</v>
      </c>
      <c r="X698" s="13">
        <v>5.928918279692677E-2</v>
      </c>
      <c r="Y698" s="13">
        <v>4.2488847067520291E-2</v>
      </c>
      <c r="AA698" s="13">
        <v>4.4760472861633628E-2</v>
      </c>
      <c r="AB698" s="13">
        <v>4.1989972810401427E-2</v>
      </c>
      <c r="AC698" s="13">
        <v>8.7742120366014878E-2</v>
      </c>
      <c r="AD698" s="13">
        <v>0.1166313365678447</v>
      </c>
      <c r="AE698" s="13">
        <v>7.4852627383916404E-2</v>
      </c>
      <c r="AF698" s="13">
        <v>5.4003008511297329E-2</v>
      </c>
      <c r="AH698" s="13">
        <v>4.2764376701561413E-2</v>
      </c>
      <c r="AI698" s="13">
        <v>2.9859991117816769E-2</v>
      </c>
      <c r="AJ698" s="13">
        <v>7.3499892969890276E-2</v>
      </c>
      <c r="AK698" s="13">
        <v>9.5104996675762804E-2</v>
      </c>
      <c r="AL698" s="13">
        <v>5.8614870639046059E-2</v>
      </c>
      <c r="AN698" s="13">
        <v>5.1315558596386639E-2</v>
      </c>
      <c r="AO698" s="13">
        <v>5.001067237371689E-2</v>
      </c>
      <c r="AP698" s="13">
        <v>8.1406716036647342E-2</v>
      </c>
      <c r="AQ698" s="13">
        <v>7.6994287424704044E-2</v>
      </c>
    </row>
    <row r="699" spans="2:45" x14ac:dyDescent="0.35">
      <c r="B699" s="12" t="s">
        <v>81</v>
      </c>
      <c r="C699" s="13">
        <v>3.8821665727469291E-2</v>
      </c>
      <c r="D699" s="13">
        <v>6.8132354995089739E-2</v>
      </c>
      <c r="E699" s="13">
        <v>3.6222533648146628E-2</v>
      </c>
      <c r="F699" s="13">
        <v>4.2031206353826241E-2</v>
      </c>
      <c r="G699" s="13">
        <v>2.9229185761124231E-2</v>
      </c>
      <c r="H699" s="13">
        <v>5.5832088833685428E-2</v>
      </c>
      <c r="I699" s="13">
        <v>1.534181484763102E-2</v>
      </c>
      <c r="K699" s="13">
        <v>3.4228935716034928E-2</v>
      </c>
      <c r="L699" s="13">
        <v>4.3318132083579271E-2</v>
      </c>
      <c r="N699" s="13">
        <v>4.9054557081460927E-2</v>
      </c>
      <c r="O699" s="13">
        <v>6.7477209055662124E-2</v>
      </c>
      <c r="P699" s="13">
        <v>4.0619063063265619E-2</v>
      </c>
      <c r="Q699" s="13">
        <v>1.1114324313577249E-2</v>
      </c>
      <c r="R699" s="13">
        <v>3.0927091528177571E-2</v>
      </c>
      <c r="S699" s="13">
        <v>5.9314871559471441E-3</v>
      </c>
      <c r="T699" s="13">
        <v>1.5749169612894499E-2</v>
      </c>
      <c r="U699" s="13">
        <v>5.5092380150647491E-2</v>
      </c>
      <c r="V699" s="13">
        <v>4.5478732020071397E-2</v>
      </c>
      <c r="W699" s="13">
        <v>5.0091715958689297E-2</v>
      </c>
      <c r="X699" s="13">
        <v>3.5751110260711337E-2</v>
      </c>
      <c r="Y699" s="13">
        <v>4.7162117625939512E-2</v>
      </c>
      <c r="AA699" s="13">
        <v>3.4010837305028789E-2</v>
      </c>
      <c r="AB699" s="13">
        <v>3.3674175263294213E-2</v>
      </c>
      <c r="AC699" s="13">
        <v>4.8707756579840417E-2</v>
      </c>
      <c r="AD699" s="13">
        <v>1.560363835069035E-2</v>
      </c>
      <c r="AE699" s="13">
        <v>7.8407206898350915E-2</v>
      </c>
      <c r="AF699" s="13">
        <v>2.3626278875150279E-2</v>
      </c>
      <c r="AH699" s="13">
        <v>1.7753802076913391E-2</v>
      </c>
      <c r="AI699" s="13">
        <v>3.9231096480461719E-2</v>
      </c>
      <c r="AJ699" s="13">
        <v>6.2819829396501048E-2</v>
      </c>
      <c r="AK699" s="13">
        <v>1.884519060894713E-2</v>
      </c>
      <c r="AL699" s="13">
        <v>5.2632943036044121E-2</v>
      </c>
      <c r="AN699" s="13">
        <v>2.9124441964395599E-2</v>
      </c>
      <c r="AO699" s="13">
        <v>3.2964861494861601E-2</v>
      </c>
      <c r="AP699" s="13">
        <v>3.898323870242483E-2</v>
      </c>
      <c r="AQ699" s="13">
        <v>5.4555736212415197E-2</v>
      </c>
    </row>
    <row r="701" spans="2:45" x14ac:dyDescent="0.35">
      <c r="B701" s="30" t="s">
        <v>200</v>
      </c>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row>
    <row r="702" spans="2:45" x14ac:dyDescent="0.35">
      <c r="B702" s="29" t="s">
        <v>16</v>
      </c>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row>
    <row r="703" spans="2:45" x14ac:dyDescent="0.35">
      <c r="B703" s="12" t="s">
        <v>77</v>
      </c>
      <c r="C703" s="13">
        <v>5.4840324478439423E-2</v>
      </c>
      <c r="D703" s="13">
        <v>7.7398482269044125E-2</v>
      </c>
      <c r="E703" s="13">
        <v>8.0804516447406452E-2</v>
      </c>
      <c r="F703" s="13">
        <v>5.0802048276347107E-2</v>
      </c>
      <c r="G703" s="13">
        <v>5.5728629313885163E-2</v>
      </c>
      <c r="H703" s="13">
        <v>3.7365007109225891E-2</v>
      </c>
      <c r="I703" s="13">
        <v>3.3210342000098578E-2</v>
      </c>
      <c r="K703" s="13">
        <v>5.9821529628926833E-2</v>
      </c>
      <c r="L703" s="13">
        <v>4.9963525425090929E-2</v>
      </c>
      <c r="N703" s="13">
        <v>2.2786964228380339E-2</v>
      </c>
      <c r="O703" s="13">
        <v>4.9314060368594551E-2</v>
      </c>
      <c r="P703" s="13">
        <v>6.6615552433438918E-2</v>
      </c>
      <c r="Q703" s="13">
        <v>6.5632994669801797E-2</v>
      </c>
      <c r="R703" s="13">
        <v>6.9694770405417716E-2</v>
      </c>
      <c r="S703" s="13">
        <v>6.6522728631907946E-2</v>
      </c>
      <c r="T703" s="13">
        <v>4.5068152575932698E-2</v>
      </c>
      <c r="U703" s="13">
        <v>4.6570996596171997E-2</v>
      </c>
      <c r="V703" s="13">
        <v>7.1526037553167304E-2</v>
      </c>
      <c r="W703" s="13">
        <v>4.1782986034398679E-2</v>
      </c>
      <c r="X703" s="13">
        <v>3.9194739786252111E-2</v>
      </c>
      <c r="Y703" s="13">
        <v>7.1983090475572734E-2</v>
      </c>
      <c r="AA703" s="13">
        <v>7.5423112753925325E-2</v>
      </c>
      <c r="AB703" s="13">
        <v>4.6388934927588672E-2</v>
      </c>
      <c r="AC703" s="13">
        <v>6.2901074286251066E-2</v>
      </c>
      <c r="AD703" s="13">
        <v>3.3626170340645779E-2</v>
      </c>
      <c r="AE703" s="13">
        <v>3.9569865478335207E-2</v>
      </c>
      <c r="AF703" s="13">
        <v>5.1254030095807687E-2</v>
      </c>
      <c r="AH703" s="13">
        <v>8.4174899437941014E-2</v>
      </c>
      <c r="AI703" s="13">
        <v>2.696211078451256E-2</v>
      </c>
      <c r="AJ703" s="13">
        <v>5.6472541416148443E-2</v>
      </c>
      <c r="AK703" s="13">
        <v>4.0376554460509348E-2</v>
      </c>
      <c r="AL703" s="13">
        <v>5.6101769045194629E-2</v>
      </c>
      <c r="AN703" s="13">
        <v>5.200031819636234E-2</v>
      </c>
      <c r="AO703" s="13">
        <v>5.2186904053082947E-2</v>
      </c>
      <c r="AP703" s="13">
        <v>7.4017440639961574E-2</v>
      </c>
      <c r="AQ703" s="13">
        <v>4.4159783234458697E-2</v>
      </c>
    </row>
    <row r="704" spans="2:45" x14ac:dyDescent="0.35">
      <c r="B704" s="12" t="s">
        <v>78</v>
      </c>
      <c r="C704" s="13">
        <v>0.2258472872641851</v>
      </c>
      <c r="D704" s="13">
        <v>0.2514975946227947</v>
      </c>
      <c r="E704" s="13">
        <v>0.28655293066606891</v>
      </c>
      <c r="F704" s="13">
        <v>0.23567401498577989</v>
      </c>
      <c r="G704" s="13">
        <v>0.1945786901683641</v>
      </c>
      <c r="H704" s="13">
        <v>0.18195660184108589</v>
      </c>
      <c r="I704" s="13">
        <v>0.20651770111925119</v>
      </c>
      <c r="K704" s="13">
        <v>0.2258803948284952</v>
      </c>
      <c r="L704" s="13">
        <v>0.22581487363467009</v>
      </c>
      <c r="N704" s="13">
        <v>0.25450005741000858</v>
      </c>
      <c r="O704" s="13">
        <v>0.25405907244791232</v>
      </c>
      <c r="P704" s="13">
        <v>0.16578727617272379</v>
      </c>
      <c r="Q704" s="13">
        <v>0.22084141597277851</v>
      </c>
      <c r="R704" s="13">
        <v>0.19377750302838961</v>
      </c>
      <c r="S704" s="13">
        <v>0.23360601849866339</v>
      </c>
      <c r="T704" s="13">
        <v>0.18098315845067731</v>
      </c>
      <c r="U704" s="13">
        <v>0.22276458516208439</v>
      </c>
      <c r="V704" s="13">
        <v>0.27405750072081247</v>
      </c>
      <c r="W704" s="13">
        <v>0.2409544189128473</v>
      </c>
      <c r="X704" s="13">
        <v>0.2165607655440574</v>
      </c>
      <c r="Y704" s="13">
        <v>0.20458753525019929</v>
      </c>
      <c r="AA704" s="13">
        <v>0.28006735677319239</v>
      </c>
      <c r="AB704" s="13">
        <v>0.2403174142145823</v>
      </c>
      <c r="AC704" s="13">
        <v>0.21416107163394299</v>
      </c>
      <c r="AD704" s="13">
        <v>0.19212055607218001</v>
      </c>
      <c r="AE704" s="13">
        <v>0.14214384548206291</v>
      </c>
      <c r="AF704" s="13">
        <v>0.23784456383100211</v>
      </c>
      <c r="AH704" s="13">
        <v>0.32754915487045722</v>
      </c>
      <c r="AI704" s="13">
        <v>0.2528494458338591</v>
      </c>
      <c r="AJ704" s="13">
        <v>0.21104888986111139</v>
      </c>
      <c r="AK704" s="13">
        <v>0.18784431816268549</v>
      </c>
      <c r="AL704" s="13">
        <v>0.19945780864264009</v>
      </c>
      <c r="AN704" s="13">
        <v>0.26683047001033289</v>
      </c>
      <c r="AO704" s="13">
        <v>0.2451856771119314</v>
      </c>
      <c r="AP704" s="13">
        <v>0.19668244866750431</v>
      </c>
      <c r="AQ704" s="13">
        <v>0.18891296746191921</v>
      </c>
    </row>
    <row r="705" spans="2:45" ht="29" x14ac:dyDescent="0.35">
      <c r="B705" s="12" t="s">
        <v>193</v>
      </c>
      <c r="C705" s="13">
        <v>0.23883174753540051</v>
      </c>
      <c r="D705" s="13">
        <v>0.1697908006236471</v>
      </c>
      <c r="E705" s="13">
        <v>0.21420166168495369</v>
      </c>
      <c r="F705" s="13">
        <v>0.205783490309218</v>
      </c>
      <c r="G705" s="13">
        <v>0.25899540732533383</v>
      </c>
      <c r="H705" s="13">
        <v>0.21622328726941259</v>
      </c>
      <c r="I705" s="13">
        <v>0.33005159499509668</v>
      </c>
      <c r="K705" s="13">
        <v>0.2224968670887798</v>
      </c>
      <c r="L705" s="13">
        <v>0.25482424876592003</v>
      </c>
      <c r="N705" s="13">
        <v>0.2309357988006373</v>
      </c>
      <c r="O705" s="13">
        <v>0.2604333508206893</v>
      </c>
      <c r="P705" s="13">
        <v>0.20726426741573631</v>
      </c>
      <c r="Q705" s="13">
        <v>0.21974152409949571</v>
      </c>
      <c r="R705" s="13">
        <v>0.2120368297035361</v>
      </c>
      <c r="S705" s="13">
        <v>0.19859342457776469</v>
      </c>
      <c r="T705" s="13">
        <v>0.25333502997459179</v>
      </c>
      <c r="U705" s="13">
        <v>0.22958899374166031</v>
      </c>
      <c r="V705" s="13">
        <v>0.22034446462807769</v>
      </c>
      <c r="W705" s="13">
        <v>0.29712515275037982</v>
      </c>
      <c r="X705" s="13">
        <v>0.27001096658812218</v>
      </c>
      <c r="Y705" s="13">
        <v>0.2486068304370278</v>
      </c>
      <c r="AA705" s="13">
        <v>0.2401838432247137</v>
      </c>
      <c r="AB705" s="13">
        <v>0.26381390107207242</v>
      </c>
      <c r="AC705" s="13">
        <v>0.2254876035530114</v>
      </c>
      <c r="AD705" s="13">
        <v>0.15218770711092081</v>
      </c>
      <c r="AE705" s="13">
        <v>0.26095315043683293</v>
      </c>
      <c r="AF705" s="13">
        <v>0.26003188215232248</v>
      </c>
      <c r="AH705" s="13">
        <v>0.25898632323266008</v>
      </c>
      <c r="AI705" s="13">
        <v>0.31165198275770389</v>
      </c>
      <c r="AJ705" s="13">
        <v>0.20754824109238471</v>
      </c>
      <c r="AK705" s="13">
        <v>0.17661562834259159</v>
      </c>
      <c r="AL705" s="13">
        <v>0.26409281547294611</v>
      </c>
      <c r="AN705" s="13">
        <v>0.24092673290138961</v>
      </c>
      <c r="AO705" s="13">
        <v>0.23997834133228771</v>
      </c>
      <c r="AP705" s="13">
        <v>0.22745264515471089</v>
      </c>
      <c r="AQ705" s="13">
        <v>0.24499638548773209</v>
      </c>
    </row>
    <row r="706" spans="2:45" x14ac:dyDescent="0.35">
      <c r="B706" s="12" t="s">
        <v>79</v>
      </c>
      <c r="C706" s="13">
        <v>0.2376383011922811</v>
      </c>
      <c r="D706" s="13">
        <v>0.26395156285530808</v>
      </c>
      <c r="E706" s="13">
        <v>0.1982031575436608</v>
      </c>
      <c r="F706" s="13">
        <v>0.25497710439552229</v>
      </c>
      <c r="G706" s="13">
        <v>0.2242108229609672</v>
      </c>
      <c r="H706" s="13">
        <v>0.26670295262837113</v>
      </c>
      <c r="I706" s="13">
        <v>0.2295750411500915</v>
      </c>
      <c r="K706" s="13">
        <v>0.22774552290920669</v>
      </c>
      <c r="L706" s="13">
        <v>0.2473237267686926</v>
      </c>
      <c r="N706" s="13">
        <v>0.27774101686055158</v>
      </c>
      <c r="O706" s="13">
        <v>0.23137097226105341</v>
      </c>
      <c r="P706" s="13">
        <v>0.2907365038617753</v>
      </c>
      <c r="Q706" s="13">
        <v>0.27563135863111982</v>
      </c>
      <c r="R706" s="13">
        <v>0.28478626989445721</v>
      </c>
      <c r="S706" s="13">
        <v>0.25544605382937552</v>
      </c>
      <c r="T706" s="13">
        <v>0.25230348084840948</v>
      </c>
      <c r="U706" s="13">
        <v>0.18634183958280001</v>
      </c>
      <c r="V706" s="13">
        <v>0.19668125273265</v>
      </c>
      <c r="W706" s="13">
        <v>0.22125703431873869</v>
      </c>
      <c r="X706" s="13">
        <v>0.20016173923128139</v>
      </c>
      <c r="Y706" s="13">
        <v>0.24074020998972759</v>
      </c>
      <c r="AA706" s="13">
        <v>0.22976381915232011</v>
      </c>
      <c r="AB706" s="13">
        <v>0.26276043780415997</v>
      </c>
      <c r="AC706" s="13">
        <v>0.24411429966859979</v>
      </c>
      <c r="AD706" s="13">
        <v>0.25840359312444972</v>
      </c>
      <c r="AE706" s="13">
        <v>0.23700986821763631</v>
      </c>
      <c r="AF706" s="13">
        <v>0.22831360405612169</v>
      </c>
      <c r="AH706" s="13">
        <v>0.2081796959382663</v>
      </c>
      <c r="AI706" s="13">
        <v>0.22562799515533349</v>
      </c>
      <c r="AJ706" s="13">
        <v>0.24988528290762271</v>
      </c>
      <c r="AK706" s="13">
        <v>0.25211768523086081</v>
      </c>
      <c r="AL706" s="13">
        <v>0.2408315840234691</v>
      </c>
      <c r="AN706" s="13">
        <v>0.25316599039723819</v>
      </c>
      <c r="AO706" s="13">
        <v>0.24077788408644801</v>
      </c>
      <c r="AP706" s="13">
        <v>0.22263152752924981</v>
      </c>
      <c r="AQ706" s="13">
        <v>0.22842531491018389</v>
      </c>
    </row>
    <row r="707" spans="2:45" x14ac:dyDescent="0.35">
      <c r="B707" s="12" t="s">
        <v>80</v>
      </c>
      <c r="C707" s="13">
        <v>0.20369749394768119</v>
      </c>
      <c r="D707" s="13">
        <v>0.19585195949066789</v>
      </c>
      <c r="E707" s="13">
        <v>0.18426239839054229</v>
      </c>
      <c r="F707" s="13">
        <v>0.2048319780589638</v>
      </c>
      <c r="G707" s="13">
        <v>0.23271119053280009</v>
      </c>
      <c r="H707" s="13">
        <v>0.25695673541949859</v>
      </c>
      <c r="I707" s="13">
        <v>0.16438293738684931</v>
      </c>
      <c r="K707" s="13">
        <v>0.23072734320402111</v>
      </c>
      <c r="L707" s="13">
        <v>0.17723419053353201</v>
      </c>
      <c r="N707" s="13">
        <v>0.1787342725268582</v>
      </c>
      <c r="O707" s="13">
        <v>0.17334388990753921</v>
      </c>
      <c r="P707" s="13">
        <v>0.2206746822388074</v>
      </c>
      <c r="Q707" s="13">
        <v>0.20703838231322699</v>
      </c>
      <c r="R707" s="13">
        <v>0.20368878282678979</v>
      </c>
      <c r="S707" s="13">
        <v>0.21219743756665491</v>
      </c>
      <c r="T707" s="13">
        <v>0.24644699905704351</v>
      </c>
      <c r="U707" s="13">
        <v>0.26023270553755973</v>
      </c>
      <c r="V707" s="13">
        <v>0.19440634670229351</v>
      </c>
      <c r="W707" s="13">
        <v>0.16592361841729841</v>
      </c>
      <c r="X707" s="13">
        <v>0.21851816666367679</v>
      </c>
      <c r="Y707" s="13">
        <v>0.18614942034390261</v>
      </c>
      <c r="AA707" s="13">
        <v>0.14436648806556171</v>
      </c>
      <c r="AB707" s="13">
        <v>0.15529657769807881</v>
      </c>
      <c r="AC707" s="13">
        <v>0.20572938310522379</v>
      </c>
      <c r="AD707" s="13">
        <v>0.33992536357950542</v>
      </c>
      <c r="AE707" s="13">
        <v>0.23663858958102771</v>
      </c>
      <c r="AF707" s="13">
        <v>0.20005830275002501</v>
      </c>
      <c r="AH707" s="13">
        <v>8.9765150720090225E-2</v>
      </c>
      <c r="AI707" s="13">
        <v>0.16067208221397841</v>
      </c>
      <c r="AJ707" s="13">
        <v>0.21969232851315751</v>
      </c>
      <c r="AK707" s="13">
        <v>0.31440080402510878</v>
      </c>
      <c r="AL707" s="13">
        <v>0.19189386302914299</v>
      </c>
      <c r="AN707" s="13">
        <v>0.16840029607530041</v>
      </c>
      <c r="AO707" s="13">
        <v>0.19072355421465709</v>
      </c>
      <c r="AP707" s="13">
        <v>0.24212357429703449</v>
      </c>
      <c r="AQ707" s="13">
        <v>0.22190782133574399</v>
      </c>
    </row>
    <row r="708" spans="2:45" x14ac:dyDescent="0.35">
      <c r="B708" s="12" t="s">
        <v>81</v>
      </c>
      <c r="C708" s="13">
        <v>3.914484558201279E-2</v>
      </c>
      <c r="D708" s="13">
        <v>4.1509600138538313E-2</v>
      </c>
      <c r="E708" s="13">
        <v>3.5975335267367847E-2</v>
      </c>
      <c r="F708" s="13">
        <v>4.7931363974168847E-2</v>
      </c>
      <c r="G708" s="13">
        <v>3.3775259698649578E-2</v>
      </c>
      <c r="H708" s="13">
        <v>4.0795415732405881E-2</v>
      </c>
      <c r="I708" s="13">
        <v>3.626238334861296E-2</v>
      </c>
      <c r="K708" s="13">
        <v>3.3328342340570333E-2</v>
      </c>
      <c r="L708" s="13">
        <v>4.4839434872094429E-2</v>
      </c>
      <c r="N708" s="13">
        <v>3.5301890173564089E-2</v>
      </c>
      <c r="O708" s="13">
        <v>3.1478654194211239E-2</v>
      </c>
      <c r="P708" s="13">
        <v>4.8921717877518187E-2</v>
      </c>
      <c r="Q708" s="13">
        <v>1.1114324313577249E-2</v>
      </c>
      <c r="R708" s="13">
        <v>3.6015844141409591E-2</v>
      </c>
      <c r="S708" s="13">
        <v>3.3634336895633533E-2</v>
      </c>
      <c r="T708" s="13">
        <v>2.1863179093345241E-2</v>
      </c>
      <c r="U708" s="13">
        <v>5.4500879379723387E-2</v>
      </c>
      <c r="V708" s="13">
        <v>4.2984397662998969E-2</v>
      </c>
      <c r="W708" s="13">
        <v>3.2956789566336991E-2</v>
      </c>
      <c r="X708" s="13">
        <v>5.5553622186609933E-2</v>
      </c>
      <c r="Y708" s="13">
        <v>4.793291350357002E-2</v>
      </c>
      <c r="AA708" s="13">
        <v>3.0195380030286711E-2</v>
      </c>
      <c r="AB708" s="13">
        <v>3.1422734283518057E-2</v>
      </c>
      <c r="AC708" s="13">
        <v>4.7606567752971007E-2</v>
      </c>
      <c r="AD708" s="13">
        <v>2.3736609772298401E-2</v>
      </c>
      <c r="AE708" s="13">
        <v>8.3684680804105016E-2</v>
      </c>
      <c r="AF708" s="13">
        <v>2.24976171147209E-2</v>
      </c>
      <c r="AH708" s="13">
        <v>3.1344775800585062E-2</v>
      </c>
      <c r="AI708" s="13">
        <v>2.223638325461252E-2</v>
      </c>
      <c r="AJ708" s="13">
        <v>5.5352716209575291E-2</v>
      </c>
      <c r="AK708" s="13">
        <v>2.864500977824393E-2</v>
      </c>
      <c r="AL708" s="13">
        <v>4.7622159786607263E-2</v>
      </c>
      <c r="AN708" s="13">
        <v>1.8676192419376719E-2</v>
      </c>
      <c r="AO708" s="13">
        <v>3.114763920159265E-2</v>
      </c>
      <c r="AP708" s="13">
        <v>3.7092363711539109E-2</v>
      </c>
      <c r="AQ708" s="13">
        <v>7.1597727569962244E-2</v>
      </c>
    </row>
    <row r="710" spans="2:45" x14ac:dyDescent="0.35">
      <c r="B710" s="30" t="s">
        <v>201</v>
      </c>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row>
    <row r="711" spans="2:45" x14ac:dyDescent="0.35">
      <c r="B711" s="29" t="s">
        <v>16</v>
      </c>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row>
    <row r="712" spans="2:45" x14ac:dyDescent="0.35">
      <c r="B712" s="12" t="s">
        <v>77</v>
      </c>
      <c r="C712" s="13">
        <v>0.16609900664968411</v>
      </c>
      <c r="D712" s="13">
        <v>0.18599847421493459</v>
      </c>
      <c r="E712" s="13">
        <v>0.1751192028036582</v>
      </c>
      <c r="F712" s="13">
        <v>0.1750682358324033</v>
      </c>
      <c r="G712" s="13">
        <v>0.16178670506298301</v>
      </c>
      <c r="H712" s="13">
        <v>0.1412741554603906</v>
      </c>
      <c r="I712" s="13">
        <v>0.1585782096913966</v>
      </c>
      <c r="K712" s="13">
        <v>0.18037796735905059</v>
      </c>
      <c r="L712" s="13">
        <v>0.1521193330633783</v>
      </c>
      <c r="N712" s="13">
        <v>0.1419720655319196</v>
      </c>
      <c r="O712" s="13">
        <v>0.19735870053327109</v>
      </c>
      <c r="P712" s="13">
        <v>0.18171268106132751</v>
      </c>
      <c r="Q712" s="13">
        <v>0.15725806781015281</v>
      </c>
      <c r="R712" s="13">
        <v>0.16519926213371469</v>
      </c>
      <c r="S712" s="13">
        <v>0.20579806924267041</v>
      </c>
      <c r="T712" s="13">
        <v>0.15395466179688411</v>
      </c>
      <c r="U712" s="13">
        <v>0.1847295926229737</v>
      </c>
      <c r="V712" s="13">
        <v>0.18746319223390609</v>
      </c>
      <c r="W712" s="13">
        <v>0.15699300699794641</v>
      </c>
      <c r="X712" s="13">
        <v>0.14438153704364401</v>
      </c>
      <c r="Y712" s="13">
        <v>0.13015390458301421</v>
      </c>
      <c r="AA712" s="13">
        <v>0.21089248937438229</v>
      </c>
      <c r="AB712" s="13">
        <v>0.1897826248230719</v>
      </c>
      <c r="AC712" s="13">
        <v>0.1497749725399353</v>
      </c>
      <c r="AD712" s="13">
        <v>0.1436117333510899</v>
      </c>
      <c r="AE712" s="13">
        <v>0.1198403247674471</v>
      </c>
      <c r="AF712" s="13">
        <v>0.15174719932114161</v>
      </c>
      <c r="AH712" s="13">
        <v>0.22473437231107909</v>
      </c>
      <c r="AI712" s="13">
        <v>0.2028675688864667</v>
      </c>
      <c r="AJ712" s="13">
        <v>0.12742140826443299</v>
      </c>
      <c r="AK712" s="13">
        <v>0.14996988562594479</v>
      </c>
      <c r="AL712" s="13">
        <v>0.15394901469200661</v>
      </c>
      <c r="AN712" s="13">
        <v>0.1729479993584194</v>
      </c>
      <c r="AO712" s="13">
        <v>0.16703528372347229</v>
      </c>
      <c r="AP712" s="13">
        <v>0.17245052009920869</v>
      </c>
      <c r="AQ712" s="13">
        <v>0.15241230776464679</v>
      </c>
    </row>
    <row r="713" spans="2:45" x14ac:dyDescent="0.35">
      <c r="B713" s="12" t="s">
        <v>78</v>
      </c>
      <c r="C713" s="13">
        <v>0.36255981542083621</v>
      </c>
      <c r="D713" s="13">
        <v>0.34848959423831088</v>
      </c>
      <c r="E713" s="13">
        <v>0.35493568118164931</v>
      </c>
      <c r="F713" s="13">
        <v>0.34626977296685407</v>
      </c>
      <c r="G713" s="13">
        <v>0.38469921816805303</v>
      </c>
      <c r="H713" s="13">
        <v>0.33994037213796502</v>
      </c>
      <c r="I713" s="13">
        <v>0.38854689544008231</v>
      </c>
      <c r="K713" s="13">
        <v>0.35755966518482751</v>
      </c>
      <c r="L713" s="13">
        <v>0.36745516247057208</v>
      </c>
      <c r="N713" s="13">
        <v>0.38907133271321431</v>
      </c>
      <c r="O713" s="13">
        <v>0.33133311249230002</v>
      </c>
      <c r="P713" s="13">
        <v>0.333857276917228</v>
      </c>
      <c r="Q713" s="13">
        <v>0.33217166959050842</v>
      </c>
      <c r="R713" s="13">
        <v>0.37621505925964388</v>
      </c>
      <c r="S713" s="13">
        <v>0.31211584462015229</v>
      </c>
      <c r="T713" s="13">
        <v>0.41551581173400792</v>
      </c>
      <c r="U713" s="13">
        <v>0.3814522702495044</v>
      </c>
      <c r="V713" s="13">
        <v>0.32244021287782287</v>
      </c>
      <c r="W713" s="13">
        <v>0.36812166144641362</v>
      </c>
      <c r="X713" s="13">
        <v>0.37218208286941901</v>
      </c>
      <c r="Y713" s="13">
        <v>0.39045739562683701</v>
      </c>
      <c r="AA713" s="13">
        <v>0.37588004059546137</v>
      </c>
      <c r="AB713" s="13">
        <v>0.36113709411140532</v>
      </c>
      <c r="AC713" s="13">
        <v>0.36125133954260358</v>
      </c>
      <c r="AD713" s="13">
        <v>0.31228303025005438</v>
      </c>
      <c r="AE713" s="13">
        <v>0.31593071959296742</v>
      </c>
      <c r="AF713" s="13">
        <v>0.41117268362049869</v>
      </c>
      <c r="AH713" s="13">
        <v>0.4077249239347569</v>
      </c>
      <c r="AI713" s="13">
        <v>0.35066813000427649</v>
      </c>
      <c r="AJ713" s="13">
        <v>0.3886548765933166</v>
      </c>
      <c r="AK713" s="13">
        <v>0.32815720337813431</v>
      </c>
      <c r="AL713" s="13">
        <v>0.35515442699554362</v>
      </c>
      <c r="AN713" s="13">
        <v>0.37643367261784533</v>
      </c>
      <c r="AO713" s="13">
        <v>0.35446211342581602</v>
      </c>
      <c r="AP713" s="13">
        <v>0.35674085985550869</v>
      </c>
      <c r="AQ713" s="13">
        <v>0.36266966464319972</v>
      </c>
    </row>
    <row r="714" spans="2:45" ht="29" x14ac:dyDescent="0.35">
      <c r="B714" s="12" t="s">
        <v>193</v>
      </c>
      <c r="C714" s="13">
        <v>0.2071743919887428</v>
      </c>
      <c r="D714" s="13">
        <v>0.1497936169750978</v>
      </c>
      <c r="E714" s="13">
        <v>0.19443623207424099</v>
      </c>
      <c r="F714" s="13">
        <v>0.2103525297280015</v>
      </c>
      <c r="G714" s="13">
        <v>0.20287558189927479</v>
      </c>
      <c r="H714" s="13">
        <v>0.24026442425011299</v>
      </c>
      <c r="I714" s="13">
        <v>0.23394601513195529</v>
      </c>
      <c r="K714" s="13">
        <v>0.19705012004835851</v>
      </c>
      <c r="L714" s="13">
        <v>0.21708645911367899</v>
      </c>
      <c r="N714" s="13">
        <v>0.19951523005754951</v>
      </c>
      <c r="O714" s="13">
        <v>0.23817072231342901</v>
      </c>
      <c r="P714" s="13">
        <v>0.23158876583702931</v>
      </c>
      <c r="Q714" s="13">
        <v>0.2427714837328393</v>
      </c>
      <c r="R714" s="13">
        <v>0.1695361095668681</v>
      </c>
      <c r="S714" s="13">
        <v>0.24411412625176249</v>
      </c>
      <c r="T714" s="13">
        <v>0.14184794841188569</v>
      </c>
      <c r="U714" s="13">
        <v>0.16642336993866191</v>
      </c>
      <c r="V714" s="13">
        <v>0.237043674795297</v>
      </c>
      <c r="W714" s="13">
        <v>0.22965058463814619</v>
      </c>
      <c r="X714" s="13">
        <v>0.1694081139109565</v>
      </c>
      <c r="Y714" s="13">
        <v>0.23478479633573879</v>
      </c>
      <c r="AA714" s="13">
        <v>0.18049558953612521</v>
      </c>
      <c r="AB714" s="13">
        <v>0.25112236844801461</v>
      </c>
      <c r="AC714" s="13">
        <v>0.20771864843838481</v>
      </c>
      <c r="AD714" s="13">
        <v>0.174778223990675</v>
      </c>
      <c r="AE714" s="13">
        <v>0.25972716744408242</v>
      </c>
      <c r="AF714" s="13">
        <v>0.20290729046979331</v>
      </c>
      <c r="AH714" s="13">
        <v>0.15640266745329781</v>
      </c>
      <c r="AI714" s="13">
        <v>0.23499194513634919</v>
      </c>
      <c r="AJ714" s="13">
        <v>0.2088583078203782</v>
      </c>
      <c r="AK714" s="13">
        <v>0.18697990036579679</v>
      </c>
      <c r="AL714" s="13">
        <v>0.23804590934893999</v>
      </c>
      <c r="AN714" s="13">
        <v>0.2169487409658028</v>
      </c>
      <c r="AO714" s="13">
        <v>0.19979833763142421</v>
      </c>
      <c r="AP714" s="13">
        <v>0.1988533789790031</v>
      </c>
      <c r="AQ714" s="13">
        <v>0.21114388487465111</v>
      </c>
    </row>
    <row r="715" spans="2:45" x14ac:dyDescent="0.35">
      <c r="B715" s="12" t="s">
        <v>79</v>
      </c>
      <c r="C715" s="13">
        <v>0.1343954410330489</v>
      </c>
      <c r="D715" s="13">
        <v>0.16511146192903151</v>
      </c>
      <c r="E715" s="13">
        <v>0.13460571151094061</v>
      </c>
      <c r="F715" s="13">
        <v>0.13737248818571729</v>
      </c>
      <c r="G715" s="13">
        <v>0.12895312148900881</v>
      </c>
      <c r="H715" s="13">
        <v>0.12909213688887319</v>
      </c>
      <c r="I715" s="13">
        <v>0.11955299210418111</v>
      </c>
      <c r="K715" s="13">
        <v>0.13242744313343721</v>
      </c>
      <c r="L715" s="13">
        <v>0.13632218968199369</v>
      </c>
      <c r="N715" s="13">
        <v>0.18007915663798379</v>
      </c>
      <c r="O715" s="13">
        <v>0.1226258137385456</v>
      </c>
      <c r="P715" s="13">
        <v>0.14586846569919831</v>
      </c>
      <c r="Q715" s="13">
        <v>9.315835037614785E-2</v>
      </c>
      <c r="R715" s="13">
        <v>0.15599124950404011</v>
      </c>
      <c r="S715" s="13">
        <v>0.13246876751599079</v>
      </c>
      <c r="T715" s="13">
        <v>0.1173751872865713</v>
      </c>
      <c r="U715" s="13">
        <v>0.1194557358049656</v>
      </c>
      <c r="V715" s="13">
        <v>0.1155779327550961</v>
      </c>
      <c r="W715" s="13">
        <v>0.13734405347284509</v>
      </c>
      <c r="X715" s="13">
        <v>0.14519843963416851</v>
      </c>
      <c r="Y715" s="13">
        <v>0.123408776080643</v>
      </c>
      <c r="AA715" s="13">
        <v>0.13467306948436211</v>
      </c>
      <c r="AB715" s="13">
        <v>0.13547061492066181</v>
      </c>
      <c r="AC715" s="13">
        <v>0.19381323118333019</v>
      </c>
      <c r="AD715" s="13">
        <v>0.17949133826202579</v>
      </c>
      <c r="AE715" s="13">
        <v>0.111528275991562</v>
      </c>
      <c r="AF715" s="13">
        <v>0.1138625025171429</v>
      </c>
      <c r="AH715" s="13">
        <v>0.13532260147111139</v>
      </c>
      <c r="AI715" s="13">
        <v>0.13756975327648599</v>
      </c>
      <c r="AJ715" s="13">
        <v>0.13562978896222941</v>
      </c>
      <c r="AK715" s="13">
        <v>0.16750488987361351</v>
      </c>
      <c r="AL715" s="13">
        <v>0.1108613416447673</v>
      </c>
      <c r="AN715" s="13">
        <v>0.1278909856256879</v>
      </c>
      <c r="AO715" s="13">
        <v>0.1646085128768183</v>
      </c>
      <c r="AP715" s="13">
        <v>0.1189151429607401</v>
      </c>
      <c r="AQ715" s="13">
        <v>0.1225657809299607</v>
      </c>
    </row>
    <row r="716" spans="2:45" x14ac:dyDescent="0.35">
      <c r="B716" s="12" t="s">
        <v>80</v>
      </c>
      <c r="C716" s="13">
        <v>9.6721999644800272E-2</v>
      </c>
      <c r="D716" s="13">
        <v>0.1014165260215119</v>
      </c>
      <c r="E716" s="13">
        <v>0.1059318432285081</v>
      </c>
      <c r="F716" s="13">
        <v>9.4343406303861579E-2</v>
      </c>
      <c r="G716" s="13">
        <v>0.10668097475028621</v>
      </c>
      <c r="H716" s="13">
        <v>0.10324407733581931</v>
      </c>
      <c r="I716" s="13">
        <v>7.562209894143776E-2</v>
      </c>
      <c r="K716" s="13">
        <v>0.1033883995708732</v>
      </c>
      <c r="L716" s="13">
        <v>9.0195327510942475E-2</v>
      </c>
      <c r="N716" s="13">
        <v>5.9277092475902252E-2</v>
      </c>
      <c r="O716" s="13">
        <v>4.4871483558922648E-2</v>
      </c>
      <c r="P716" s="13">
        <v>8.5998883491116368E-2</v>
      </c>
      <c r="Q716" s="13">
        <v>0.15238383491397561</v>
      </c>
      <c r="R716" s="13">
        <v>0.1018603727076519</v>
      </c>
      <c r="S716" s="13">
        <v>9.1632399248833124E-2</v>
      </c>
      <c r="T716" s="13">
        <v>0.14818877699200059</v>
      </c>
      <c r="U716" s="13">
        <v>0.1031637267590219</v>
      </c>
      <c r="V716" s="13">
        <v>0.1084321176725043</v>
      </c>
      <c r="W716" s="13">
        <v>6.8853972567336982E-2</v>
      </c>
      <c r="X716" s="13">
        <v>0.1138495064625699</v>
      </c>
      <c r="Y716" s="13">
        <v>9.1326778895752275E-2</v>
      </c>
      <c r="AA716" s="13">
        <v>6.8057685704840831E-2</v>
      </c>
      <c r="AB716" s="13">
        <v>4.3012087141559997E-2</v>
      </c>
      <c r="AC716" s="13">
        <v>7.1205611090569873E-2</v>
      </c>
      <c r="AD716" s="13">
        <v>0.18208889728410149</v>
      </c>
      <c r="AE716" s="13">
        <v>0.12193579676886521</v>
      </c>
      <c r="AF716" s="13">
        <v>9.3009716880771393E-2</v>
      </c>
      <c r="AH716" s="13">
        <v>5.0486593686631283E-2</v>
      </c>
      <c r="AI716" s="13">
        <v>4.5440220215208417E-2</v>
      </c>
      <c r="AJ716" s="13">
        <v>9.643467188490866E-2</v>
      </c>
      <c r="AK716" s="13">
        <v>0.15900009230071771</v>
      </c>
      <c r="AL716" s="13">
        <v>9.1751893601652534E-2</v>
      </c>
      <c r="AN716" s="13">
        <v>8.3949815276435649E-2</v>
      </c>
      <c r="AO716" s="13">
        <v>8.2199634804112867E-2</v>
      </c>
      <c r="AP716" s="13">
        <v>0.1205200676631268</v>
      </c>
      <c r="AQ716" s="13">
        <v>0.10415780763313599</v>
      </c>
    </row>
    <row r="717" spans="2:45" x14ac:dyDescent="0.35">
      <c r="B717" s="12" t="s">
        <v>81</v>
      </c>
      <c r="C717" s="13">
        <v>3.3049345262887768E-2</v>
      </c>
      <c r="D717" s="13">
        <v>4.9190326621113403E-2</v>
      </c>
      <c r="E717" s="13">
        <v>3.497132920100296E-2</v>
      </c>
      <c r="F717" s="13">
        <v>3.6593566983162247E-2</v>
      </c>
      <c r="G717" s="13">
        <v>1.500439863039414E-2</v>
      </c>
      <c r="H717" s="13">
        <v>4.6184833926838857E-2</v>
      </c>
      <c r="I717" s="13">
        <v>2.3753788690947009E-2</v>
      </c>
      <c r="K717" s="13">
        <v>2.919640470345311E-2</v>
      </c>
      <c r="L717" s="13">
        <v>3.6821528159434479E-2</v>
      </c>
      <c r="N717" s="13">
        <v>3.0085122583430692E-2</v>
      </c>
      <c r="O717" s="13">
        <v>6.5640167363531482E-2</v>
      </c>
      <c r="P717" s="13">
        <v>2.0973926994100531E-2</v>
      </c>
      <c r="Q717" s="13">
        <v>2.225659357637624E-2</v>
      </c>
      <c r="R717" s="13">
        <v>3.1197946828081372E-2</v>
      </c>
      <c r="S717" s="13">
        <v>1.387079312059065E-2</v>
      </c>
      <c r="T717" s="13">
        <v>2.3117613778650629E-2</v>
      </c>
      <c r="U717" s="13">
        <v>4.477530462487235E-2</v>
      </c>
      <c r="V717" s="13">
        <v>2.9042869665373731E-2</v>
      </c>
      <c r="W717" s="13">
        <v>3.9036720877311602E-2</v>
      </c>
      <c r="X717" s="13">
        <v>5.4980320079242043E-2</v>
      </c>
      <c r="Y717" s="13">
        <v>2.98683484780146E-2</v>
      </c>
      <c r="AA717" s="13">
        <v>3.0001125304828302E-2</v>
      </c>
      <c r="AB717" s="13">
        <v>1.947521055528657E-2</v>
      </c>
      <c r="AC717" s="13">
        <v>1.6236197205176189E-2</v>
      </c>
      <c r="AD717" s="13">
        <v>7.746776862053403E-3</v>
      </c>
      <c r="AE717" s="13">
        <v>7.1037715435076185E-2</v>
      </c>
      <c r="AF717" s="13">
        <v>2.7300607190651908E-2</v>
      </c>
      <c r="AH717" s="13">
        <v>2.5328841143123441E-2</v>
      </c>
      <c r="AI717" s="13">
        <v>2.846238248121314E-2</v>
      </c>
      <c r="AJ717" s="13">
        <v>4.3000946474734097E-2</v>
      </c>
      <c r="AK717" s="13">
        <v>8.3880284557929473E-3</v>
      </c>
      <c r="AL717" s="13">
        <v>5.023741371709E-2</v>
      </c>
      <c r="AN717" s="13">
        <v>2.1828786155809111E-2</v>
      </c>
      <c r="AO717" s="13">
        <v>3.1896117538356153E-2</v>
      </c>
      <c r="AP717" s="13">
        <v>3.2520030442412688E-2</v>
      </c>
      <c r="AQ717" s="13">
        <v>4.7050554154405733E-2</v>
      </c>
    </row>
    <row r="719" spans="2:45" x14ac:dyDescent="0.35">
      <c r="B719" s="30" t="s">
        <v>202</v>
      </c>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row>
    <row r="720" spans="2:45" x14ac:dyDescent="0.35">
      <c r="B720" s="29" t="s">
        <v>16</v>
      </c>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row>
    <row r="721" spans="2:45" x14ac:dyDescent="0.35">
      <c r="B721" s="12" t="s">
        <v>77</v>
      </c>
      <c r="C721" s="13">
        <v>0.13361899183902121</v>
      </c>
      <c r="D721" s="13">
        <v>0.12679262077935269</v>
      </c>
      <c r="E721" s="13">
        <v>0.1299631581675223</v>
      </c>
      <c r="F721" s="13">
        <v>0.1197271631289709</v>
      </c>
      <c r="G721" s="13">
        <v>0.1515908740844383</v>
      </c>
      <c r="H721" s="13">
        <v>0.129938646799928</v>
      </c>
      <c r="I721" s="13">
        <v>0.14029085078002229</v>
      </c>
      <c r="K721" s="13">
        <v>0.13463686675510819</v>
      </c>
      <c r="L721" s="13">
        <v>0.13262245158877381</v>
      </c>
      <c r="N721" s="13">
        <v>0.1467481053479715</v>
      </c>
      <c r="O721" s="13">
        <v>0.1127309834744805</v>
      </c>
      <c r="P721" s="13">
        <v>0.1543914992610545</v>
      </c>
      <c r="Q721" s="13">
        <v>0.14723384867361539</v>
      </c>
      <c r="R721" s="13">
        <v>0.1391934196291752</v>
      </c>
      <c r="S721" s="13">
        <v>0.15708553638026779</v>
      </c>
      <c r="T721" s="13">
        <v>0.10734780460181149</v>
      </c>
      <c r="U721" s="13">
        <v>0.17933162829006291</v>
      </c>
      <c r="V721" s="13">
        <v>0.11379355243097999</v>
      </c>
      <c r="W721" s="13">
        <v>0.13220147667393581</v>
      </c>
      <c r="X721" s="13">
        <v>0.10287258298166189</v>
      </c>
      <c r="Y721" s="13">
        <v>0.1170854935109276</v>
      </c>
      <c r="AA721" s="13">
        <v>0.16544864290127231</v>
      </c>
      <c r="AB721" s="13">
        <v>0.14123595858421881</v>
      </c>
      <c r="AC721" s="13">
        <v>0.13234054416645519</v>
      </c>
      <c r="AD721" s="13">
        <v>0.11791418999599269</v>
      </c>
      <c r="AE721" s="13">
        <v>7.588629355873959E-2</v>
      </c>
      <c r="AF721" s="13">
        <v>0.14460050651469161</v>
      </c>
      <c r="AH721" s="13">
        <v>0.1711867871178098</v>
      </c>
      <c r="AI721" s="13">
        <v>0.1225264012286869</v>
      </c>
      <c r="AJ721" s="13">
        <v>0.12635729160384479</v>
      </c>
      <c r="AK721" s="13">
        <v>0.1159833217599375</v>
      </c>
      <c r="AL721" s="13">
        <v>0.1322530225154239</v>
      </c>
      <c r="AN721" s="13">
        <v>0.14009442333189309</v>
      </c>
      <c r="AO721" s="13">
        <v>0.14150427064357779</v>
      </c>
      <c r="AP721" s="13">
        <v>0.12888680641431241</v>
      </c>
      <c r="AQ721" s="13">
        <v>0.12359257725487389</v>
      </c>
    </row>
    <row r="722" spans="2:45" x14ac:dyDescent="0.35">
      <c r="B722" s="12" t="s">
        <v>78</v>
      </c>
      <c r="C722" s="13">
        <v>0.34856730222905069</v>
      </c>
      <c r="D722" s="13">
        <v>0.28996942119384123</v>
      </c>
      <c r="E722" s="13">
        <v>0.31668216825653228</v>
      </c>
      <c r="F722" s="13">
        <v>0.35105620556773881</v>
      </c>
      <c r="G722" s="13">
        <v>0.3344413998628919</v>
      </c>
      <c r="H722" s="13">
        <v>0.35470508348567531</v>
      </c>
      <c r="I722" s="13">
        <v>0.4183590411424925</v>
      </c>
      <c r="K722" s="13">
        <v>0.33864642906069559</v>
      </c>
      <c r="L722" s="13">
        <v>0.35828023382173768</v>
      </c>
      <c r="N722" s="13">
        <v>0.38511294402137702</v>
      </c>
      <c r="O722" s="13">
        <v>0.44552214437025628</v>
      </c>
      <c r="P722" s="13">
        <v>0.26342242779933622</v>
      </c>
      <c r="Q722" s="13">
        <v>0.37474698356234171</v>
      </c>
      <c r="R722" s="13">
        <v>0.33670203871351689</v>
      </c>
      <c r="S722" s="13">
        <v>0.28087433288975761</v>
      </c>
      <c r="T722" s="13">
        <v>0.41801241779032589</v>
      </c>
      <c r="U722" s="13">
        <v>0.28860484912613721</v>
      </c>
      <c r="V722" s="13">
        <v>0.32794068871060622</v>
      </c>
      <c r="W722" s="13">
        <v>0.34139662458303549</v>
      </c>
      <c r="X722" s="13">
        <v>0.39779178984522601</v>
      </c>
      <c r="Y722" s="13">
        <v>0.39505689257458387</v>
      </c>
      <c r="AA722" s="13">
        <v>0.36166415803085311</v>
      </c>
      <c r="AB722" s="13">
        <v>0.4413694009419708</v>
      </c>
      <c r="AC722" s="13">
        <v>0.30942329897991422</v>
      </c>
      <c r="AD722" s="13">
        <v>0.27918696244700819</v>
      </c>
      <c r="AE722" s="13">
        <v>0.30354071042459863</v>
      </c>
      <c r="AF722" s="13">
        <v>0.38584670645455171</v>
      </c>
      <c r="AH722" s="13">
        <v>0.40568136020809459</v>
      </c>
      <c r="AI722" s="13">
        <v>0.41830441842036881</v>
      </c>
      <c r="AJ722" s="13">
        <v>0.2914412123430587</v>
      </c>
      <c r="AK722" s="13">
        <v>0.30886441678498538</v>
      </c>
      <c r="AL722" s="13">
        <v>0.35186096498832731</v>
      </c>
      <c r="AN722" s="13">
        <v>0.40306325980810109</v>
      </c>
      <c r="AO722" s="13">
        <v>0.35062950798988463</v>
      </c>
      <c r="AP722" s="13">
        <v>0.29066333303734831</v>
      </c>
      <c r="AQ722" s="13">
        <v>0.33789728936122532</v>
      </c>
    </row>
    <row r="723" spans="2:45" ht="29" x14ac:dyDescent="0.35">
      <c r="B723" s="12" t="s">
        <v>193</v>
      </c>
      <c r="C723" s="13">
        <v>0.25583414286101841</v>
      </c>
      <c r="D723" s="13">
        <v>0.22811833685640551</v>
      </c>
      <c r="E723" s="13">
        <v>0.25332632913568048</v>
      </c>
      <c r="F723" s="13">
        <v>0.28858892316490081</v>
      </c>
      <c r="G723" s="13">
        <v>0.25872948798857809</v>
      </c>
      <c r="H723" s="13">
        <v>0.25124714512307128</v>
      </c>
      <c r="I723" s="13">
        <v>0.25025534684384598</v>
      </c>
      <c r="K723" s="13">
        <v>0.25048564023280512</v>
      </c>
      <c r="L723" s="13">
        <v>0.26107054083421782</v>
      </c>
      <c r="N723" s="13">
        <v>0.2278557405400409</v>
      </c>
      <c r="O723" s="13">
        <v>0.21426046684641931</v>
      </c>
      <c r="P723" s="13">
        <v>0.29906687800120241</v>
      </c>
      <c r="Q723" s="13">
        <v>0.2281232652411895</v>
      </c>
      <c r="R723" s="13">
        <v>0.27265850931437913</v>
      </c>
      <c r="S723" s="13">
        <v>0.2496360779065836</v>
      </c>
      <c r="T723" s="13">
        <v>0.21729054846292409</v>
      </c>
      <c r="U723" s="13">
        <v>0.25756528940501322</v>
      </c>
      <c r="V723" s="13">
        <v>0.28692364799500752</v>
      </c>
      <c r="W723" s="13">
        <v>0.2673834865400152</v>
      </c>
      <c r="X723" s="13">
        <v>0.2304335042562605</v>
      </c>
      <c r="Y723" s="13">
        <v>0.25704015420697501</v>
      </c>
      <c r="AA723" s="13">
        <v>0.2486415324584495</v>
      </c>
      <c r="AB723" s="13">
        <v>0.23846209734686319</v>
      </c>
      <c r="AC723" s="13">
        <v>0.22010186972542059</v>
      </c>
      <c r="AD723" s="13">
        <v>0.2650920437568195</v>
      </c>
      <c r="AE723" s="13">
        <v>0.30146839212061649</v>
      </c>
      <c r="AF723" s="13">
        <v>0.23686153926706971</v>
      </c>
      <c r="AH723" s="13">
        <v>0.23790924261828059</v>
      </c>
      <c r="AI723" s="13">
        <v>0.24486604730486089</v>
      </c>
      <c r="AJ723" s="13">
        <v>0.28580932141040127</v>
      </c>
      <c r="AK723" s="13">
        <v>0.26792465368724439</v>
      </c>
      <c r="AL723" s="13">
        <v>0.24743081883303231</v>
      </c>
      <c r="AN723" s="13">
        <v>0.23760645152200399</v>
      </c>
      <c r="AO723" s="13">
        <v>0.25945946003041909</v>
      </c>
      <c r="AP723" s="13">
        <v>0.27651483049452658</v>
      </c>
      <c r="AQ723" s="13">
        <v>0.25341761224829018</v>
      </c>
    </row>
    <row r="724" spans="2:45" x14ac:dyDescent="0.35">
      <c r="B724" s="12" t="s">
        <v>79</v>
      </c>
      <c r="C724" s="13">
        <v>9.9130078838294083E-2</v>
      </c>
      <c r="D724" s="13">
        <v>9.9445080843196573E-2</v>
      </c>
      <c r="E724" s="13">
        <v>0.1131766235374192</v>
      </c>
      <c r="F724" s="13">
        <v>9.7357466104076876E-2</v>
      </c>
      <c r="G724" s="13">
        <v>9.6210736028676566E-2</v>
      </c>
      <c r="H724" s="13">
        <v>0.1138231787561083</v>
      </c>
      <c r="I724" s="13">
        <v>8.1425540975158681E-2</v>
      </c>
      <c r="K724" s="13">
        <v>0.1057219090406681</v>
      </c>
      <c r="L724" s="13">
        <v>9.2676413446169795E-2</v>
      </c>
      <c r="N724" s="13">
        <v>9.2862061678708196E-2</v>
      </c>
      <c r="O724" s="13">
        <v>4.4821920059926051E-2</v>
      </c>
      <c r="P724" s="13">
        <v>0.15750745992563411</v>
      </c>
      <c r="Q724" s="13">
        <v>0.10066649232194839</v>
      </c>
      <c r="R724" s="13">
        <v>9.4680914694721757E-2</v>
      </c>
      <c r="S724" s="13">
        <v>0.11084806139166389</v>
      </c>
      <c r="T724" s="13">
        <v>8.8897960359688249E-2</v>
      </c>
      <c r="U724" s="13">
        <v>3.8577751681331013E-2</v>
      </c>
      <c r="V724" s="13">
        <v>9.4037648678747893E-2</v>
      </c>
      <c r="W724" s="13">
        <v>0.1260649854125134</v>
      </c>
      <c r="X724" s="13">
        <v>0.1086300145500663</v>
      </c>
      <c r="Y724" s="13">
        <v>0.11471643902176649</v>
      </c>
      <c r="AA724" s="13">
        <v>8.4384294629600468E-2</v>
      </c>
      <c r="AB724" s="13">
        <v>8.2829157226150585E-2</v>
      </c>
      <c r="AC724" s="13">
        <v>0.13864005106944441</v>
      </c>
      <c r="AD724" s="13">
        <v>0.13510368804310341</v>
      </c>
      <c r="AE724" s="13">
        <v>8.9629392745556355E-2</v>
      </c>
      <c r="AF724" s="13">
        <v>0.10355101250945339</v>
      </c>
      <c r="AH724" s="13">
        <v>6.7885392446197609E-2</v>
      </c>
      <c r="AI724" s="13">
        <v>0.10089314346305341</v>
      </c>
      <c r="AJ724" s="13">
        <v>0.1057029921467899</v>
      </c>
      <c r="AK724" s="13">
        <v>0.11943111493431</v>
      </c>
      <c r="AL724" s="13">
        <v>9.8218860871130201E-2</v>
      </c>
      <c r="AN724" s="13">
        <v>0.10070837671687161</v>
      </c>
      <c r="AO724" s="13">
        <v>9.6929550940741974E-2</v>
      </c>
      <c r="AP724" s="13">
        <v>0.1095210978309018</v>
      </c>
      <c r="AQ724" s="13">
        <v>9.1270524288619537E-2</v>
      </c>
    </row>
    <row r="725" spans="2:45" x14ac:dyDescent="0.35">
      <c r="B725" s="12" t="s">
        <v>80</v>
      </c>
      <c r="C725" s="13">
        <v>9.306918621245569E-2</v>
      </c>
      <c r="D725" s="13">
        <v>0.13477319540361229</v>
      </c>
      <c r="E725" s="13">
        <v>0.1150440305007447</v>
      </c>
      <c r="F725" s="13">
        <v>7.8927022112092224E-2</v>
      </c>
      <c r="G725" s="13">
        <v>0.10353243994258229</v>
      </c>
      <c r="H725" s="13">
        <v>8.4498661231174735E-2</v>
      </c>
      <c r="I725" s="13">
        <v>5.6529371848011732E-2</v>
      </c>
      <c r="K725" s="13">
        <v>0.1104042731195975</v>
      </c>
      <c r="L725" s="13">
        <v>7.6097442856294037E-2</v>
      </c>
      <c r="N725" s="13">
        <v>6.1748549703575253E-2</v>
      </c>
      <c r="O725" s="13">
        <v>0.11501598883703761</v>
      </c>
      <c r="P725" s="13">
        <v>6.5294380776007382E-2</v>
      </c>
      <c r="Q725" s="13">
        <v>0.11460131296562449</v>
      </c>
      <c r="R725" s="13">
        <v>0.107111224127063</v>
      </c>
      <c r="S725" s="13">
        <v>0.12054769907008769</v>
      </c>
      <c r="T725" s="13">
        <v>0.10980011013444781</v>
      </c>
      <c r="U725" s="13">
        <v>0.14788508462928379</v>
      </c>
      <c r="V725" s="13">
        <v>9.9045276583266936E-2</v>
      </c>
      <c r="W725" s="13">
        <v>6.5036069670758367E-2</v>
      </c>
      <c r="X725" s="13">
        <v>8.6218112924493065E-2</v>
      </c>
      <c r="Y725" s="13">
        <v>5.006483508332088E-2</v>
      </c>
      <c r="AA725" s="13">
        <v>7.0798106521880663E-2</v>
      </c>
      <c r="AB725" s="13">
        <v>4.3012087141559997E-2</v>
      </c>
      <c r="AC725" s="13">
        <v>0.1217623891160628</v>
      </c>
      <c r="AD725" s="13">
        <v>0.155135247616599</v>
      </c>
      <c r="AE725" s="13">
        <v>0.11086500520732689</v>
      </c>
      <c r="AF725" s="13">
        <v>8.4396034634968961E-2</v>
      </c>
      <c r="AH725" s="13">
        <v>6.1832755625061832E-2</v>
      </c>
      <c r="AI725" s="13">
        <v>4.5767408289498573E-2</v>
      </c>
      <c r="AJ725" s="13">
        <v>0.1074392227058181</v>
      </c>
      <c r="AK725" s="13">
        <v>0.140067376236123</v>
      </c>
      <c r="AL725" s="13">
        <v>8.3761567353999936E-2</v>
      </c>
      <c r="AN725" s="13">
        <v>6.1051521395587983E-2</v>
      </c>
      <c r="AO725" s="13">
        <v>9.4575003616567621E-2</v>
      </c>
      <c r="AP725" s="13">
        <v>0.1206742793621234</v>
      </c>
      <c r="AQ725" s="13">
        <v>0.10134198125591209</v>
      </c>
    </row>
    <row r="726" spans="2:45" x14ac:dyDescent="0.35">
      <c r="B726" s="12" t="s">
        <v>81</v>
      </c>
      <c r="C726" s="13">
        <v>6.9780298020159892E-2</v>
      </c>
      <c r="D726" s="13">
        <v>0.12090134492359191</v>
      </c>
      <c r="E726" s="13">
        <v>7.1807690402100943E-2</v>
      </c>
      <c r="F726" s="13">
        <v>6.4343219922220446E-2</v>
      </c>
      <c r="G726" s="13">
        <v>5.5495062092832802E-2</v>
      </c>
      <c r="H726" s="13">
        <v>6.5787284604042262E-2</v>
      </c>
      <c r="I726" s="13">
        <v>5.3139848410468753E-2</v>
      </c>
      <c r="K726" s="13">
        <v>6.0104881791125428E-2</v>
      </c>
      <c r="L726" s="13">
        <v>7.9252917452806812E-2</v>
      </c>
      <c r="N726" s="13">
        <v>8.5672598708327344E-2</v>
      </c>
      <c r="O726" s="13">
        <v>6.7648496411880088E-2</v>
      </c>
      <c r="P726" s="13">
        <v>6.0317354236765562E-2</v>
      </c>
      <c r="Q726" s="13">
        <v>3.4628097235280708E-2</v>
      </c>
      <c r="R726" s="13">
        <v>4.9653893521144042E-2</v>
      </c>
      <c r="S726" s="13">
        <v>8.1008292361639297E-2</v>
      </c>
      <c r="T726" s="13">
        <v>5.8651158650802539E-2</v>
      </c>
      <c r="U726" s="13">
        <v>8.803539686817155E-2</v>
      </c>
      <c r="V726" s="13">
        <v>7.8259185601391376E-2</v>
      </c>
      <c r="W726" s="13">
        <v>6.79173571197417E-2</v>
      </c>
      <c r="X726" s="13">
        <v>7.4053995442292297E-2</v>
      </c>
      <c r="Y726" s="13">
        <v>6.6036185602426245E-2</v>
      </c>
      <c r="AA726" s="13">
        <v>6.9063265457943987E-2</v>
      </c>
      <c r="AB726" s="13">
        <v>5.3091298759236648E-2</v>
      </c>
      <c r="AC726" s="13">
        <v>7.7731846942702743E-2</v>
      </c>
      <c r="AD726" s="13">
        <v>4.7567868140477067E-2</v>
      </c>
      <c r="AE726" s="13">
        <v>0.1186102059431622</v>
      </c>
      <c r="AF726" s="13">
        <v>4.4744200619264693E-2</v>
      </c>
      <c r="AH726" s="13">
        <v>5.5504461984555352E-2</v>
      </c>
      <c r="AI726" s="13">
        <v>6.7642581293531429E-2</v>
      </c>
      <c r="AJ726" s="13">
        <v>8.3249959790087133E-2</v>
      </c>
      <c r="AK726" s="13">
        <v>4.7729116597399542E-2</v>
      </c>
      <c r="AL726" s="13">
        <v>8.647476543808652E-2</v>
      </c>
      <c r="AN726" s="13">
        <v>5.7475967225542428E-2</v>
      </c>
      <c r="AO726" s="13">
        <v>5.6902206778808889E-2</v>
      </c>
      <c r="AP726" s="13">
        <v>7.3739652860787555E-2</v>
      </c>
      <c r="AQ726" s="13">
        <v>9.2480015591079129E-2</v>
      </c>
    </row>
    <row r="728" spans="2:45" x14ac:dyDescent="0.35">
      <c r="B728" s="30" t="s">
        <v>203</v>
      </c>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row>
    <row r="729" spans="2:45" x14ac:dyDescent="0.35">
      <c r="B729" s="29" t="s">
        <v>16</v>
      </c>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row>
    <row r="730" spans="2:45" x14ac:dyDescent="0.35">
      <c r="B730" s="12" t="s">
        <v>77</v>
      </c>
      <c r="C730" s="13">
        <v>8.5646832680706067E-2</v>
      </c>
      <c r="D730" s="13">
        <v>8.8482865760691629E-2</v>
      </c>
      <c r="E730" s="13">
        <v>0.1575122176957898</v>
      </c>
      <c r="F730" s="13">
        <v>8.8353779121370365E-2</v>
      </c>
      <c r="G730" s="13">
        <v>7.0513495902971499E-2</v>
      </c>
      <c r="H730" s="13">
        <v>7.1923363525201733E-2</v>
      </c>
      <c r="I730" s="13">
        <v>4.4685639427541897E-2</v>
      </c>
      <c r="K730" s="13">
        <v>0.10650727038675931</v>
      </c>
      <c r="L730" s="13">
        <v>6.5223629904694824E-2</v>
      </c>
      <c r="N730" s="13">
        <v>8.2994096593619171E-2</v>
      </c>
      <c r="O730" s="13">
        <v>9.7664378104192553E-2</v>
      </c>
      <c r="P730" s="13">
        <v>0.13033553485428981</v>
      </c>
      <c r="Q730" s="13">
        <v>0.13512612227526449</v>
      </c>
      <c r="R730" s="13">
        <v>7.5892791299786128E-2</v>
      </c>
      <c r="S730" s="13">
        <v>0.10495207297307479</v>
      </c>
      <c r="T730" s="13">
        <v>4.9228368011952989E-2</v>
      </c>
      <c r="U730" s="13">
        <v>9.5690132684907614E-2</v>
      </c>
      <c r="V730" s="13">
        <v>0.1026833784298347</v>
      </c>
      <c r="W730" s="13">
        <v>7.4032100367094719E-2</v>
      </c>
      <c r="X730" s="13">
        <v>4.9564722137359032E-2</v>
      </c>
      <c r="Y730" s="13">
        <v>7.2805875354536406E-2</v>
      </c>
      <c r="AA730" s="13">
        <v>0.12052757263328551</v>
      </c>
      <c r="AB730" s="13">
        <v>0.12777476160059309</v>
      </c>
      <c r="AC730" s="13">
        <v>6.7415966931648461E-2</v>
      </c>
      <c r="AD730" s="13">
        <v>4.5033770112601658E-2</v>
      </c>
      <c r="AE730" s="13">
        <v>4.930556790284165E-2</v>
      </c>
      <c r="AF730" s="13">
        <v>8.0937440253762302E-2</v>
      </c>
      <c r="AH730" s="13">
        <v>0.17286065001873291</v>
      </c>
      <c r="AI730" s="13">
        <v>8.3082145951296843E-2</v>
      </c>
      <c r="AJ730" s="13">
        <v>6.5870451283327747E-2</v>
      </c>
      <c r="AK730" s="13">
        <v>4.9229002104120088E-2</v>
      </c>
      <c r="AL730" s="13">
        <v>7.4858578460697198E-2</v>
      </c>
      <c r="AN730" s="13">
        <v>0.10243241407925691</v>
      </c>
      <c r="AO730" s="13">
        <v>0.1028360402319889</v>
      </c>
      <c r="AP730" s="13">
        <v>8.9366957598171259E-2</v>
      </c>
      <c r="AQ730" s="13">
        <v>4.7071092092256857E-2</v>
      </c>
    </row>
    <row r="731" spans="2:45" x14ac:dyDescent="0.35">
      <c r="B731" s="12" t="s">
        <v>78</v>
      </c>
      <c r="C731" s="13">
        <v>0.2370217796689687</v>
      </c>
      <c r="D731" s="13">
        <v>0.25620542595306778</v>
      </c>
      <c r="E731" s="13">
        <v>0.2650112382977815</v>
      </c>
      <c r="F731" s="13">
        <v>0.21815206434923609</v>
      </c>
      <c r="G731" s="13">
        <v>0.23581570043692171</v>
      </c>
      <c r="H731" s="13">
        <v>0.2162473591184626</v>
      </c>
      <c r="I731" s="13">
        <v>0.23193660819627171</v>
      </c>
      <c r="K731" s="13">
        <v>0.26485520799364548</v>
      </c>
      <c r="L731" s="13">
        <v>0.2097717402097537</v>
      </c>
      <c r="N731" s="13">
        <v>0.21479857659877991</v>
      </c>
      <c r="O731" s="13">
        <v>8.7189195787579304E-2</v>
      </c>
      <c r="P731" s="13">
        <v>0.22670699107117229</v>
      </c>
      <c r="Q731" s="13">
        <v>0.2081097740727525</v>
      </c>
      <c r="R731" s="13">
        <v>0.2457673738284121</v>
      </c>
      <c r="S731" s="13">
        <v>0.2268851020478535</v>
      </c>
      <c r="T731" s="13">
        <v>0.2261490649623106</v>
      </c>
      <c r="U731" s="13">
        <v>0.2028409717815404</v>
      </c>
      <c r="V731" s="13">
        <v>0.29346931517868191</v>
      </c>
      <c r="W731" s="13">
        <v>0.2334890316552552</v>
      </c>
      <c r="X731" s="13">
        <v>0.2251760349222717</v>
      </c>
      <c r="Y731" s="13">
        <v>0.29823034232090978</v>
      </c>
      <c r="AA731" s="13">
        <v>0.30984163065045017</v>
      </c>
      <c r="AB731" s="13">
        <v>0.24843225775695821</v>
      </c>
      <c r="AC731" s="13">
        <v>0.23798370766482119</v>
      </c>
      <c r="AD731" s="13">
        <v>0.14781350940037499</v>
      </c>
      <c r="AE731" s="13">
        <v>0.17371256756926759</v>
      </c>
      <c r="AF731" s="13">
        <v>0.23351970973344049</v>
      </c>
      <c r="AH731" s="13">
        <v>0.38817357457153129</v>
      </c>
      <c r="AI731" s="13">
        <v>0.26871708721362231</v>
      </c>
      <c r="AJ731" s="13">
        <v>0.18915834330634601</v>
      </c>
      <c r="AK731" s="13">
        <v>0.18320273783791219</v>
      </c>
      <c r="AL731" s="13">
        <v>0.20862981922452989</v>
      </c>
      <c r="AN731" s="13">
        <v>0.31153688240705341</v>
      </c>
      <c r="AO731" s="13">
        <v>0.22280609022647729</v>
      </c>
      <c r="AP731" s="13">
        <v>0.19882982897994531</v>
      </c>
      <c r="AQ731" s="13">
        <v>0.20566903755121951</v>
      </c>
    </row>
    <row r="732" spans="2:45" ht="29" x14ac:dyDescent="0.35">
      <c r="B732" s="12" t="s">
        <v>193</v>
      </c>
      <c r="C732" s="13">
        <v>0.2072536367281978</v>
      </c>
      <c r="D732" s="13">
        <v>0.15845277287768611</v>
      </c>
      <c r="E732" s="13">
        <v>0.14522505750139639</v>
      </c>
      <c r="F732" s="13">
        <v>0.23053753407878561</v>
      </c>
      <c r="G732" s="13">
        <v>0.2175661301780947</v>
      </c>
      <c r="H732" s="13">
        <v>0.18955355140457611</v>
      </c>
      <c r="I732" s="13">
        <v>0.27443526921941158</v>
      </c>
      <c r="K732" s="13">
        <v>0.18307606263131981</v>
      </c>
      <c r="L732" s="13">
        <v>0.23092444869151971</v>
      </c>
      <c r="N732" s="13">
        <v>0.1981926190960297</v>
      </c>
      <c r="O732" s="13">
        <v>0.24983420427164241</v>
      </c>
      <c r="P732" s="13">
        <v>0.18675684175537011</v>
      </c>
      <c r="Q732" s="13">
        <v>0.15919903533512419</v>
      </c>
      <c r="R732" s="13">
        <v>0.19556742937671079</v>
      </c>
      <c r="S732" s="13">
        <v>0.20462782879247879</v>
      </c>
      <c r="T732" s="13">
        <v>0.18346093515498429</v>
      </c>
      <c r="U732" s="13">
        <v>0.1884461889834875</v>
      </c>
      <c r="V732" s="13">
        <v>0.19294405346106841</v>
      </c>
      <c r="W732" s="13">
        <v>0.23205097040445641</v>
      </c>
      <c r="X732" s="13">
        <v>0.27295695737375558</v>
      </c>
      <c r="Y732" s="13">
        <v>0.21646966103106161</v>
      </c>
      <c r="AA732" s="13">
        <v>0.22159990036053609</v>
      </c>
      <c r="AB732" s="13">
        <v>0.23494566536416189</v>
      </c>
      <c r="AC732" s="13">
        <v>0.1780662875846977</v>
      </c>
      <c r="AD732" s="13">
        <v>0.14174720753333769</v>
      </c>
      <c r="AE732" s="13">
        <v>0.22791751494625859</v>
      </c>
      <c r="AF732" s="13">
        <v>0.20352212272985401</v>
      </c>
      <c r="AH732" s="13">
        <v>0.21159889011653241</v>
      </c>
      <c r="AI732" s="13">
        <v>0.2552775767535625</v>
      </c>
      <c r="AJ732" s="13">
        <v>0.19118537891476139</v>
      </c>
      <c r="AK732" s="13">
        <v>0.14026030368944101</v>
      </c>
      <c r="AL732" s="13">
        <v>0.24359412771470121</v>
      </c>
      <c r="AN732" s="13">
        <v>0.21432426696412851</v>
      </c>
      <c r="AO732" s="13">
        <v>0.2097353611770861</v>
      </c>
      <c r="AP732" s="13">
        <v>0.19544771793250429</v>
      </c>
      <c r="AQ732" s="13">
        <v>0.20485619087325629</v>
      </c>
    </row>
    <row r="733" spans="2:45" x14ac:dyDescent="0.35">
      <c r="B733" s="12" t="s">
        <v>79</v>
      </c>
      <c r="C733" s="13">
        <v>0.1895000635838669</v>
      </c>
      <c r="D733" s="13">
        <v>0.1905897491235915</v>
      </c>
      <c r="E733" s="13">
        <v>0.15890906802838131</v>
      </c>
      <c r="F733" s="13">
        <v>0.19572891079613439</v>
      </c>
      <c r="G733" s="13">
        <v>0.1792284940056604</v>
      </c>
      <c r="H733" s="13">
        <v>0.20142908403747861</v>
      </c>
      <c r="I733" s="13">
        <v>0.20886822494216409</v>
      </c>
      <c r="K733" s="13">
        <v>0.17232141500159201</v>
      </c>
      <c r="L733" s="13">
        <v>0.20631864756361859</v>
      </c>
      <c r="N733" s="13">
        <v>0.24000225922445101</v>
      </c>
      <c r="O733" s="13">
        <v>0.30351651399251922</v>
      </c>
      <c r="P733" s="13">
        <v>0.20527785527971229</v>
      </c>
      <c r="Q733" s="13">
        <v>0.26510311828269001</v>
      </c>
      <c r="R733" s="13">
        <v>0.1875722099101105</v>
      </c>
      <c r="S733" s="13">
        <v>0.18084927651551519</v>
      </c>
      <c r="T733" s="13">
        <v>0.16866449809150519</v>
      </c>
      <c r="U733" s="13">
        <v>0.1691759918026482</v>
      </c>
      <c r="V733" s="13">
        <v>0.15577419291279529</v>
      </c>
      <c r="W733" s="13">
        <v>0.21125240774706061</v>
      </c>
      <c r="X733" s="13">
        <v>0.14092078453376511</v>
      </c>
      <c r="Y733" s="13">
        <v>0.1689340700284602</v>
      </c>
      <c r="AA733" s="13">
        <v>0.15450298919278749</v>
      </c>
      <c r="AB733" s="13">
        <v>0.20720870964019991</v>
      </c>
      <c r="AC733" s="13">
        <v>0.22626006800135609</v>
      </c>
      <c r="AD733" s="13">
        <v>0.24639361581560409</v>
      </c>
      <c r="AE733" s="13">
        <v>0.18671872930143679</v>
      </c>
      <c r="AF733" s="13">
        <v>0.1949342071206992</v>
      </c>
      <c r="AH733" s="13">
        <v>0.1093640399160821</v>
      </c>
      <c r="AI733" s="13">
        <v>0.2177039466538557</v>
      </c>
      <c r="AJ733" s="13">
        <v>0.23991468837973581</v>
      </c>
      <c r="AK733" s="13">
        <v>0.2488841041699065</v>
      </c>
      <c r="AL733" s="13">
        <v>0.1628348759278804</v>
      </c>
      <c r="AN733" s="13">
        <v>0.16739074527548861</v>
      </c>
      <c r="AO733" s="13">
        <v>0.19774995506894219</v>
      </c>
      <c r="AP733" s="13">
        <v>0.19997657738874541</v>
      </c>
      <c r="AQ733" s="13">
        <v>0.196936029895867</v>
      </c>
    </row>
    <row r="734" spans="2:45" x14ac:dyDescent="0.35">
      <c r="B734" s="12" t="s">
        <v>80</v>
      </c>
      <c r="C734" s="13">
        <v>0.24988407045519309</v>
      </c>
      <c r="D734" s="13">
        <v>0.25795128471118139</v>
      </c>
      <c r="E734" s="13">
        <v>0.2469762756193658</v>
      </c>
      <c r="F734" s="13">
        <v>0.23934083298093231</v>
      </c>
      <c r="G734" s="13">
        <v>0.26472540736295858</v>
      </c>
      <c r="H734" s="13">
        <v>0.28101764128008111</v>
      </c>
      <c r="I734" s="13">
        <v>0.22252153493555521</v>
      </c>
      <c r="K734" s="13">
        <v>0.24831973543012409</v>
      </c>
      <c r="L734" s="13">
        <v>0.25141561700645881</v>
      </c>
      <c r="N734" s="13">
        <v>0.23143577178772759</v>
      </c>
      <c r="O734" s="13">
        <v>0.23031705364985519</v>
      </c>
      <c r="P734" s="13">
        <v>0.22096836853405599</v>
      </c>
      <c r="Q734" s="13">
        <v>0.18515688051255791</v>
      </c>
      <c r="R734" s="13">
        <v>0.2852332809981194</v>
      </c>
      <c r="S734" s="13">
        <v>0.26334908166567511</v>
      </c>
      <c r="T734" s="13">
        <v>0.34155077654023891</v>
      </c>
      <c r="U734" s="13">
        <v>0.28834069309954458</v>
      </c>
      <c r="V734" s="13">
        <v>0.22599495940285899</v>
      </c>
      <c r="W734" s="13">
        <v>0.22729783600218101</v>
      </c>
      <c r="X734" s="13">
        <v>0.26156141934442462</v>
      </c>
      <c r="Y734" s="13">
        <v>0.21345844744485229</v>
      </c>
      <c r="AA734" s="13">
        <v>0.1712373102733282</v>
      </c>
      <c r="AB734" s="13">
        <v>0.16143731856903529</v>
      </c>
      <c r="AC734" s="13">
        <v>0.26542298428852601</v>
      </c>
      <c r="AD734" s="13">
        <v>0.40747043222552759</v>
      </c>
      <c r="AE734" s="13">
        <v>0.288463721065919</v>
      </c>
      <c r="AF734" s="13">
        <v>0.26616056594320991</v>
      </c>
      <c r="AH734" s="13">
        <v>9.2568821448821129E-2</v>
      </c>
      <c r="AI734" s="13">
        <v>0.1584234208097535</v>
      </c>
      <c r="AJ734" s="13">
        <v>0.26749149334293498</v>
      </c>
      <c r="AK734" s="13">
        <v>0.36606372073218929</v>
      </c>
      <c r="AL734" s="13">
        <v>0.26756796146523149</v>
      </c>
      <c r="AN734" s="13">
        <v>0.18414259386769599</v>
      </c>
      <c r="AO734" s="13">
        <v>0.24349755340527751</v>
      </c>
      <c r="AP734" s="13">
        <v>0.2887552335674094</v>
      </c>
      <c r="AQ734" s="13">
        <v>0.29385001782261477</v>
      </c>
    </row>
    <row r="735" spans="2:45" x14ac:dyDescent="0.35">
      <c r="B735" s="12" t="s">
        <v>81</v>
      </c>
      <c r="C735" s="13">
        <v>3.0693616883067501E-2</v>
      </c>
      <c r="D735" s="13">
        <v>4.831790157378163E-2</v>
      </c>
      <c r="E735" s="13">
        <v>2.6366142857285269E-2</v>
      </c>
      <c r="F735" s="13">
        <v>2.7886878673541241E-2</v>
      </c>
      <c r="G735" s="13">
        <v>3.2150772113392991E-2</v>
      </c>
      <c r="H735" s="13">
        <v>3.9829000634199772E-2</v>
      </c>
      <c r="I735" s="13">
        <v>1.7552723279055601E-2</v>
      </c>
      <c r="K735" s="13">
        <v>2.4920308556559159E-2</v>
      </c>
      <c r="L735" s="13">
        <v>3.6345916623954491E-2</v>
      </c>
      <c r="N735" s="13">
        <v>3.2576676699392737E-2</v>
      </c>
      <c r="O735" s="13">
        <v>3.1478654194211239E-2</v>
      </c>
      <c r="P735" s="13">
        <v>2.995440850539945E-2</v>
      </c>
      <c r="Q735" s="13">
        <v>4.7305069521610919E-2</v>
      </c>
      <c r="R735" s="13">
        <v>9.9669145868610341E-3</v>
      </c>
      <c r="S735" s="13">
        <v>1.9336638005402609E-2</v>
      </c>
      <c r="T735" s="13">
        <v>3.0946357239008231E-2</v>
      </c>
      <c r="U735" s="13">
        <v>5.5506021647871398E-2</v>
      </c>
      <c r="V735" s="13">
        <v>2.913410061476077E-2</v>
      </c>
      <c r="W735" s="13">
        <v>2.1877653823952119E-2</v>
      </c>
      <c r="X735" s="13">
        <v>4.9820081688423938E-2</v>
      </c>
      <c r="Y735" s="13">
        <v>3.0101603820179689E-2</v>
      </c>
      <c r="AA735" s="13">
        <v>2.2290596889612609E-2</v>
      </c>
      <c r="AB735" s="13">
        <v>2.020128706905169E-2</v>
      </c>
      <c r="AC735" s="13">
        <v>2.4850985528950549E-2</v>
      </c>
      <c r="AD735" s="13">
        <v>1.154146491255407E-2</v>
      </c>
      <c r="AE735" s="13">
        <v>7.3881899214276417E-2</v>
      </c>
      <c r="AF735" s="13">
        <v>2.0925954219034142E-2</v>
      </c>
      <c r="AH735" s="13">
        <v>2.5434023928300031E-2</v>
      </c>
      <c r="AI735" s="13">
        <v>1.679582261790925E-2</v>
      </c>
      <c r="AJ735" s="13">
        <v>4.6379644772893983E-2</v>
      </c>
      <c r="AK735" s="13">
        <v>1.236013146643076E-2</v>
      </c>
      <c r="AL735" s="13">
        <v>4.2514637206959818E-2</v>
      </c>
      <c r="AN735" s="13">
        <v>2.0173097406376891E-2</v>
      </c>
      <c r="AO735" s="13">
        <v>2.337499989022793E-2</v>
      </c>
      <c r="AP735" s="13">
        <v>2.7623684533224491E-2</v>
      </c>
      <c r="AQ735" s="13">
        <v>5.1617631764785649E-2</v>
      </c>
    </row>
    <row r="737" spans="2:45" x14ac:dyDescent="0.35">
      <c r="B737" s="30" t="s">
        <v>204</v>
      </c>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row>
    <row r="738" spans="2:45" x14ac:dyDescent="0.35">
      <c r="B738" s="29" t="s">
        <v>16</v>
      </c>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row>
    <row r="739" spans="2:45" x14ac:dyDescent="0.35">
      <c r="B739" s="12" t="s">
        <v>205</v>
      </c>
      <c r="C739" s="13">
        <v>0.16460203071111959</v>
      </c>
      <c r="D739" s="13">
        <v>0.2139548475835904</v>
      </c>
      <c r="E739" s="13">
        <v>0.27291050768312408</v>
      </c>
      <c r="F739" s="13">
        <v>0.18367980310375079</v>
      </c>
      <c r="G739" s="13">
        <v>0.13112643007733199</v>
      </c>
      <c r="H739" s="13">
        <v>0.1220348387428612</v>
      </c>
      <c r="I739" s="13">
        <v>8.436444674970707E-2</v>
      </c>
      <c r="K739" s="13">
        <v>0.1748105066173542</v>
      </c>
      <c r="L739" s="13">
        <v>0.15460752453608609</v>
      </c>
      <c r="N739" s="13">
        <v>0.1793094866290105</v>
      </c>
      <c r="O739" s="13">
        <v>0.13408884860715489</v>
      </c>
      <c r="P739" s="13">
        <v>0.1648447769585287</v>
      </c>
      <c r="Q739" s="13">
        <v>0.1776132527884472</v>
      </c>
      <c r="R739" s="13">
        <v>0.1556250933808139</v>
      </c>
      <c r="S739" s="13">
        <v>0.1723848224510286</v>
      </c>
      <c r="T739" s="13">
        <v>0.1471470008484598</v>
      </c>
      <c r="U739" s="13">
        <v>0.19224060566384929</v>
      </c>
      <c r="V739" s="13">
        <v>0.21838360765778689</v>
      </c>
      <c r="W739" s="13">
        <v>0.14242723036580859</v>
      </c>
      <c r="X739" s="13">
        <v>0.1045879126844987</v>
      </c>
      <c r="Y739" s="13">
        <v>0.1459654318071478</v>
      </c>
      <c r="AA739" s="13">
        <v>0.18086522003934261</v>
      </c>
      <c r="AB739" s="13">
        <v>0.18627996495624891</v>
      </c>
      <c r="AC739" s="13">
        <v>0.2176321303361555</v>
      </c>
      <c r="AD739" s="13">
        <v>0.1529837531393807</v>
      </c>
      <c r="AE739" s="13">
        <v>0.13062949563677759</v>
      </c>
      <c r="AF739" s="13">
        <v>0.15669858567183931</v>
      </c>
      <c r="AH739" s="13">
        <v>0.242096333135769</v>
      </c>
      <c r="AI739" s="13">
        <v>0.14019650641813941</v>
      </c>
      <c r="AJ739" s="13">
        <v>0.1441599140258803</v>
      </c>
      <c r="AK739" s="13">
        <v>0.13926068292656019</v>
      </c>
      <c r="AL739" s="13">
        <v>0.1571166209382048</v>
      </c>
      <c r="AN739" s="13">
        <v>0.2261058464870826</v>
      </c>
      <c r="AO739" s="13">
        <v>0.13193268104453079</v>
      </c>
      <c r="AP739" s="13">
        <v>0.17442721496923319</v>
      </c>
      <c r="AQ739" s="13">
        <v>0.1215689784765704</v>
      </c>
    </row>
    <row r="740" spans="2:45" x14ac:dyDescent="0.35">
      <c r="B740" s="12" t="s">
        <v>206</v>
      </c>
      <c r="C740" s="13">
        <v>0.78276096243586502</v>
      </c>
      <c r="D740" s="13">
        <v>0.66700316303399809</v>
      </c>
      <c r="E740" s="13">
        <v>0.66988513539155337</v>
      </c>
      <c r="F740" s="13">
        <v>0.75764617755063324</v>
      </c>
      <c r="G740" s="13">
        <v>0.83570065265875459</v>
      </c>
      <c r="H740" s="13">
        <v>0.8429420337196678</v>
      </c>
      <c r="I740" s="13">
        <v>0.88772893467417491</v>
      </c>
      <c r="K740" s="13">
        <v>0.7786260548605427</v>
      </c>
      <c r="L740" s="13">
        <v>0.78680920231754148</v>
      </c>
      <c r="N740" s="13">
        <v>0.79511021084851186</v>
      </c>
      <c r="O740" s="13">
        <v>0.80109610203763548</v>
      </c>
      <c r="P740" s="13">
        <v>0.75396384490492629</v>
      </c>
      <c r="Q740" s="13">
        <v>0.76214559465055876</v>
      </c>
      <c r="R740" s="13">
        <v>0.80524854625123143</v>
      </c>
      <c r="S740" s="13">
        <v>0.80030830142337472</v>
      </c>
      <c r="T740" s="13">
        <v>0.80915367289860007</v>
      </c>
      <c r="U740" s="13">
        <v>0.77344500610815536</v>
      </c>
      <c r="V740" s="13">
        <v>0.67699094816379879</v>
      </c>
      <c r="W740" s="13">
        <v>0.80452347842217908</v>
      </c>
      <c r="X740" s="13">
        <v>0.84162190913512203</v>
      </c>
      <c r="Y740" s="13">
        <v>0.81610976357673781</v>
      </c>
      <c r="AA740" s="13">
        <v>0.78008983347371252</v>
      </c>
      <c r="AB740" s="13">
        <v>0.76132311468567393</v>
      </c>
      <c r="AC740" s="13">
        <v>0.74805630627994313</v>
      </c>
      <c r="AD740" s="13">
        <v>0.81450203167258406</v>
      </c>
      <c r="AE740" s="13">
        <v>0.75608430825814588</v>
      </c>
      <c r="AF740" s="13">
        <v>0.8075941186784471</v>
      </c>
      <c r="AH740" s="13">
        <v>0.7204483951300753</v>
      </c>
      <c r="AI740" s="13">
        <v>0.82135512400393751</v>
      </c>
      <c r="AJ740" s="13">
        <v>0.79218450583978361</v>
      </c>
      <c r="AK740" s="13">
        <v>0.82957497773114119</v>
      </c>
      <c r="AL740" s="13">
        <v>0.76946468034876769</v>
      </c>
      <c r="AN740" s="13">
        <v>0.73259912392578563</v>
      </c>
      <c r="AO740" s="13">
        <v>0.82405555545288955</v>
      </c>
      <c r="AP740" s="13">
        <v>0.7789825543451564</v>
      </c>
      <c r="AQ740" s="13">
        <v>0.79985076492491292</v>
      </c>
    </row>
    <row r="741" spans="2:45" x14ac:dyDescent="0.35">
      <c r="B741" s="12" t="s">
        <v>207</v>
      </c>
      <c r="C741" s="13">
        <v>5.2637006853015332E-2</v>
      </c>
      <c r="D741" s="13">
        <v>0.1190419893824117</v>
      </c>
      <c r="E741" s="13">
        <v>5.7204356925322469E-2</v>
      </c>
      <c r="F741" s="13">
        <v>5.8674019345615933E-2</v>
      </c>
      <c r="G741" s="13">
        <v>3.31729172639132E-2</v>
      </c>
      <c r="H741" s="13">
        <v>3.502312753747102E-2</v>
      </c>
      <c r="I741" s="13">
        <v>2.7906618576118109E-2</v>
      </c>
      <c r="K741" s="13">
        <v>4.6563438522103123E-2</v>
      </c>
      <c r="L741" s="13">
        <v>5.8583273146372419E-2</v>
      </c>
      <c r="N741" s="13">
        <v>2.5580302522477779E-2</v>
      </c>
      <c r="O741" s="13">
        <v>6.4815049355209597E-2</v>
      </c>
      <c r="P741" s="13">
        <v>8.1191378136545173E-2</v>
      </c>
      <c r="Q741" s="13">
        <v>6.0241152560994257E-2</v>
      </c>
      <c r="R741" s="13">
        <v>3.9126360367954603E-2</v>
      </c>
      <c r="S741" s="13">
        <v>2.730687612559668E-2</v>
      </c>
      <c r="T741" s="13">
        <v>4.3699326252940152E-2</v>
      </c>
      <c r="U741" s="13">
        <v>3.4314388227994971E-2</v>
      </c>
      <c r="V741" s="13">
        <v>0.1046254441784143</v>
      </c>
      <c r="W741" s="13">
        <v>5.3049291212012108E-2</v>
      </c>
      <c r="X741" s="13">
        <v>5.3790178180379171E-2</v>
      </c>
      <c r="Y741" s="13">
        <v>3.7924804616114187E-2</v>
      </c>
      <c r="AA741" s="13">
        <v>3.9044946486944801E-2</v>
      </c>
      <c r="AB741" s="13">
        <v>5.2396920358077248E-2</v>
      </c>
      <c r="AC741" s="13">
        <v>3.4311563383901317E-2</v>
      </c>
      <c r="AD741" s="13">
        <v>3.2514215188035211E-2</v>
      </c>
      <c r="AE741" s="13">
        <v>0.11328619610507661</v>
      </c>
      <c r="AF741" s="13">
        <v>3.57072956497137E-2</v>
      </c>
      <c r="AH741" s="13">
        <v>3.7455271734155651E-2</v>
      </c>
      <c r="AI741" s="13">
        <v>3.8448369577922907E-2</v>
      </c>
      <c r="AJ741" s="13">
        <v>6.3655580134336087E-2</v>
      </c>
      <c r="AK741" s="13">
        <v>3.116433934229856E-2</v>
      </c>
      <c r="AL741" s="13">
        <v>7.3418698713027641E-2</v>
      </c>
      <c r="AN741" s="13">
        <v>4.1295029587131937E-2</v>
      </c>
      <c r="AO741" s="13">
        <v>4.401176350257948E-2</v>
      </c>
      <c r="AP741" s="13">
        <v>4.6590230685610468E-2</v>
      </c>
      <c r="AQ741" s="13">
        <v>7.8580256598516654E-2</v>
      </c>
    </row>
    <row r="743" spans="2:45" x14ac:dyDescent="0.35">
      <c r="B743" s="30" t="s">
        <v>208</v>
      </c>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row>
    <row r="744" spans="2:45" x14ac:dyDescent="0.35">
      <c r="B744" s="29" t="s">
        <v>16</v>
      </c>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row>
    <row r="745" spans="2:45" x14ac:dyDescent="0.35">
      <c r="B745" s="12" t="s">
        <v>205</v>
      </c>
      <c r="C745" s="13">
        <v>0.37415356637872871</v>
      </c>
      <c r="D745" s="13">
        <v>0.40134877747720021</v>
      </c>
      <c r="E745" s="13">
        <v>0.3458920993968968</v>
      </c>
      <c r="F745" s="13">
        <v>0.3589647564670187</v>
      </c>
      <c r="G745" s="13">
        <v>0.35375497294195563</v>
      </c>
      <c r="H745" s="13">
        <v>0.37428428796551733</v>
      </c>
      <c r="I745" s="13">
        <v>0.40798141129958282</v>
      </c>
      <c r="K745" s="13">
        <v>0.40347061638681359</v>
      </c>
      <c r="L745" s="13">
        <v>0.34545100195766493</v>
      </c>
      <c r="N745" s="13">
        <v>0.41495210937300109</v>
      </c>
      <c r="O745" s="13">
        <v>0.234955666338726</v>
      </c>
      <c r="P745" s="13">
        <v>0.22674558034884579</v>
      </c>
      <c r="Q745" s="13">
        <v>0.3989653921393162</v>
      </c>
      <c r="R745" s="13">
        <v>0.3828222428612969</v>
      </c>
      <c r="S745" s="13">
        <v>0.46946599416338719</v>
      </c>
      <c r="T745" s="13">
        <v>0.34588914394794262</v>
      </c>
      <c r="U745" s="13">
        <v>0.36132323262317051</v>
      </c>
      <c r="V745" s="13">
        <v>0.37082601936276999</v>
      </c>
      <c r="W745" s="13">
        <v>0.35848582301670051</v>
      </c>
      <c r="X745" s="13">
        <v>0.37085491094316658</v>
      </c>
      <c r="Y745" s="13">
        <v>0.42208029918013162</v>
      </c>
      <c r="AA745" s="13">
        <v>0.39389269397042492</v>
      </c>
      <c r="AB745" s="13">
        <v>0.4153819994930118</v>
      </c>
      <c r="AC745" s="13">
        <v>0.31700519340939171</v>
      </c>
      <c r="AD745" s="13">
        <v>0.4469918779135893</v>
      </c>
      <c r="AE745" s="13">
        <v>0.29871451002208099</v>
      </c>
      <c r="AF745" s="13">
        <v>0.3728262342248535</v>
      </c>
      <c r="AH745" s="13">
        <v>0.43059043687350118</v>
      </c>
      <c r="AI745" s="13">
        <v>0.38333878705420887</v>
      </c>
      <c r="AJ745" s="13">
        <v>0.32033559765281189</v>
      </c>
      <c r="AK745" s="13">
        <v>0.40765033340717038</v>
      </c>
      <c r="AL745" s="13">
        <v>0.34350584316645411</v>
      </c>
      <c r="AN745" s="13">
        <v>0.38508160825557192</v>
      </c>
      <c r="AO745" s="13">
        <v>0.36873825270320898</v>
      </c>
      <c r="AP745" s="13">
        <v>0.43398781213775151</v>
      </c>
      <c r="AQ745" s="13">
        <v>0.31685179019454551</v>
      </c>
    </row>
    <row r="746" spans="2:45" x14ac:dyDescent="0.35">
      <c r="B746" s="12" t="s">
        <v>206</v>
      </c>
      <c r="C746" s="13">
        <v>0.58016377308750144</v>
      </c>
      <c r="D746" s="13">
        <v>0.53784472822570328</v>
      </c>
      <c r="E746" s="13">
        <v>0.60690606738539832</v>
      </c>
      <c r="F746" s="13">
        <v>0.58878374837777425</v>
      </c>
      <c r="G746" s="13">
        <v>0.59607872625385949</v>
      </c>
      <c r="H746" s="13">
        <v>0.6041456196521312</v>
      </c>
      <c r="I746" s="13">
        <v>0.55027136071563298</v>
      </c>
      <c r="K746" s="13">
        <v>0.54753883727214603</v>
      </c>
      <c r="L746" s="13">
        <v>0.61210489000462187</v>
      </c>
      <c r="N746" s="13">
        <v>0.54380901280456484</v>
      </c>
      <c r="O746" s="13">
        <v>0.68518755015314226</v>
      </c>
      <c r="P746" s="13">
        <v>0.69278077208559652</v>
      </c>
      <c r="Q746" s="13">
        <v>0.52068231407206012</v>
      </c>
      <c r="R746" s="13">
        <v>0.58355114192151647</v>
      </c>
      <c r="S746" s="13">
        <v>0.51157210804760422</v>
      </c>
      <c r="T746" s="13">
        <v>0.61424673255238937</v>
      </c>
      <c r="U746" s="13">
        <v>0.59432266717939952</v>
      </c>
      <c r="V746" s="13">
        <v>0.56394019499988557</v>
      </c>
      <c r="W746" s="13">
        <v>0.5901762727966865</v>
      </c>
      <c r="X746" s="13">
        <v>0.60196134486371811</v>
      </c>
      <c r="Y746" s="13">
        <v>0.55205072388899512</v>
      </c>
      <c r="AA746" s="13">
        <v>0.57315059163016813</v>
      </c>
      <c r="AB746" s="13">
        <v>0.55612965641795442</v>
      </c>
      <c r="AC746" s="13">
        <v>0.65869284753154511</v>
      </c>
      <c r="AD746" s="13">
        <v>0.52634233684201182</v>
      </c>
      <c r="AE746" s="13">
        <v>0.61402497593987293</v>
      </c>
      <c r="AF746" s="13">
        <v>0.57793038586910106</v>
      </c>
      <c r="AH746" s="13">
        <v>0.53111181693138565</v>
      </c>
      <c r="AI746" s="13">
        <v>0.57016903713735245</v>
      </c>
      <c r="AJ746" s="13">
        <v>0.63653697427568945</v>
      </c>
      <c r="AK746" s="13">
        <v>0.55775052014383486</v>
      </c>
      <c r="AL746" s="13">
        <v>0.59901820699096153</v>
      </c>
      <c r="AN746" s="13">
        <v>0.58172527869769974</v>
      </c>
      <c r="AO746" s="13">
        <v>0.57958137881353033</v>
      </c>
      <c r="AP746" s="13">
        <v>0.52190881877974782</v>
      </c>
      <c r="AQ746" s="13">
        <v>0.63048159235761747</v>
      </c>
    </row>
    <row r="747" spans="2:45" x14ac:dyDescent="0.35">
      <c r="B747" s="12" t="s">
        <v>207</v>
      </c>
      <c r="C747" s="13">
        <v>4.5682660533769869E-2</v>
      </c>
      <c r="D747" s="13">
        <v>6.0806494297096662E-2</v>
      </c>
      <c r="E747" s="13">
        <v>4.720183321770486E-2</v>
      </c>
      <c r="F747" s="13">
        <v>5.2251495155207058E-2</v>
      </c>
      <c r="G747" s="13">
        <v>5.0166300804184751E-2</v>
      </c>
      <c r="H747" s="13">
        <v>2.1570092382351538E-2</v>
      </c>
      <c r="I747" s="13">
        <v>4.1747227984784308E-2</v>
      </c>
      <c r="K747" s="13">
        <v>4.8990546341040303E-2</v>
      </c>
      <c r="L747" s="13">
        <v>4.2444108037713167E-2</v>
      </c>
      <c r="N747" s="13">
        <v>4.1238877822434218E-2</v>
      </c>
      <c r="O747" s="13">
        <v>7.9856783508131607E-2</v>
      </c>
      <c r="P747" s="13">
        <v>8.047364756555786E-2</v>
      </c>
      <c r="Q747" s="13">
        <v>8.035229378862363E-2</v>
      </c>
      <c r="R747" s="13">
        <v>3.3626615217186587E-2</v>
      </c>
      <c r="S747" s="13">
        <v>1.8961897789008551E-2</v>
      </c>
      <c r="T747" s="13">
        <v>3.9864123499668017E-2</v>
      </c>
      <c r="U747" s="13">
        <v>4.4354100197429767E-2</v>
      </c>
      <c r="V747" s="13">
        <v>6.5233785637344222E-2</v>
      </c>
      <c r="W747" s="13">
        <v>5.1337904186612923E-2</v>
      </c>
      <c r="X747" s="13">
        <v>2.7183744193115131E-2</v>
      </c>
      <c r="Y747" s="13">
        <v>2.5868976930873179E-2</v>
      </c>
      <c r="AA747" s="13">
        <v>3.2956714399407012E-2</v>
      </c>
      <c r="AB747" s="13">
        <v>2.848834408903381E-2</v>
      </c>
      <c r="AC747" s="13">
        <v>2.430195905906303E-2</v>
      </c>
      <c r="AD747" s="13">
        <v>2.6665785244399009E-2</v>
      </c>
      <c r="AE747" s="13">
        <v>8.7260514038046147E-2</v>
      </c>
      <c r="AF747" s="13">
        <v>4.9243379906045458E-2</v>
      </c>
      <c r="AH747" s="13">
        <v>3.8297746195113051E-2</v>
      </c>
      <c r="AI747" s="13">
        <v>4.6492175808438362E-2</v>
      </c>
      <c r="AJ747" s="13">
        <v>4.3127428071498608E-2</v>
      </c>
      <c r="AK747" s="13">
        <v>3.4599146448994839E-2</v>
      </c>
      <c r="AL747" s="13">
        <v>5.7475949842584542E-2</v>
      </c>
      <c r="AN747" s="13">
        <v>3.3193113046728603E-2</v>
      </c>
      <c r="AO747" s="13">
        <v>5.1680368483260637E-2</v>
      </c>
      <c r="AP747" s="13">
        <v>4.4103369082500753E-2</v>
      </c>
      <c r="AQ747" s="13">
        <v>5.2666617447837037E-2</v>
      </c>
    </row>
    <row r="749" spans="2:45" x14ac:dyDescent="0.35">
      <c r="B749" s="30" t="s">
        <v>209</v>
      </c>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row>
    <row r="750" spans="2:45" x14ac:dyDescent="0.35">
      <c r="B750" s="29" t="s">
        <v>16</v>
      </c>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row>
    <row r="751" spans="2:45" x14ac:dyDescent="0.35">
      <c r="B751" s="12" t="s">
        <v>205</v>
      </c>
      <c r="C751" s="13">
        <v>0.27899951022247371</v>
      </c>
      <c r="D751" s="13">
        <v>0.36124801863659739</v>
      </c>
      <c r="E751" s="13">
        <v>0.34610621012574089</v>
      </c>
      <c r="F751" s="13">
        <v>0.29155365507521469</v>
      </c>
      <c r="G751" s="13">
        <v>0.23574806255706321</v>
      </c>
      <c r="H751" s="13">
        <v>0.23741927805285279</v>
      </c>
      <c r="I751" s="13">
        <v>0.2231269028467496</v>
      </c>
      <c r="K751" s="13">
        <v>0.30468815655608322</v>
      </c>
      <c r="L751" s="13">
        <v>0.25384929810778217</v>
      </c>
      <c r="N751" s="13">
        <v>0.28652239468105789</v>
      </c>
      <c r="O751" s="13">
        <v>0.28524307666663662</v>
      </c>
      <c r="P751" s="13">
        <v>0.1675733459788864</v>
      </c>
      <c r="Q751" s="13">
        <v>0.27245184332540828</v>
      </c>
      <c r="R751" s="13">
        <v>0.29296427917385232</v>
      </c>
      <c r="S751" s="13">
        <v>0.36282106949962911</v>
      </c>
      <c r="T751" s="13">
        <v>0.22175106368018779</v>
      </c>
      <c r="U751" s="13">
        <v>0.25601321932677951</v>
      </c>
      <c r="V751" s="13">
        <v>0.35447095806092371</v>
      </c>
      <c r="W751" s="13">
        <v>0.25557054648850802</v>
      </c>
      <c r="X751" s="13">
        <v>0.2338695945072185</v>
      </c>
      <c r="Y751" s="13">
        <v>0.26661223321451077</v>
      </c>
      <c r="AA751" s="13">
        <v>0.29329547715087628</v>
      </c>
      <c r="AB751" s="13">
        <v>0.25524416134694061</v>
      </c>
      <c r="AC751" s="13">
        <v>0.29487000521459522</v>
      </c>
      <c r="AD751" s="13">
        <v>0.34140005336614571</v>
      </c>
      <c r="AE751" s="13">
        <v>0.2314005390795921</v>
      </c>
      <c r="AF751" s="13">
        <v>0.26959171730413362</v>
      </c>
      <c r="AH751" s="13">
        <v>0.318782636420812</v>
      </c>
      <c r="AI751" s="13">
        <v>0.29173092254320199</v>
      </c>
      <c r="AJ751" s="13">
        <v>0.2388031293619261</v>
      </c>
      <c r="AK751" s="13">
        <v>0.30407866338409978</v>
      </c>
      <c r="AL751" s="13">
        <v>0.25577338948645678</v>
      </c>
      <c r="AN751" s="13">
        <v>0.30736093887000832</v>
      </c>
      <c r="AO751" s="13">
        <v>0.26432005181242102</v>
      </c>
      <c r="AP751" s="13">
        <v>0.32418742360713998</v>
      </c>
      <c r="AQ751" s="13">
        <v>0.2236295843591381</v>
      </c>
    </row>
    <row r="752" spans="2:45" x14ac:dyDescent="0.35">
      <c r="B752" s="12" t="s">
        <v>206</v>
      </c>
      <c r="C752" s="13">
        <v>0.6958729891918578</v>
      </c>
      <c r="D752" s="13">
        <v>0.58193586631326466</v>
      </c>
      <c r="E752" s="13">
        <v>0.62898758289241041</v>
      </c>
      <c r="F752" s="13">
        <v>0.67248616320250765</v>
      </c>
      <c r="G752" s="13">
        <v>0.74243955031588671</v>
      </c>
      <c r="H752" s="13">
        <v>0.75084019901550503</v>
      </c>
      <c r="I752" s="13">
        <v>0.76954303024764859</v>
      </c>
      <c r="K752" s="13">
        <v>0.66446771391403048</v>
      </c>
      <c r="L752" s="13">
        <v>0.72662000966542173</v>
      </c>
      <c r="N752" s="13">
        <v>0.69322949464089889</v>
      </c>
      <c r="O752" s="13">
        <v>0.66555737523166925</v>
      </c>
      <c r="P752" s="13">
        <v>0.81437097072538378</v>
      </c>
      <c r="Q752" s="13">
        <v>0.71640834253276109</v>
      </c>
      <c r="R752" s="13">
        <v>0.69036125342105581</v>
      </c>
      <c r="S752" s="13">
        <v>0.62420983588974999</v>
      </c>
      <c r="T752" s="13">
        <v>0.76238949014117752</v>
      </c>
      <c r="U752" s="13">
        <v>0.72001076508703143</v>
      </c>
      <c r="V752" s="13">
        <v>0.5989185541979446</v>
      </c>
      <c r="W752" s="13">
        <v>0.71598727867534429</v>
      </c>
      <c r="X752" s="13">
        <v>0.72961755918927584</v>
      </c>
      <c r="Y752" s="13">
        <v>0.72042036935013731</v>
      </c>
      <c r="AA752" s="13">
        <v>0.69172067740981469</v>
      </c>
      <c r="AB752" s="13">
        <v>0.73226596000023136</v>
      </c>
      <c r="AC752" s="13">
        <v>0.67757447770626145</v>
      </c>
      <c r="AD752" s="13">
        <v>0.6547456373713828</v>
      </c>
      <c r="AE752" s="13">
        <v>0.70559011060399623</v>
      </c>
      <c r="AF752" s="13">
        <v>0.70842602522451881</v>
      </c>
      <c r="AH752" s="13">
        <v>0.65410374738352495</v>
      </c>
      <c r="AI752" s="13">
        <v>0.69645307425417047</v>
      </c>
      <c r="AJ752" s="13">
        <v>0.73880855610639917</v>
      </c>
      <c r="AK752" s="13">
        <v>0.68396986977878893</v>
      </c>
      <c r="AL752" s="13">
        <v>0.70697079025028264</v>
      </c>
      <c r="AN752" s="13">
        <v>0.67472529721640173</v>
      </c>
      <c r="AO752" s="13">
        <v>0.72295638958465114</v>
      </c>
      <c r="AP752" s="13">
        <v>0.64562714999879545</v>
      </c>
      <c r="AQ752" s="13">
        <v>0.73581381387421829</v>
      </c>
    </row>
    <row r="753" spans="2:45" x14ac:dyDescent="0.35">
      <c r="B753" s="12" t="s">
        <v>207</v>
      </c>
      <c r="C753" s="13">
        <v>2.5127500585668559E-2</v>
      </c>
      <c r="D753" s="13">
        <v>5.6816115050138047E-2</v>
      </c>
      <c r="E753" s="13">
        <v>2.4906206981848769E-2</v>
      </c>
      <c r="F753" s="13">
        <v>3.5960181722277773E-2</v>
      </c>
      <c r="G753" s="13">
        <v>2.181238712705005E-2</v>
      </c>
      <c r="H753" s="13">
        <v>1.174052293164222E-2</v>
      </c>
      <c r="I753" s="13">
        <v>7.3300669056018614E-3</v>
      </c>
      <c r="K753" s="13">
        <v>3.0844129529886421E-2</v>
      </c>
      <c r="L753" s="13">
        <v>1.953069222679614E-2</v>
      </c>
      <c r="N753" s="13">
        <v>2.024811067804325E-2</v>
      </c>
      <c r="O753" s="13">
        <v>4.9199548101694281E-2</v>
      </c>
      <c r="P753" s="13">
        <v>1.8055683295729881E-2</v>
      </c>
      <c r="Q753" s="13">
        <v>1.1139814141830649E-2</v>
      </c>
      <c r="R753" s="13">
        <v>1.6674467405091872E-2</v>
      </c>
      <c r="S753" s="13">
        <v>1.2969094610620929E-2</v>
      </c>
      <c r="T753" s="13">
        <v>1.5859446178634651E-2</v>
      </c>
      <c r="U753" s="13">
        <v>2.3976015586188851E-2</v>
      </c>
      <c r="V753" s="13">
        <v>4.6610487741131711E-2</v>
      </c>
      <c r="W753" s="13">
        <v>2.8442174836147641E-2</v>
      </c>
      <c r="X753" s="13">
        <v>3.6512846303505479E-2</v>
      </c>
      <c r="Y753" s="13">
        <v>1.2967397435351779E-2</v>
      </c>
      <c r="AA753" s="13">
        <v>1.498384543930908E-2</v>
      </c>
      <c r="AB753" s="13">
        <v>1.2489878652828161E-2</v>
      </c>
      <c r="AC753" s="13">
        <v>2.7555517079143381E-2</v>
      </c>
      <c r="AD753" s="13">
        <v>3.8543092624715122E-3</v>
      </c>
      <c r="AE753" s="13">
        <v>6.3009350316411694E-2</v>
      </c>
      <c r="AF753" s="13">
        <v>2.1982257471347459E-2</v>
      </c>
      <c r="AH753" s="13">
        <v>2.7113616195662899E-2</v>
      </c>
      <c r="AI753" s="13">
        <v>1.181600320262733E-2</v>
      </c>
      <c r="AJ753" s="13">
        <v>2.2388314531674749E-2</v>
      </c>
      <c r="AK753" s="13">
        <v>1.195146683711128E-2</v>
      </c>
      <c r="AL753" s="13">
        <v>3.7255820263260728E-2</v>
      </c>
      <c r="AN753" s="13">
        <v>1.7913763913590251E-2</v>
      </c>
      <c r="AO753" s="13">
        <v>1.272355860292783E-2</v>
      </c>
      <c r="AP753" s="13">
        <v>3.0185426394064709E-2</v>
      </c>
      <c r="AQ753" s="13">
        <v>4.0556601766643552E-2</v>
      </c>
    </row>
    <row r="755" spans="2:45" x14ac:dyDescent="0.35">
      <c r="B755" s="30" t="s">
        <v>210</v>
      </c>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row>
    <row r="756" spans="2:45" x14ac:dyDescent="0.35">
      <c r="B756" s="29" t="s">
        <v>16</v>
      </c>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row>
    <row r="757" spans="2:45" x14ac:dyDescent="0.35">
      <c r="B757" s="12" t="s">
        <v>205</v>
      </c>
      <c r="C757" s="13">
        <v>0.39780289190173701</v>
      </c>
      <c r="D757" s="13">
        <v>0.4332409786044249</v>
      </c>
      <c r="E757" s="13">
        <v>0.40193562454553677</v>
      </c>
      <c r="F757" s="13">
        <v>0.32582938305569159</v>
      </c>
      <c r="G757" s="13">
        <v>0.38241224466855378</v>
      </c>
      <c r="H757" s="13">
        <v>0.39283825468807848</v>
      </c>
      <c r="I757" s="13">
        <v>0.44539166319671619</v>
      </c>
      <c r="K757" s="13">
        <v>0.42817440964226439</v>
      </c>
      <c r="L757" s="13">
        <v>0.36806796139977421</v>
      </c>
      <c r="N757" s="13">
        <v>0.43007798033545491</v>
      </c>
      <c r="O757" s="13">
        <v>0.32557124543684629</v>
      </c>
      <c r="P757" s="13">
        <v>0.34275799809339269</v>
      </c>
      <c r="Q757" s="13">
        <v>0.44955481998114022</v>
      </c>
      <c r="R757" s="13">
        <v>0.394353927290572</v>
      </c>
      <c r="S757" s="13">
        <v>0.5086956383487784</v>
      </c>
      <c r="T757" s="13">
        <v>0.30875311776253439</v>
      </c>
      <c r="U757" s="13">
        <v>0.33908869460896168</v>
      </c>
      <c r="V757" s="13">
        <v>0.41498498058192163</v>
      </c>
      <c r="W757" s="13">
        <v>0.37638661110617239</v>
      </c>
      <c r="X757" s="13">
        <v>0.42424148449513938</v>
      </c>
      <c r="Y757" s="13">
        <v>0.41183476155030452</v>
      </c>
      <c r="AA757" s="13">
        <v>0.41025194642657942</v>
      </c>
      <c r="AB757" s="13">
        <v>0.48834437678724812</v>
      </c>
      <c r="AC757" s="13">
        <v>0.3453684488389977</v>
      </c>
      <c r="AD757" s="13">
        <v>0.45483610855331769</v>
      </c>
      <c r="AE757" s="13">
        <v>0.30992944920706922</v>
      </c>
      <c r="AF757" s="13">
        <v>0.40860266784195531</v>
      </c>
      <c r="AH757" s="13">
        <v>0.41060869216720058</v>
      </c>
      <c r="AI757" s="13">
        <v>0.43945911347212652</v>
      </c>
      <c r="AJ757" s="13">
        <v>0.33864927569123021</v>
      </c>
      <c r="AK757" s="13">
        <v>0.44510757212824648</v>
      </c>
      <c r="AL757" s="13">
        <v>0.37378087844737912</v>
      </c>
      <c r="AN757" s="13">
        <v>0.41890420218161711</v>
      </c>
      <c r="AO757" s="13">
        <v>0.39781276123631248</v>
      </c>
      <c r="AP757" s="13">
        <v>0.44705087200462051</v>
      </c>
      <c r="AQ757" s="13">
        <v>0.33339943804997269</v>
      </c>
    </row>
    <row r="758" spans="2:45" x14ac:dyDescent="0.35">
      <c r="B758" s="12" t="s">
        <v>206</v>
      </c>
      <c r="C758" s="13">
        <v>0.55543918624136834</v>
      </c>
      <c r="D758" s="13">
        <v>0.47360514591913838</v>
      </c>
      <c r="E758" s="13">
        <v>0.55001482082726938</v>
      </c>
      <c r="F758" s="13">
        <v>0.62235827368050045</v>
      </c>
      <c r="G758" s="13">
        <v>0.58382333723653568</v>
      </c>
      <c r="H758" s="13">
        <v>0.58223959015279625</v>
      </c>
      <c r="I758" s="13">
        <v>0.51834217943162242</v>
      </c>
      <c r="K758" s="13">
        <v>0.52063144349193191</v>
      </c>
      <c r="L758" s="13">
        <v>0.58951735844293662</v>
      </c>
      <c r="N758" s="13">
        <v>0.51902312927098104</v>
      </c>
      <c r="O758" s="13">
        <v>0.63624340977053362</v>
      </c>
      <c r="P758" s="13">
        <v>0.60146792598887489</v>
      </c>
      <c r="Q758" s="13">
        <v>0.48121155466114429</v>
      </c>
      <c r="R758" s="13">
        <v>0.54799425150761405</v>
      </c>
      <c r="S758" s="13">
        <v>0.46748407425328198</v>
      </c>
      <c r="T758" s="13">
        <v>0.65451660468040973</v>
      </c>
      <c r="U758" s="13">
        <v>0.61491030012744974</v>
      </c>
      <c r="V758" s="13">
        <v>0.50949725415704183</v>
      </c>
      <c r="W758" s="13">
        <v>0.59156295194357422</v>
      </c>
      <c r="X758" s="13">
        <v>0.53362076559719718</v>
      </c>
      <c r="Y758" s="13">
        <v>0.5615190223245885</v>
      </c>
      <c r="AA758" s="13">
        <v>0.55848977098334673</v>
      </c>
      <c r="AB758" s="13">
        <v>0.46348296415098511</v>
      </c>
      <c r="AC758" s="13">
        <v>0.63737112454912992</v>
      </c>
      <c r="AD758" s="13">
        <v>0.53325966878998898</v>
      </c>
      <c r="AE758" s="13">
        <v>0.58445406271056333</v>
      </c>
      <c r="AF758" s="13">
        <v>0.54724582697280477</v>
      </c>
      <c r="AH758" s="13">
        <v>0.5386516544609774</v>
      </c>
      <c r="AI758" s="13">
        <v>0.52242213294079531</v>
      </c>
      <c r="AJ758" s="13">
        <v>0.61404406749826357</v>
      </c>
      <c r="AK758" s="13">
        <v>0.53491531247440782</v>
      </c>
      <c r="AL758" s="13">
        <v>0.56188021237490537</v>
      </c>
      <c r="AN758" s="13">
        <v>0.54145224150183546</v>
      </c>
      <c r="AO758" s="13">
        <v>0.56261525056847395</v>
      </c>
      <c r="AP758" s="13">
        <v>0.50545372469580174</v>
      </c>
      <c r="AQ758" s="13">
        <v>0.60702811473175744</v>
      </c>
    </row>
    <row r="759" spans="2:45" x14ac:dyDescent="0.35">
      <c r="B759" s="12" t="s">
        <v>207</v>
      </c>
      <c r="C759" s="13">
        <v>4.6757921856894848E-2</v>
      </c>
      <c r="D759" s="13">
        <v>9.3153875476436776E-2</v>
      </c>
      <c r="E759" s="13">
        <v>4.8049554627193868E-2</v>
      </c>
      <c r="F759" s="13">
        <v>5.1812343263808083E-2</v>
      </c>
      <c r="G759" s="13">
        <v>3.3764418094910473E-2</v>
      </c>
      <c r="H759" s="13">
        <v>2.49221551591251E-2</v>
      </c>
      <c r="I759" s="13">
        <v>3.6266157371661382E-2</v>
      </c>
      <c r="K759" s="13">
        <v>5.1194146865803689E-2</v>
      </c>
      <c r="L759" s="13">
        <v>4.2414680157289157E-2</v>
      </c>
      <c r="N759" s="13">
        <v>5.0898890393563989E-2</v>
      </c>
      <c r="O759" s="13">
        <v>3.818534479262E-2</v>
      </c>
      <c r="P759" s="13">
        <v>5.5774075917732438E-2</v>
      </c>
      <c r="Q759" s="13">
        <v>6.9233625357715517E-2</v>
      </c>
      <c r="R759" s="13">
        <v>5.765182120181396E-2</v>
      </c>
      <c r="S759" s="13">
        <v>2.3820287397939621E-2</v>
      </c>
      <c r="T759" s="13">
        <v>3.6730277557055838E-2</v>
      </c>
      <c r="U759" s="13">
        <v>4.6001005263588343E-2</v>
      </c>
      <c r="V759" s="13">
        <v>7.5517765261036374E-2</v>
      </c>
      <c r="W759" s="13">
        <v>3.2050436950253197E-2</v>
      </c>
      <c r="X759" s="13">
        <v>4.2137749907663363E-2</v>
      </c>
      <c r="Y759" s="13">
        <v>2.6646216125106831E-2</v>
      </c>
      <c r="AA759" s="13">
        <v>3.1258282590073967E-2</v>
      </c>
      <c r="AB759" s="13">
        <v>4.8172659061766793E-2</v>
      </c>
      <c r="AC759" s="13">
        <v>1.7260426611872309E-2</v>
      </c>
      <c r="AD759" s="13">
        <v>1.190422265669341E-2</v>
      </c>
      <c r="AE759" s="13">
        <v>0.10561648808236759</v>
      </c>
      <c r="AF759" s="13">
        <v>4.4151505185239887E-2</v>
      </c>
      <c r="AH759" s="13">
        <v>5.0739653371821757E-2</v>
      </c>
      <c r="AI759" s="13">
        <v>3.8118753587078058E-2</v>
      </c>
      <c r="AJ759" s="13">
        <v>4.7306656810506123E-2</v>
      </c>
      <c r="AK759" s="13">
        <v>1.9977115397345781E-2</v>
      </c>
      <c r="AL759" s="13">
        <v>6.4338909177715467E-2</v>
      </c>
      <c r="AN759" s="13">
        <v>3.9643556316547632E-2</v>
      </c>
      <c r="AO759" s="13">
        <v>3.9571988195213417E-2</v>
      </c>
      <c r="AP759" s="13">
        <v>4.7495403299577972E-2</v>
      </c>
      <c r="AQ759" s="13">
        <v>5.9572447218269972E-2</v>
      </c>
    </row>
    <row r="761" spans="2:45" x14ac:dyDescent="0.35">
      <c r="B761" s="30" t="s">
        <v>211</v>
      </c>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row>
    <row r="762" spans="2:45" x14ac:dyDescent="0.35">
      <c r="B762" s="29" t="s">
        <v>16</v>
      </c>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row>
    <row r="763" spans="2:45" x14ac:dyDescent="0.35">
      <c r="B763" s="12" t="s">
        <v>205</v>
      </c>
      <c r="C763" s="13">
        <v>0.52821072003455349</v>
      </c>
      <c r="D763" s="13">
        <v>0.59898076055114347</v>
      </c>
      <c r="E763" s="13">
        <v>0.52115559147242596</v>
      </c>
      <c r="F763" s="13">
        <v>0.47746306700136798</v>
      </c>
      <c r="G763" s="13">
        <v>0.46354759452510952</v>
      </c>
      <c r="H763" s="13">
        <v>0.55689919629267881</v>
      </c>
      <c r="I763" s="13">
        <v>0.56163654196502399</v>
      </c>
      <c r="K763" s="13">
        <v>0.52079251480274791</v>
      </c>
      <c r="L763" s="13">
        <v>0.53547343962932348</v>
      </c>
      <c r="N763" s="13">
        <v>0.5813858508093761</v>
      </c>
      <c r="O763" s="13">
        <v>0.48940522432637151</v>
      </c>
      <c r="P763" s="13">
        <v>0.55287517826689292</v>
      </c>
      <c r="Q763" s="13">
        <v>0.4732404572179329</v>
      </c>
      <c r="R763" s="13">
        <v>0.54045209206055345</v>
      </c>
      <c r="S763" s="13">
        <v>0.53740336031766056</v>
      </c>
      <c r="T763" s="13">
        <v>0.46869026908425909</v>
      </c>
      <c r="U763" s="13">
        <v>0.45565087340308702</v>
      </c>
      <c r="V763" s="13">
        <v>0.50531898089852856</v>
      </c>
      <c r="W763" s="13">
        <v>0.56006198467169033</v>
      </c>
      <c r="X763" s="13">
        <v>0.54290314157456221</v>
      </c>
      <c r="Y763" s="13">
        <v>0.57177440843971861</v>
      </c>
      <c r="AA763" s="13">
        <v>0.53101566155783175</v>
      </c>
      <c r="AB763" s="13">
        <v>0.62517724748907322</v>
      </c>
      <c r="AC763" s="13">
        <v>0.50026715966688029</v>
      </c>
      <c r="AD763" s="13">
        <v>0.56159890746629237</v>
      </c>
      <c r="AE763" s="13">
        <v>0.46817430022159762</v>
      </c>
      <c r="AF763" s="13">
        <v>0.53327820118500358</v>
      </c>
      <c r="AH763" s="13">
        <v>0.5536466833588739</v>
      </c>
      <c r="AI763" s="13">
        <v>0.61799374780237659</v>
      </c>
      <c r="AJ763" s="13">
        <v>0.49873576967186217</v>
      </c>
      <c r="AK763" s="13">
        <v>0.5348952299407147</v>
      </c>
      <c r="AL763" s="13">
        <v>0.50053684432730572</v>
      </c>
      <c r="AN763" s="13">
        <v>0.58109470703280153</v>
      </c>
      <c r="AO763" s="13">
        <v>0.51719436065444158</v>
      </c>
      <c r="AP763" s="13">
        <v>0.53382895929307828</v>
      </c>
      <c r="AQ763" s="13">
        <v>0.47624899805142479</v>
      </c>
    </row>
    <row r="764" spans="2:45" x14ac:dyDescent="0.35">
      <c r="B764" s="12" t="s">
        <v>206</v>
      </c>
      <c r="C764" s="13">
        <v>0.43074999969092631</v>
      </c>
      <c r="D764" s="13">
        <v>0.34284826815020142</v>
      </c>
      <c r="E764" s="13">
        <v>0.43154875326133108</v>
      </c>
      <c r="F764" s="13">
        <v>0.47254254897878772</v>
      </c>
      <c r="G764" s="13">
        <v>0.495185471621228</v>
      </c>
      <c r="H764" s="13">
        <v>0.41265987180585351</v>
      </c>
      <c r="I764" s="13">
        <v>0.41401817436241661</v>
      </c>
      <c r="K764" s="13">
        <v>0.44481942401769797</v>
      </c>
      <c r="L764" s="13">
        <v>0.41697547060307177</v>
      </c>
      <c r="N764" s="13">
        <v>0.39362471183609238</v>
      </c>
      <c r="O764" s="13">
        <v>0.45588537122234241</v>
      </c>
      <c r="P764" s="13">
        <v>0.39111767748229093</v>
      </c>
      <c r="Q764" s="13">
        <v>0.45177077020015061</v>
      </c>
      <c r="R764" s="13">
        <v>0.42845502876491087</v>
      </c>
      <c r="S764" s="13">
        <v>0.43610393152776861</v>
      </c>
      <c r="T764" s="13">
        <v>0.49796900201880873</v>
      </c>
      <c r="U764" s="13">
        <v>0.50220669630697423</v>
      </c>
      <c r="V764" s="13">
        <v>0.42433674416404599</v>
      </c>
      <c r="W764" s="13">
        <v>0.41177068758663549</v>
      </c>
      <c r="X764" s="13">
        <v>0.41515009158984378</v>
      </c>
      <c r="Y764" s="13">
        <v>0.39704738435514397</v>
      </c>
      <c r="AA764" s="13">
        <v>0.43688294051570581</v>
      </c>
      <c r="AB764" s="13">
        <v>0.33552168573713742</v>
      </c>
      <c r="AC764" s="13">
        <v>0.47343145937726611</v>
      </c>
      <c r="AD764" s="13">
        <v>0.41854496656737811</v>
      </c>
      <c r="AE764" s="13">
        <v>0.4526618417026283</v>
      </c>
      <c r="AF764" s="13">
        <v>0.42989614632218448</v>
      </c>
      <c r="AH764" s="13">
        <v>0.408962315889562</v>
      </c>
      <c r="AI764" s="13">
        <v>0.3473300746991978</v>
      </c>
      <c r="AJ764" s="13">
        <v>0.44328722616826932</v>
      </c>
      <c r="AK764" s="13">
        <v>0.45150158576101451</v>
      </c>
      <c r="AL764" s="13">
        <v>0.44381549286383759</v>
      </c>
      <c r="AN764" s="13">
        <v>0.39418881559305752</v>
      </c>
      <c r="AO764" s="13">
        <v>0.44355339714638881</v>
      </c>
      <c r="AP764" s="13">
        <v>0.42359138227810639</v>
      </c>
      <c r="AQ764" s="13">
        <v>0.46632067442934799</v>
      </c>
    </row>
    <row r="765" spans="2:45" x14ac:dyDescent="0.35">
      <c r="B765" s="12" t="s">
        <v>207</v>
      </c>
      <c r="C765" s="13">
        <v>4.10392802745203E-2</v>
      </c>
      <c r="D765" s="13">
        <v>5.8170971298655318E-2</v>
      </c>
      <c r="E765" s="13">
        <v>4.7295655266242992E-2</v>
      </c>
      <c r="F765" s="13">
        <v>4.999438401984431E-2</v>
      </c>
      <c r="G765" s="13">
        <v>4.1266933853662542E-2</v>
      </c>
      <c r="H765" s="13">
        <v>3.0440931901467579E-2</v>
      </c>
      <c r="I765" s="13">
        <v>2.4345283672559451E-2</v>
      </c>
      <c r="K765" s="13">
        <v>3.4388061179554057E-2</v>
      </c>
      <c r="L765" s="13">
        <v>4.7551089767604693E-2</v>
      </c>
      <c r="N765" s="13">
        <v>2.4989437354531491E-2</v>
      </c>
      <c r="O765" s="13">
        <v>5.4709404451285998E-2</v>
      </c>
      <c r="P765" s="13">
        <v>5.6007144250816147E-2</v>
      </c>
      <c r="Q765" s="13">
        <v>7.4988772581916649E-2</v>
      </c>
      <c r="R765" s="13">
        <v>3.1092879174535751E-2</v>
      </c>
      <c r="S765" s="13">
        <v>2.6492708154570881E-2</v>
      </c>
      <c r="T765" s="13">
        <v>3.3340728896932209E-2</v>
      </c>
      <c r="U765" s="13">
        <v>4.2142430289938498E-2</v>
      </c>
      <c r="V765" s="13">
        <v>7.0344274937425275E-2</v>
      </c>
      <c r="W765" s="13">
        <v>2.8167327741673881E-2</v>
      </c>
      <c r="X765" s="13">
        <v>4.1946766835593938E-2</v>
      </c>
      <c r="Y765" s="13">
        <v>3.1178207205137361E-2</v>
      </c>
      <c r="AA765" s="13">
        <v>3.2101397926462508E-2</v>
      </c>
      <c r="AB765" s="13">
        <v>3.9301066773789417E-2</v>
      </c>
      <c r="AC765" s="13">
        <v>2.63013809558535E-2</v>
      </c>
      <c r="AD765" s="13">
        <v>1.985612596632955E-2</v>
      </c>
      <c r="AE765" s="13">
        <v>7.9163858075774265E-2</v>
      </c>
      <c r="AF765" s="13">
        <v>3.6825652492811882E-2</v>
      </c>
      <c r="AH765" s="13">
        <v>3.7391000751563992E-2</v>
      </c>
      <c r="AI765" s="13">
        <v>3.4676177498425637E-2</v>
      </c>
      <c r="AJ765" s="13">
        <v>5.7977004159868388E-2</v>
      </c>
      <c r="AK765" s="13">
        <v>1.360318429827064E-2</v>
      </c>
      <c r="AL765" s="13">
        <v>5.5647662808856711E-2</v>
      </c>
      <c r="AN765" s="13">
        <v>2.4716477374141271E-2</v>
      </c>
      <c r="AO765" s="13">
        <v>3.9252242199169562E-2</v>
      </c>
      <c r="AP765" s="13">
        <v>4.2579658428815392E-2</v>
      </c>
      <c r="AQ765" s="13">
        <v>5.7430327519227137E-2</v>
      </c>
    </row>
    <row r="767" spans="2:45" x14ac:dyDescent="0.35">
      <c r="B767" s="30" t="s">
        <v>212</v>
      </c>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row>
    <row r="768" spans="2:45" x14ac:dyDescent="0.35">
      <c r="B768" s="29" t="s">
        <v>16</v>
      </c>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row>
    <row r="769" spans="2:45" x14ac:dyDescent="0.35">
      <c r="B769" s="12" t="s">
        <v>205</v>
      </c>
      <c r="C769" s="13">
        <v>0.56532978406610079</v>
      </c>
      <c r="D769" s="13">
        <v>0.55429047754044414</v>
      </c>
      <c r="E769" s="13">
        <v>0.51872792611505081</v>
      </c>
      <c r="F769" s="13">
        <v>0.54787937836701694</v>
      </c>
      <c r="G769" s="13">
        <v>0.55285933915903795</v>
      </c>
      <c r="H769" s="13">
        <v>0.57432280526353074</v>
      </c>
      <c r="I769" s="13">
        <v>0.62869220768274103</v>
      </c>
      <c r="K769" s="13">
        <v>0.5530102075122777</v>
      </c>
      <c r="L769" s="13">
        <v>0.57739114220339038</v>
      </c>
      <c r="N769" s="13">
        <v>0.59895172325550539</v>
      </c>
      <c r="O769" s="13">
        <v>0.48169042867914019</v>
      </c>
      <c r="P769" s="13">
        <v>0.59941271158318432</v>
      </c>
      <c r="Q769" s="13">
        <v>0.58131930074074178</v>
      </c>
      <c r="R769" s="13">
        <v>0.56111638698951061</v>
      </c>
      <c r="S769" s="13">
        <v>0.62455522909663763</v>
      </c>
      <c r="T769" s="13">
        <v>0.59127938514568379</v>
      </c>
      <c r="U769" s="13">
        <v>0.52589140484732733</v>
      </c>
      <c r="V769" s="13">
        <v>0.48623457736835979</v>
      </c>
      <c r="W769" s="13">
        <v>0.6315277908742587</v>
      </c>
      <c r="X769" s="13">
        <v>0.53151644416374255</v>
      </c>
      <c r="Y769" s="13">
        <v>0.56259897685183169</v>
      </c>
      <c r="AA769" s="13">
        <v>0.57183010627926234</v>
      </c>
      <c r="AB769" s="13">
        <v>0.67223372268469028</v>
      </c>
      <c r="AC769" s="13">
        <v>0.48414793193059569</v>
      </c>
      <c r="AD769" s="13">
        <v>0.58076085728224447</v>
      </c>
      <c r="AE769" s="13">
        <v>0.48811720215640447</v>
      </c>
      <c r="AF769" s="13">
        <v>0.59965101831135736</v>
      </c>
      <c r="AH769" s="13">
        <v>0.58461300711678588</v>
      </c>
      <c r="AI769" s="13">
        <v>0.61781403837730597</v>
      </c>
      <c r="AJ769" s="13">
        <v>0.51678545708525325</v>
      </c>
      <c r="AK769" s="13">
        <v>0.56933719870349797</v>
      </c>
      <c r="AL769" s="13">
        <v>0.55955408419929797</v>
      </c>
      <c r="AN769" s="13">
        <v>0.62709911596582912</v>
      </c>
      <c r="AO769" s="13">
        <v>0.57631151488851196</v>
      </c>
      <c r="AP769" s="13">
        <v>0.59348884311614103</v>
      </c>
      <c r="AQ769" s="13">
        <v>0.46351764960014752</v>
      </c>
    </row>
    <row r="770" spans="2:45" x14ac:dyDescent="0.35">
      <c r="B770" s="12" t="s">
        <v>206</v>
      </c>
      <c r="C770" s="13">
        <v>0.39641631175095238</v>
      </c>
      <c r="D770" s="13">
        <v>0.37236842678153292</v>
      </c>
      <c r="E770" s="13">
        <v>0.4473007003757879</v>
      </c>
      <c r="F770" s="13">
        <v>0.40155885125384688</v>
      </c>
      <c r="G770" s="13">
        <v>0.41613205982222312</v>
      </c>
      <c r="H770" s="13">
        <v>0.39874771675623238</v>
      </c>
      <c r="I770" s="13">
        <v>0.3491930740917028</v>
      </c>
      <c r="K770" s="13">
        <v>0.41072290821886859</v>
      </c>
      <c r="L770" s="13">
        <v>0.3824095816518025</v>
      </c>
      <c r="N770" s="13">
        <v>0.3765756859066991</v>
      </c>
      <c r="O770" s="13">
        <v>0.43285143843617058</v>
      </c>
      <c r="P770" s="13">
        <v>0.3919199047641056</v>
      </c>
      <c r="Q770" s="13">
        <v>0.36252606556365052</v>
      </c>
      <c r="R770" s="13">
        <v>0.4018649082528149</v>
      </c>
      <c r="S770" s="13">
        <v>0.35696412575065051</v>
      </c>
      <c r="T770" s="13">
        <v>0.3678656490959219</v>
      </c>
      <c r="U770" s="13">
        <v>0.43454759563422718</v>
      </c>
      <c r="V770" s="13">
        <v>0.45922880331788141</v>
      </c>
      <c r="W770" s="13">
        <v>0.32224670022504459</v>
      </c>
      <c r="X770" s="13">
        <v>0.43310154297565417</v>
      </c>
      <c r="Y770" s="13">
        <v>0.41148033722100241</v>
      </c>
      <c r="AA770" s="13">
        <v>0.40442793885543921</v>
      </c>
      <c r="AB770" s="13">
        <v>0.30270851562812212</v>
      </c>
      <c r="AC770" s="13">
        <v>0.480038697960736</v>
      </c>
      <c r="AD770" s="13">
        <v>0.39892315226837338</v>
      </c>
      <c r="AE770" s="13">
        <v>0.42706927139183037</v>
      </c>
      <c r="AF770" s="13">
        <v>0.3668986498136883</v>
      </c>
      <c r="AH770" s="13">
        <v>0.36301127595925198</v>
      </c>
      <c r="AI770" s="13">
        <v>0.37220041781254692</v>
      </c>
      <c r="AJ770" s="13">
        <v>0.44397868385715827</v>
      </c>
      <c r="AK770" s="13">
        <v>0.40868234443555362</v>
      </c>
      <c r="AL770" s="13">
        <v>0.3918122105795725</v>
      </c>
      <c r="AN770" s="13">
        <v>0.34042797007075648</v>
      </c>
      <c r="AO770" s="13">
        <v>0.38693444425122142</v>
      </c>
      <c r="AP770" s="13">
        <v>0.3657951926757278</v>
      </c>
      <c r="AQ770" s="13">
        <v>0.49433693837055309</v>
      </c>
    </row>
    <row r="771" spans="2:45" x14ac:dyDescent="0.35">
      <c r="B771" s="12" t="s">
        <v>207</v>
      </c>
      <c r="C771" s="13">
        <v>3.8253904182946691E-2</v>
      </c>
      <c r="D771" s="13">
        <v>7.3341095678023119E-2</v>
      </c>
      <c r="E771" s="13">
        <v>3.39713735091614E-2</v>
      </c>
      <c r="F771" s="13">
        <v>5.0561770379136249E-2</v>
      </c>
      <c r="G771" s="13">
        <v>3.1008601018738841E-2</v>
      </c>
      <c r="H771" s="13">
        <v>2.692947798023676E-2</v>
      </c>
      <c r="I771" s="13">
        <v>2.2114718225556239E-2</v>
      </c>
      <c r="K771" s="13">
        <v>3.6266884268853689E-2</v>
      </c>
      <c r="L771" s="13">
        <v>4.0199276144807179E-2</v>
      </c>
      <c r="N771" s="13">
        <v>2.447259083779571E-2</v>
      </c>
      <c r="O771" s="13">
        <v>8.5458132884689009E-2</v>
      </c>
      <c r="P771" s="13">
        <v>8.6673836527101315E-3</v>
      </c>
      <c r="Q771" s="13">
        <v>5.6154633695607838E-2</v>
      </c>
      <c r="R771" s="13">
        <v>3.7018704757674513E-2</v>
      </c>
      <c r="S771" s="13">
        <v>1.848064515271184E-2</v>
      </c>
      <c r="T771" s="13">
        <v>4.0854965758394438E-2</v>
      </c>
      <c r="U771" s="13">
        <v>3.9560999518445272E-2</v>
      </c>
      <c r="V771" s="13">
        <v>5.4536619313758659E-2</v>
      </c>
      <c r="W771" s="13">
        <v>4.6225508900696537E-2</v>
      </c>
      <c r="X771" s="13">
        <v>3.538201286060326E-2</v>
      </c>
      <c r="Y771" s="13">
        <v>2.5920685927165829E-2</v>
      </c>
      <c r="AA771" s="13">
        <v>2.3741954865298419E-2</v>
      </c>
      <c r="AB771" s="13">
        <v>2.5057761687187641E-2</v>
      </c>
      <c r="AC771" s="13">
        <v>3.5813370108668259E-2</v>
      </c>
      <c r="AD771" s="13">
        <v>2.0315990449381999E-2</v>
      </c>
      <c r="AE771" s="13">
        <v>8.4813526451765126E-2</v>
      </c>
      <c r="AF771" s="13">
        <v>3.3450331874954303E-2</v>
      </c>
      <c r="AH771" s="13">
        <v>5.2375716923962E-2</v>
      </c>
      <c r="AI771" s="13">
        <v>9.9855438101469143E-3</v>
      </c>
      <c r="AJ771" s="13">
        <v>3.9235859057588238E-2</v>
      </c>
      <c r="AK771" s="13">
        <v>2.198045686094836E-2</v>
      </c>
      <c r="AL771" s="13">
        <v>4.8633705221129621E-2</v>
      </c>
      <c r="AN771" s="13">
        <v>3.2472913963414618E-2</v>
      </c>
      <c r="AO771" s="13">
        <v>3.6754040860266582E-2</v>
      </c>
      <c r="AP771" s="13">
        <v>4.0715964208131263E-2</v>
      </c>
      <c r="AQ771" s="13">
        <v>4.214541202929948E-2</v>
      </c>
    </row>
    <row r="773" spans="2:45" x14ac:dyDescent="0.35">
      <c r="B773" s="30" t="s">
        <v>213</v>
      </c>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row>
    <row r="774" spans="2:45" x14ac:dyDescent="0.35">
      <c r="B774" s="29" t="s">
        <v>16</v>
      </c>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row>
    <row r="775" spans="2:45" x14ac:dyDescent="0.35">
      <c r="B775" s="12" t="s">
        <v>205</v>
      </c>
      <c r="C775" s="13">
        <v>0.48279654317500731</v>
      </c>
      <c r="D775" s="13">
        <v>0.45881993639823537</v>
      </c>
      <c r="E775" s="13">
        <v>0.4867831568691966</v>
      </c>
      <c r="F775" s="13">
        <v>0.44751091253955699</v>
      </c>
      <c r="G775" s="13">
        <v>0.47394437146485058</v>
      </c>
      <c r="H775" s="13">
        <v>0.51036561910163702</v>
      </c>
      <c r="I775" s="13">
        <v>0.51263422736975139</v>
      </c>
      <c r="K775" s="13">
        <v>0.54343756322979864</v>
      </c>
      <c r="L775" s="13">
        <v>0.42342655935324919</v>
      </c>
      <c r="N775" s="13">
        <v>0.52190883437525915</v>
      </c>
      <c r="O775" s="13">
        <v>0.36810822004817689</v>
      </c>
      <c r="P775" s="13">
        <v>0.50999955412781506</v>
      </c>
      <c r="Q775" s="13">
        <v>0.48922496777834001</v>
      </c>
      <c r="R775" s="13">
        <v>0.45057300267771933</v>
      </c>
      <c r="S775" s="13">
        <v>0.51118238668930904</v>
      </c>
      <c r="T775" s="13">
        <v>0.46942114304354798</v>
      </c>
      <c r="U775" s="13">
        <v>0.41998035038131681</v>
      </c>
      <c r="V775" s="13">
        <v>0.49786582345448682</v>
      </c>
      <c r="W775" s="13">
        <v>0.51657534426903584</v>
      </c>
      <c r="X775" s="13">
        <v>0.45614928296273799</v>
      </c>
      <c r="Y775" s="13">
        <v>0.50327916021580943</v>
      </c>
      <c r="AA775" s="13">
        <v>0.49945867825026308</v>
      </c>
      <c r="AB775" s="13">
        <v>0.52899260529522685</v>
      </c>
      <c r="AC775" s="13">
        <v>0.4025602609004329</v>
      </c>
      <c r="AD775" s="13">
        <v>0.58214644812752503</v>
      </c>
      <c r="AE775" s="13">
        <v>0.37552746356903682</v>
      </c>
      <c r="AF775" s="13">
        <v>0.50266035190085945</v>
      </c>
      <c r="AH775" s="13">
        <v>0.5112024342190985</v>
      </c>
      <c r="AI775" s="13">
        <v>0.51390934993025983</v>
      </c>
      <c r="AJ775" s="13">
        <v>0.39633753840337838</v>
      </c>
      <c r="AK775" s="13">
        <v>0.52233613003416957</v>
      </c>
      <c r="AL775" s="13">
        <v>0.46981117958981111</v>
      </c>
      <c r="AN775" s="13">
        <v>0.52288543634538953</v>
      </c>
      <c r="AO775" s="13">
        <v>0.47311149470208241</v>
      </c>
      <c r="AP775" s="13">
        <v>0.5420491296164871</v>
      </c>
      <c r="AQ775" s="13">
        <v>0.39582789477308922</v>
      </c>
    </row>
    <row r="776" spans="2:45" x14ac:dyDescent="0.35">
      <c r="B776" s="12" t="s">
        <v>206</v>
      </c>
      <c r="C776" s="13">
        <v>0.47458874679195961</v>
      </c>
      <c r="D776" s="13">
        <v>0.45455099718866021</v>
      </c>
      <c r="E776" s="13">
        <v>0.47109054824113022</v>
      </c>
      <c r="F776" s="13">
        <v>0.50781577559390745</v>
      </c>
      <c r="G776" s="13">
        <v>0.49538565356119818</v>
      </c>
      <c r="H776" s="13">
        <v>0.45391227106006687</v>
      </c>
      <c r="I776" s="13">
        <v>0.46070124994237283</v>
      </c>
      <c r="K776" s="13">
        <v>0.41768078358756833</v>
      </c>
      <c r="L776" s="13">
        <v>0.53030391866276871</v>
      </c>
      <c r="N776" s="13">
        <v>0.43919417172195169</v>
      </c>
      <c r="O776" s="13">
        <v>0.58221240835622734</v>
      </c>
      <c r="P776" s="13">
        <v>0.44989468923088671</v>
      </c>
      <c r="Q776" s="13">
        <v>0.43793116481793187</v>
      </c>
      <c r="R776" s="13">
        <v>0.5090362895595939</v>
      </c>
      <c r="S776" s="13">
        <v>0.47643616243207382</v>
      </c>
      <c r="T776" s="13">
        <v>0.48339362807274588</v>
      </c>
      <c r="U776" s="13">
        <v>0.51871377297723953</v>
      </c>
      <c r="V776" s="13">
        <v>0.46331559603278327</v>
      </c>
      <c r="W776" s="13">
        <v>0.44904564038362121</v>
      </c>
      <c r="X776" s="13">
        <v>0.47493989558403549</v>
      </c>
      <c r="Y776" s="13">
        <v>0.46312640862477161</v>
      </c>
      <c r="AA776" s="13">
        <v>0.46028353915323822</v>
      </c>
      <c r="AB776" s="13">
        <v>0.45130672622577622</v>
      </c>
      <c r="AC776" s="13">
        <v>0.55236926852399626</v>
      </c>
      <c r="AD776" s="13">
        <v>0.39760746741697239</v>
      </c>
      <c r="AE776" s="13">
        <v>0.53149350230952497</v>
      </c>
      <c r="AF776" s="13">
        <v>0.47533123057776078</v>
      </c>
      <c r="AH776" s="13">
        <v>0.45142611132181892</v>
      </c>
      <c r="AI776" s="13">
        <v>0.45430712744468638</v>
      </c>
      <c r="AJ776" s="13">
        <v>0.54294952174201438</v>
      </c>
      <c r="AK776" s="13">
        <v>0.44438627476051162</v>
      </c>
      <c r="AL776" s="13">
        <v>0.48342376277312249</v>
      </c>
      <c r="AN776" s="13">
        <v>0.45601446232656723</v>
      </c>
      <c r="AO776" s="13">
        <v>0.49039072535505418</v>
      </c>
      <c r="AP776" s="13">
        <v>0.40219431281258128</v>
      </c>
      <c r="AQ776" s="13">
        <v>0.5432800780802145</v>
      </c>
    </row>
    <row r="777" spans="2:45" x14ac:dyDescent="0.35">
      <c r="B777" s="12" t="s">
        <v>207</v>
      </c>
      <c r="C777" s="13">
        <v>4.2614710033033312E-2</v>
      </c>
      <c r="D777" s="13">
        <v>8.6629066413104527E-2</v>
      </c>
      <c r="E777" s="13">
        <v>4.2126294889673281E-2</v>
      </c>
      <c r="F777" s="13">
        <v>4.4673311866535573E-2</v>
      </c>
      <c r="G777" s="13">
        <v>3.0669974973951179E-2</v>
      </c>
      <c r="H777" s="13">
        <v>3.572210983829608E-2</v>
      </c>
      <c r="I777" s="13">
        <v>2.666452268787586E-2</v>
      </c>
      <c r="K777" s="13">
        <v>3.8881653182632959E-2</v>
      </c>
      <c r="L777" s="13">
        <v>4.6269521983982022E-2</v>
      </c>
      <c r="N777" s="13">
        <v>3.8896993902789223E-2</v>
      </c>
      <c r="O777" s="13">
        <v>4.9679371595595719E-2</v>
      </c>
      <c r="P777" s="13">
        <v>4.0105756641298292E-2</v>
      </c>
      <c r="Q777" s="13">
        <v>7.2843867403728182E-2</v>
      </c>
      <c r="R777" s="13">
        <v>4.0390707762686877E-2</v>
      </c>
      <c r="S777" s="13">
        <v>1.2381450878617049E-2</v>
      </c>
      <c r="T777" s="13">
        <v>4.7185228883706153E-2</v>
      </c>
      <c r="U777" s="13">
        <v>6.1305876641443317E-2</v>
      </c>
      <c r="V777" s="13">
        <v>3.8818580512729912E-2</v>
      </c>
      <c r="W777" s="13">
        <v>3.4379015347342841E-2</v>
      </c>
      <c r="X777" s="13">
        <v>6.8910821453226301E-2</v>
      </c>
      <c r="Y777" s="13">
        <v>3.3594431159419028E-2</v>
      </c>
      <c r="AA777" s="13">
        <v>4.0257782596498717E-2</v>
      </c>
      <c r="AB777" s="13">
        <v>1.9700668478996972E-2</v>
      </c>
      <c r="AC777" s="13">
        <v>4.5070470575570808E-2</v>
      </c>
      <c r="AD777" s="13">
        <v>2.0246084455502571E-2</v>
      </c>
      <c r="AE777" s="13">
        <v>9.2979034121438389E-2</v>
      </c>
      <c r="AF777" s="13">
        <v>2.2008417521379789E-2</v>
      </c>
      <c r="AH777" s="13">
        <v>3.7371454459082513E-2</v>
      </c>
      <c r="AI777" s="13">
        <v>3.1783522625053712E-2</v>
      </c>
      <c r="AJ777" s="13">
        <v>6.0712939854607108E-2</v>
      </c>
      <c r="AK777" s="13">
        <v>3.3277595205318783E-2</v>
      </c>
      <c r="AL777" s="13">
        <v>4.6765057637066537E-2</v>
      </c>
      <c r="AN777" s="13">
        <v>2.1100101328043429E-2</v>
      </c>
      <c r="AO777" s="13">
        <v>3.6497779942863323E-2</v>
      </c>
      <c r="AP777" s="13">
        <v>5.5756557570931647E-2</v>
      </c>
      <c r="AQ777" s="13">
        <v>6.0892027146696413E-2</v>
      </c>
    </row>
    <row r="779" spans="2:45" x14ac:dyDescent="0.35">
      <c r="B779" s="30" t="s">
        <v>214</v>
      </c>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row>
    <row r="780" spans="2:45" x14ac:dyDescent="0.35">
      <c r="B780" s="29" t="s">
        <v>16</v>
      </c>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row>
    <row r="781" spans="2:45" x14ac:dyDescent="0.35">
      <c r="B781" s="12" t="s">
        <v>215</v>
      </c>
      <c r="C781" s="13">
        <v>0.22528002520412341</v>
      </c>
      <c r="D781" s="13">
        <v>0.165914064785598</v>
      </c>
      <c r="E781" s="13">
        <v>0.23307565508829131</v>
      </c>
      <c r="F781" s="13">
        <v>0.20943486752706511</v>
      </c>
      <c r="G781" s="13">
        <v>0.2261491017016877</v>
      </c>
      <c r="H781" s="13">
        <v>0.2639984216899765</v>
      </c>
      <c r="I781" s="13">
        <v>0.24415726046488281</v>
      </c>
      <c r="K781" s="13">
        <v>0.22676753121265</v>
      </c>
      <c r="L781" s="13">
        <v>0.22382369733263971</v>
      </c>
      <c r="N781" s="13">
        <v>0.17597944730928719</v>
      </c>
      <c r="O781" s="13">
        <v>0.2119582833738182</v>
      </c>
      <c r="P781" s="13">
        <v>0.18602397772178761</v>
      </c>
      <c r="Q781" s="13">
        <v>0.20281347227523969</v>
      </c>
      <c r="R781" s="13">
        <v>0.2213538505700014</v>
      </c>
      <c r="S781" s="13">
        <v>0.25361621034864912</v>
      </c>
      <c r="T781" s="13">
        <v>0.22233981474740361</v>
      </c>
      <c r="U781" s="13">
        <v>0.28524255764708051</v>
      </c>
      <c r="V781" s="13">
        <v>0.22251132508583149</v>
      </c>
      <c r="W781" s="13">
        <v>0.2495987960522752</v>
      </c>
      <c r="X781" s="13">
        <v>0.1932238411529037</v>
      </c>
      <c r="Y781" s="13">
        <v>0.23046696393720811</v>
      </c>
      <c r="AA781" s="13">
        <v>0.23830438167259829</v>
      </c>
      <c r="AB781" s="13">
        <v>0.28914214239006758</v>
      </c>
      <c r="AC781" s="13">
        <v>0.2269043035030803</v>
      </c>
      <c r="AD781" s="13">
        <v>0.26505543408979421</v>
      </c>
      <c r="AE781" s="13">
        <v>0.14464958341643469</v>
      </c>
      <c r="AF781" s="13">
        <v>0.23327324585572759</v>
      </c>
      <c r="AH781" s="13">
        <v>0.26259361434248918</v>
      </c>
      <c r="AI781" s="13">
        <v>0.20475940453385941</v>
      </c>
      <c r="AJ781" s="13">
        <v>0.19898821320487101</v>
      </c>
      <c r="AK781" s="13">
        <v>0.24819590434977859</v>
      </c>
      <c r="AL781" s="13">
        <v>0.20743178663663661</v>
      </c>
      <c r="AN781" s="13">
        <v>0.23705140644517389</v>
      </c>
      <c r="AO781" s="13">
        <v>0.230410800910477</v>
      </c>
      <c r="AP781" s="13">
        <v>0.19557462789456889</v>
      </c>
      <c r="AQ781" s="13">
        <v>0.23396957063759799</v>
      </c>
    </row>
    <row r="782" spans="2:45" x14ac:dyDescent="0.35">
      <c r="B782" s="12" t="s">
        <v>216</v>
      </c>
      <c r="C782" s="13">
        <v>0.52552220983609188</v>
      </c>
      <c r="D782" s="13">
        <v>0.47598249694020861</v>
      </c>
      <c r="E782" s="13">
        <v>0.49551857011168948</v>
      </c>
      <c r="F782" s="13">
        <v>0.53632562632584646</v>
      </c>
      <c r="G782" s="13">
        <v>0.56309241818742106</v>
      </c>
      <c r="H782" s="13">
        <v>0.51101567799729553</v>
      </c>
      <c r="I782" s="13">
        <v>0.5530800335949243</v>
      </c>
      <c r="K782" s="13">
        <v>0.52777556896217548</v>
      </c>
      <c r="L782" s="13">
        <v>0.52331608113411199</v>
      </c>
      <c r="N782" s="13">
        <v>0.62189701013973053</v>
      </c>
      <c r="O782" s="13">
        <v>0.51781019853961441</v>
      </c>
      <c r="P782" s="13">
        <v>0.50630085822584125</v>
      </c>
      <c r="Q782" s="13">
        <v>0.54672801389648806</v>
      </c>
      <c r="R782" s="13">
        <v>0.5272965114545759</v>
      </c>
      <c r="S782" s="13">
        <v>0.47503762089104778</v>
      </c>
      <c r="T782" s="13">
        <v>0.5297718287164227</v>
      </c>
      <c r="U782" s="13">
        <v>0.43476355517916249</v>
      </c>
      <c r="V782" s="13">
        <v>0.52672846377334348</v>
      </c>
      <c r="W782" s="13">
        <v>0.54955378338709771</v>
      </c>
      <c r="X782" s="13">
        <v>0.52840758248903419</v>
      </c>
      <c r="Y782" s="13">
        <v>0.52408743907482713</v>
      </c>
      <c r="AA782" s="13">
        <v>0.55524070882742138</v>
      </c>
      <c r="AB782" s="13">
        <v>0.52849561868786243</v>
      </c>
      <c r="AC782" s="13">
        <v>0.52411737114045409</v>
      </c>
      <c r="AD782" s="13">
        <v>0.49819225146751639</v>
      </c>
      <c r="AE782" s="13">
        <v>0.45600329531904038</v>
      </c>
      <c r="AF782" s="13">
        <v>0.55710953395257812</v>
      </c>
      <c r="AH782" s="13">
        <v>0.53111205408372886</v>
      </c>
      <c r="AI782" s="13">
        <v>0.59811187723912906</v>
      </c>
      <c r="AJ782" s="13">
        <v>0.4809942315136998</v>
      </c>
      <c r="AK782" s="13">
        <v>0.52778594942661372</v>
      </c>
      <c r="AL782" s="13">
        <v>0.52103224094039802</v>
      </c>
      <c r="AN782" s="13">
        <v>0.52550007402717969</v>
      </c>
      <c r="AO782" s="13">
        <v>0.54437978523883701</v>
      </c>
      <c r="AP782" s="13">
        <v>0.53474360995932246</v>
      </c>
      <c r="AQ782" s="13">
        <v>0.49735547376992528</v>
      </c>
    </row>
    <row r="783" spans="2:45" x14ac:dyDescent="0.35">
      <c r="B783" s="12" t="s">
        <v>217</v>
      </c>
      <c r="C783" s="13">
        <v>0.14139791376215449</v>
      </c>
      <c r="D783" s="13">
        <v>0.22636661253340221</v>
      </c>
      <c r="E783" s="13">
        <v>0.1563744855846228</v>
      </c>
      <c r="F783" s="13">
        <v>0.1366713844338649</v>
      </c>
      <c r="G783" s="13">
        <v>0.1065255722586859</v>
      </c>
      <c r="H783" s="13">
        <v>0.12544572011220889</v>
      </c>
      <c r="I783" s="13">
        <v>0.1160921916825936</v>
      </c>
      <c r="K783" s="13">
        <v>0.14764009318209961</v>
      </c>
      <c r="L783" s="13">
        <v>0.13528657046944931</v>
      </c>
      <c r="N783" s="13">
        <v>0.13937068705770991</v>
      </c>
      <c r="O783" s="13">
        <v>0.12091839438164979</v>
      </c>
      <c r="P783" s="13">
        <v>0.15681138665942471</v>
      </c>
      <c r="Q783" s="13">
        <v>0.1666517461375531</v>
      </c>
      <c r="R783" s="13">
        <v>0.180083130810201</v>
      </c>
      <c r="S783" s="13">
        <v>0.12929155928562319</v>
      </c>
      <c r="T783" s="13">
        <v>0.14690523001714911</v>
      </c>
      <c r="U783" s="13">
        <v>0.1096961415583013</v>
      </c>
      <c r="V783" s="13">
        <v>0.1618770656043694</v>
      </c>
      <c r="W783" s="13">
        <v>0.11249713533714591</v>
      </c>
      <c r="X783" s="13">
        <v>0.13793416937793229</v>
      </c>
      <c r="Y783" s="13">
        <v>0.1345842310443856</v>
      </c>
      <c r="AA783" s="13">
        <v>0.1289055491683562</v>
      </c>
      <c r="AB783" s="13">
        <v>8.8931071674570719E-2</v>
      </c>
      <c r="AC783" s="13">
        <v>0.14185114405943919</v>
      </c>
      <c r="AD783" s="13">
        <v>0.1197439768698295</v>
      </c>
      <c r="AE783" s="13">
        <v>0.20818942241542959</v>
      </c>
      <c r="AF783" s="13">
        <v>0.1304999594880297</v>
      </c>
      <c r="AH783" s="13">
        <v>0.1438777853930889</v>
      </c>
      <c r="AI783" s="13">
        <v>0.109489117131707</v>
      </c>
      <c r="AJ783" s="13">
        <v>0.18218977874935541</v>
      </c>
      <c r="AK783" s="13">
        <v>0.113531524863844</v>
      </c>
      <c r="AL783" s="13">
        <v>0.15000920879336649</v>
      </c>
      <c r="AN783" s="13">
        <v>0.13593061923764219</v>
      </c>
      <c r="AO783" s="13">
        <v>0.13794490476863919</v>
      </c>
      <c r="AP783" s="13">
        <v>0.16861933593600401</v>
      </c>
      <c r="AQ783" s="13">
        <v>0.12704349346279961</v>
      </c>
    </row>
    <row r="784" spans="2:45" x14ac:dyDescent="0.35">
      <c r="B784" s="12" t="s">
        <v>218</v>
      </c>
      <c r="C784" s="13">
        <v>5.337780402951664E-2</v>
      </c>
      <c r="D784" s="13">
        <v>7.799273620372521E-2</v>
      </c>
      <c r="E784" s="13">
        <v>7.7352368379775494E-2</v>
      </c>
      <c r="F784" s="13">
        <v>5.111949995779206E-2</v>
      </c>
      <c r="G784" s="13">
        <v>4.419684574057537E-2</v>
      </c>
      <c r="H784" s="13">
        <v>3.890687733198904E-2</v>
      </c>
      <c r="I784" s="13">
        <v>3.6698330757798749E-2</v>
      </c>
      <c r="K784" s="13">
        <v>5.830871790476079E-2</v>
      </c>
      <c r="L784" s="13">
        <v>4.8550242145906877E-2</v>
      </c>
      <c r="N784" s="13">
        <v>3.889139036533705E-2</v>
      </c>
      <c r="O784" s="13">
        <v>2.9833944857999981E-2</v>
      </c>
      <c r="P784" s="13">
        <v>0.10108792946130291</v>
      </c>
      <c r="Q784" s="13">
        <v>4.0116237365880471E-2</v>
      </c>
      <c r="R784" s="13">
        <v>5.1421728008627092E-2</v>
      </c>
      <c r="S784" s="13">
        <v>7.723518063804885E-2</v>
      </c>
      <c r="T784" s="13">
        <v>7.1762258442423163E-2</v>
      </c>
      <c r="U784" s="13">
        <v>7.6670738329055896E-2</v>
      </c>
      <c r="V784" s="13">
        <v>5.3781538106242262E-2</v>
      </c>
      <c r="W784" s="13">
        <v>2.1440219742247388E-2</v>
      </c>
      <c r="X784" s="13">
        <v>4.821493163037948E-2</v>
      </c>
      <c r="Y784" s="13">
        <v>4.8773049726490103E-2</v>
      </c>
      <c r="AA784" s="13">
        <v>4.1159922321578848E-2</v>
      </c>
      <c r="AB784" s="13">
        <v>4.3641446570103992E-2</v>
      </c>
      <c r="AC784" s="13">
        <v>5.7970141287020938E-2</v>
      </c>
      <c r="AD784" s="13">
        <v>6.334792848580538E-2</v>
      </c>
      <c r="AE784" s="13">
        <v>8.1752108739001031E-2</v>
      </c>
      <c r="AF784" s="13">
        <v>4.2945799173241039E-2</v>
      </c>
      <c r="AH784" s="13">
        <v>2.525347673962372E-2</v>
      </c>
      <c r="AI784" s="13">
        <v>4.7542082855871512E-2</v>
      </c>
      <c r="AJ784" s="13">
        <v>6.4513703169934683E-2</v>
      </c>
      <c r="AK784" s="13">
        <v>6.86219832033826E-2</v>
      </c>
      <c r="AL784" s="13">
        <v>5.4303260403976018E-2</v>
      </c>
      <c r="AN784" s="13">
        <v>5.4368296864500308E-2</v>
      </c>
      <c r="AO784" s="13">
        <v>3.2536387769056277E-2</v>
      </c>
      <c r="AP784" s="13">
        <v>5.7946217736314781E-2</v>
      </c>
      <c r="AQ784" s="13">
        <v>7.026592203276659E-2</v>
      </c>
    </row>
    <row r="785" spans="2:45" x14ac:dyDescent="0.35">
      <c r="B785" s="12" t="s">
        <v>207</v>
      </c>
      <c r="C785" s="13">
        <v>5.4422047168113788E-2</v>
      </c>
      <c r="D785" s="13">
        <v>5.3744089537066171E-2</v>
      </c>
      <c r="E785" s="13">
        <v>3.767892083562091E-2</v>
      </c>
      <c r="F785" s="13">
        <v>6.6448621755431564E-2</v>
      </c>
      <c r="G785" s="13">
        <v>6.0036062111629852E-2</v>
      </c>
      <c r="H785" s="13">
        <v>6.0633302868530067E-2</v>
      </c>
      <c r="I785" s="13">
        <v>4.9972183499800593E-2</v>
      </c>
      <c r="K785" s="13">
        <v>3.9508088738314122E-2</v>
      </c>
      <c r="L785" s="13">
        <v>6.9023408917892173E-2</v>
      </c>
      <c r="N785" s="13">
        <v>2.3861465127935369E-2</v>
      </c>
      <c r="O785" s="13">
        <v>0.1194791788469174</v>
      </c>
      <c r="P785" s="13">
        <v>4.9775847931643587E-2</v>
      </c>
      <c r="Q785" s="13">
        <v>4.3690530324838779E-2</v>
      </c>
      <c r="R785" s="13">
        <v>1.984477915659463E-2</v>
      </c>
      <c r="S785" s="13">
        <v>6.4819428836630971E-2</v>
      </c>
      <c r="T785" s="13">
        <v>2.9220868076601451E-2</v>
      </c>
      <c r="U785" s="13">
        <v>9.3627007286399611E-2</v>
      </c>
      <c r="V785" s="13">
        <v>3.5101607430213337E-2</v>
      </c>
      <c r="W785" s="13">
        <v>6.6910065481233724E-2</v>
      </c>
      <c r="X785" s="13">
        <v>9.221947534975021E-2</v>
      </c>
      <c r="Y785" s="13">
        <v>6.2088316217088921E-2</v>
      </c>
      <c r="AA785" s="13">
        <v>3.6389438010045232E-2</v>
      </c>
      <c r="AB785" s="13">
        <v>4.9789720677395247E-2</v>
      </c>
      <c r="AC785" s="13">
        <v>4.9157040010005447E-2</v>
      </c>
      <c r="AD785" s="13">
        <v>5.3660409087054488E-2</v>
      </c>
      <c r="AE785" s="13">
        <v>0.10940559011009431</v>
      </c>
      <c r="AF785" s="13">
        <v>3.6171461530423492E-2</v>
      </c>
      <c r="AH785" s="13">
        <v>3.7163069441069153E-2</v>
      </c>
      <c r="AI785" s="13">
        <v>4.0097518239432972E-2</v>
      </c>
      <c r="AJ785" s="13">
        <v>7.3314073362139173E-2</v>
      </c>
      <c r="AK785" s="13">
        <v>4.1864638156381057E-2</v>
      </c>
      <c r="AL785" s="13">
        <v>6.7223503225622885E-2</v>
      </c>
      <c r="AN785" s="13">
        <v>4.7149603425504193E-2</v>
      </c>
      <c r="AO785" s="13">
        <v>5.4728121312990298E-2</v>
      </c>
      <c r="AP785" s="13">
        <v>4.311620847378983E-2</v>
      </c>
      <c r="AQ785" s="13">
        <v>7.136554009691061E-2</v>
      </c>
    </row>
    <row r="787" spans="2:45" x14ac:dyDescent="0.35">
      <c r="B787" s="30" t="s">
        <v>219</v>
      </c>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row>
    <row r="788" spans="2:45" x14ac:dyDescent="0.35">
      <c r="B788" s="29" t="s">
        <v>16</v>
      </c>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row>
    <row r="789" spans="2:45" x14ac:dyDescent="0.35">
      <c r="B789" s="12" t="s">
        <v>215</v>
      </c>
      <c r="C789" s="13">
        <v>0.17093592329541679</v>
      </c>
      <c r="D789" s="13">
        <v>0.12191168290562859</v>
      </c>
      <c r="E789" s="13">
        <v>0.1689860408468726</v>
      </c>
      <c r="F789" s="13">
        <v>0.18794895237013659</v>
      </c>
      <c r="G789" s="13">
        <v>0.15678668420454511</v>
      </c>
      <c r="H789" s="13">
        <v>0.208261245380088</v>
      </c>
      <c r="I789" s="13">
        <v>0.17732639586357829</v>
      </c>
      <c r="K789" s="13">
        <v>0.17221127837272249</v>
      </c>
      <c r="L789" s="13">
        <v>0.16968729967005181</v>
      </c>
      <c r="N789" s="13">
        <v>0.1255011969487772</v>
      </c>
      <c r="O789" s="13">
        <v>0.13516310302308029</v>
      </c>
      <c r="P789" s="13">
        <v>0.14955867678708201</v>
      </c>
      <c r="Q789" s="13">
        <v>0.13883578436596811</v>
      </c>
      <c r="R789" s="13">
        <v>0.23608168701820009</v>
      </c>
      <c r="S789" s="13">
        <v>0.15916031830018271</v>
      </c>
      <c r="T789" s="13">
        <v>0.15835649729003309</v>
      </c>
      <c r="U789" s="13">
        <v>0.23011726824787759</v>
      </c>
      <c r="V789" s="13">
        <v>0.1608180949184673</v>
      </c>
      <c r="W789" s="13">
        <v>0.17723182894819059</v>
      </c>
      <c r="X789" s="13">
        <v>0.1125747101797538</v>
      </c>
      <c r="Y789" s="13">
        <v>0.19546478099183151</v>
      </c>
      <c r="AA789" s="13">
        <v>0.20701780821980981</v>
      </c>
      <c r="AB789" s="13">
        <v>0.22776694320422641</v>
      </c>
      <c r="AC789" s="13">
        <v>0.16311256045944431</v>
      </c>
      <c r="AD789" s="13">
        <v>0.16646902131210359</v>
      </c>
      <c r="AE789" s="13">
        <v>9.7309549383498034E-2</v>
      </c>
      <c r="AF789" s="13">
        <v>0.16939302407623441</v>
      </c>
      <c r="AH789" s="13">
        <v>0.2189620934792933</v>
      </c>
      <c r="AI789" s="13">
        <v>0.1795118398938941</v>
      </c>
      <c r="AJ789" s="13">
        <v>0.15474989015790769</v>
      </c>
      <c r="AK789" s="13">
        <v>0.17510477673848329</v>
      </c>
      <c r="AL789" s="13">
        <v>0.14869665695991571</v>
      </c>
      <c r="AN789" s="13">
        <v>0.19462009636155819</v>
      </c>
      <c r="AO789" s="13">
        <v>0.16458279697359629</v>
      </c>
      <c r="AP789" s="13">
        <v>0.15206873209713209</v>
      </c>
      <c r="AQ789" s="13">
        <v>0.1698178796087764</v>
      </c>
    </row>
    <row r="790" spans="2:45" x14ac:dyDescent="0.35">
      <c r="B790" s="12" t="s">
        <v>216</v>
      </c>
      <c r="C790" s="13">
        <v>0.49085358317805672</v>
      </c>
      <c r="D790" s="13">
        <v>0.39248847907813511</v>
      </c>
      <c r="E790" s="13">
        <v>0.47823331350911452</v>
      </c>
      <c r="F790" s="13">
        <v>0.46103124266013762</v>
      </c>
      <c r="G790" s="13">
        <v>0.51885092694033497</v>
      </c>
      <c r="H790" s="13">
        <v>0.47226743757638112</v>
      </c>
      <c r="I790" s="13">
        <v>0.57995546034053036</v>
      </c>
      <c r="K790" s="13">
        <v>0.47113646891036032</v>
      </c>
      <c r="L790" s="13">
        <v>0.51015742658351404</v>
      </c>
      <c r="N790" s="13">
        <v>0.57493698655281211</v>
      </c>
      <c r="O790" s="13">
        <v>0.56487179825550704</v>
      </c>
      <c r="P790" s="13">
        <v>0.45191407099545949</v>
      </c>
      <c r="Q790" s="13">
        <v>0.55985389936372343</v>
      </c>
      <c r="R790" s="13">
        <v>0.42686651712684909</v>
      </c>
      <c r="S790" s="13">
        <v>0.48734009341105688</v>
      </c>
      <c r="T790" s="13">
        <v>0.54016811643390317</v>
      </c>
      <c r="U790" s="13">
        <v>0.42825556018885652</v>
      </c>
      <c r="V790" s="13">
        <v>0.46034742290211972</v>
      </c>
      <c r="W790" s="13">
        <v>0.51551644705320165</v>
      </c>
      <c r="X790" s="13">
        <v>0.55019539209442736</v>
      </c>
      <c r="Y790" s="13">
        <v>0.43591442007663062</v>
      </c>
      <c r="AA790" s="13">
        <v>0.49883499128788888</v>
      </c>
      <c r="AB790" s="13">
        <v>0.48271903236919278</v>
      </c>
      <c r="AC790" s="13">
        <v>0.50970688549895959</v>
      </c>
      <c r="AD790" s="13">
        <v>0.44013373679140833</v>
      </c>
      <c r="AE790" s="13">
        <v>0.43602722660884058</v>
      </c>
      <c r="AF790" s="13">
        <v>0.5510695753375372</v>
      </c>
      <c r="AH790" s="13">
        <v>0.49619193607295209</v>
      </c>
      <c r="AI790" s="13">
        <v>0.5459456329263036</v>
      </c>
      <c r="AJ790" s="13">
        <v>0.45045142236844049</v>
      </c>
      <c r="AK790" s="13">
        <v>0.47810483228223732</v>
      </c>
      <c r="AL790" s="13">
        <v>0.49908786475951911</v>
      </c>
      <c r="AN790" s="13">
        <v>0.51205316941183066</v>
      </c>
      <c r="AO790" s="13">
        <v>0.52189221358111826</v>
      </c>
      <c r="AP790" s="13">
        <v>0.44993888672814158</v>
      </c>
      <c r="AQ790" s="13">
        <v>0.47218717136367422</v>
      </c>
    </row>
    <row r="791" spans="2:45" x14ac:dyDescent="0.35">
      <c r="B791" s="12" t="s">
        <v>217</v>
      </c>
      <c r="C791" s="13">
        <v>0.20507080869592809</v>
      </c>
      <c r="D791" s="13">
        <v>0.30241159590535588</v>
      </c>
      <c r="E791" s="13">
        <v>0.2189034478682611</v>
      </c>
      <c r="F791" s="13">
        <v>0.21309362090733519</v>
      </c>
      <c r="G791" s="13">
        <v>0.2024561842903686</v>
      </c>
      <c r="H791" s="13">
        <v>0.1720242161696611</v>
      </c>
      <c r="I791" s="13">
        <v>0.14756086539347299</v>
      </c>
      <c r="K791" s="13">
        <v>0.2283522507023443</v>
      </c>
      <c r="L791" s="13">
        <v>0.18227734588776229</v>
      </c>
      <c r="N791" s="13">
        <v>0.21050251004802911</v>
      </c>
      <c r="O791" s="13">
        <v>0.10704893312004631</v>
      </c>
      <c r="P791" s="13">
        <v>0.26502997906901088</v>
      </c>
      <c r="Q791" s="13">
        <v>0.21201915037233329</v>
      </c>
      <c r="R791" s="13">
        <v>0.211367019594459</v>
      </c>
      <c r="S791" s="13">
        <v>0.21019742747275699</v>
      </c>
      <c r="T791" s="13">
        <v>0.16330318968610719</v>
      </c>
      <c r="U791" s="13">
        <v>0.1489081746165081</v>
      </c>
      <c r="V791" s="13">
        <v>0.25577852575162702</v>
      </c>
      <c r="W791" s="13">
        <v>0.20022335357114529</v>
      </c>
      <c r="X791" s="13">
        <v>0.18946362366508299</v>
      </c>
      <c r="Y791" s="13">
        <v>0.21496263530136589</v>
      </c>
      <c r="AA791" s="13">
        <v>0.20636508151473601</v>
      </c>
      <c r="AB791" s="13">
        <v>0.18239624904201729</v>
      </c>
      <c r="AC791" s="13">
        <v>0.1994605016116543</v>
      </c>
      <c r="AD791" s="13">
        <v>0.24129948144744631</v>
      </c>
      <c r="AE791" s="13">
        <v>0.2310298731640664</v>
      </c>
      <c r="AF791" s="13">
        <v>0.1706274464766912</v>
      </c>
      <c r="AH791" s="13">
        <v>0.20375384686632439</v>
      </c>
      <c r="AI791" s="13">
        <v>0.18001683941366101</v>
      </c>
      <c r="AJ791" s="13">
        <v>0.23929817756898991</v>
      </c>
      <c r="AK791" s="13">
        <v>0.2079250898862012</v>
      </c>
      <c r="AL791" s="13">
        <v>0.19629853538852349</v>
      </c>
      <c r="AN791" s="13">
        <v>0.1773410735802482</v>
      </c>
      <c r="AO791" s="13">
        <v>0.20772756493319569</v>
      </c>
      <c r="AP791" s="13">
        <v>0.27086405336292291</v>
      </c>
      <c r="AQ791" s="13">
        <v>0.17376190339849731</v>
      </c>
    </row>
    <row r="792" spans="2:45" x14ac:dyDescent="0.35">
      <c r="B792" s="12" t="s">
        <v>218</v>
      </c>
      <c r="C792" s="13">
        <v>6.612222466968648E-2</v>
      </c>
      <c r="D792" s="13">
        <v>0.1047953840178194</v>
      </c>
      <c r="E792" s="13">
        <v>0.10175124523449799</v>
      </c>
      <c r="F792" s="13">
        <v>5.3821018601996097E-2</v>
      </c>
      <c r="G792" s="13">
        <v>6.1240984696649098E-2</v>
      </c>
      <c r="H792" s="13">
        <v>6.1047315454280278E-2</v>
      </c>
      <c r="I792" s="13">
        <v>2.90666318346408E-2</v>
      </c>
      <c r="K792" s="13">
        <v>7.8913168465787331E-2</v>
      </c>
      <c r="L792" s="13">
        <v>5.3599379151036283E-2</v>
      </c>
      <c r="N792" s="13">
        <v>5.9474099641808609E-2</v>
      </c>
      <c r="O792" s="13">
        <v>4.9586546072504553E-2</v>
      </c>
      <c r="P792" s="13">
        <v>6.9259147037327148E-2</v>
      </c>
      <c r="Q792" s="13">
        <v>2.8835289782078791E-2</v>
      </c>
      <c r="R792" s="13">
        <v>6.7691162978936015E-2</v>
      </c>
      <c r="S792" s="13">
        <v>6.9409673287975218E-2</v>
      </c>
      <c r="T792" s="13">
        <v>8.2989033254862621E-2</v>
      </c>
      <c r="U792" s="13">
        <v>8.8389695053937165E-2</v>
      </c>
      <c r="V792" s="13">
        <v>8.4141331150532905E-2</v>
      </c>
      <c r="W792" s="13">
        <v>3.4801245934435787E-2</v>
      </c>
      <c r="X792" s="13">
        <v>4.8502355416864373E-2</v>
      </c>
      <c r="Y792" s="13">
        <v>8.6282022054135432E-2</v>
      </c>
      <c r="AA792" s="13">
        <v>4.8119140196836843E-2</v>
      </c>
      <c r="AB792" s="13">
        <v>4.4204467215090262E-2</v>
      </c>
      <c r="AC792" s="13">
        <v>6.0980131681776843E-2</v>
      </c>
      <c r="AD792" s="13">
        <v>9.4135000935992003E-2</v>
      </c>
      <c r="AE792" s="13">
        <v>9.5998416630033501E-2</v>
      </c>
      <c r="AF792" s="13">
        <v>5.9118707059155208E-2</v>
      </c>
      <c r="AH792" s="13">
        <v>3.2199166414196428E-2</v>
      </c>
      <c r="AI792" s="13">
        <v>4.2211722392866392E-2</v>
      </c>
      <c r="AJ792" s="13">
        <v>7.5104029298238506E-2</v>
      </c>
      <c r="AK792" s="13">
        <v>8.4475389680797555E-2</v>
      </c>
      <c r="AL792" s="13">
        <v>7.3296837684478811E-2</v>
      </c>
      <c r="AN792" s="13">
        <v>5.8050928057467213E-2</v>
      </c>
      <c r="AO792" s="13">
        <v>4.6754847288775228E-2</v>
      </c>
      <c r="AP792" s="13">
        <v>7.0609706270764724E-2</v>
      </c>
      <c r="AQ792" s="13">
        <v>9.1419875818935972E-2</v>
      </c>
    </row>
    <row r="793" spans="2:45" x14ac:dyDescent="0.35">
      <c r="B793" s="12" t="s">
        <v>207</v>
      </c>
      <c r="C793" s="13">
        <v>6.7017460160912021E-2</v>
      </c>
      <c r="D793" s="13">
        <v>7.8392858093061235E-2</v>
      </c>
      <c r="E793" s="13">
        <v>3.212595254125384E-2</v>
      </c>
      <c r="F793" s="13">
        <v>8.4105165460394579E-2</v>
      </c>
      <c r="G793" s="13">
        <v>6.0665219868102152E-2</v>
      </c>
      <c r="H793" s="13">
        <v>8.6399785419589523E-2</v>
      </c>
      <c r="I793" s="13">
        <v>6.6090646567777536E-2</v>
      </c>
      <c r="K793" s="13">
        <v>4.9386833548785557E-2</v>
      </c>
      <c r="L793" s="13">
        <v>8.4278548707635681E-2</v>
      </c>
      <c r="N793" s="13">
        <v>2.958520680857292E-2</v>
      </c>
      <c r="O793" s="13">
        <v>0.14332961952886161</v>
      </c>
      <c r="P793" s="13">
        <v>6.4238126111120411E-2</v>
      </c>
      <c r="Q793" s="13">
        <v>6.0455876115896527E-2</v>
      </c>
      <c r="R793" s="13">
        <v>5.7993613281555542E-2</v>
      </c>
      <c r="S793" s="13">
        <v>7.3892487528028128E-2</v>
      </c>
      <c r="T793" s="13">
        <v>5.5183163335093897E-2</v>
      </c>
      <c r="U793" s="13">
        <v>0.1043293018928203</v>
      </c>
      <c r="V793" s="13">
        <v>3.8914625277253048E-2</v>
      </c>
      <c r="W793" s="13">
        <v>7.2227124493026484E-2</v>
      </c>
      <c r="X793" s="13">
        <v>9.9263918643871282E-2</v>
      </c>
      <c r="Y793" s="13">
        <v>6.7376141576036552E-2</v>
      </c>
      <c r="AA793" s="13">
        <v>3.9662978780728587E-2</v>
      </c>
      <c r="AB793" s="13">
        <v>6.291330816947302E-2</v>
      </c>
      <c r="AC793" s="13">
        <v>6.6739920748164996E-2</v>
      </c>
      <c r="AD793" s="13">
        <v>5.7962759513049883E-2</v>
      </c>
      <c r="AE793" s="13">
        <v>0.1396349342135616</v>
      </c>
      <c r="AF793" s="13">
        <v>4.9791247050381932E-2</v>
      </c>
      <c r="AH793" s="13">
        <v>4.8892957167233707E-2</v>
      </c>
      <c r="AI793" s="13">
        <v>5.2313965373274922E-2</v>
      </c>
      <c r="AJ793" s="13">
        <v>8.0396480606423251E-2</v>
      </c>
      <c r="AK793" s="13">
        <v>5.4389911412280688E-2</v>
      </c>
      <c r="AL793" s="13">
        <v>8.2620105207563022E-2</v>
      </c>
      <c r="AN793" s="13">
        <v>5.7934732588895872E-2</v>
      </c>
      <c r="AO793" s="13">
        <v>5.9042577223314401E-2</v>
      </c>
      <c r="AP793" s="13">
        <v>5.6518621541038781E-2</v>
      </c>
      <c r="AQ793" s="13">
        <v>9.281316981011617E-2</v>
      </c>
    </row>
    <row r="795" spans="2:45" x14ac:dyDescent="0.35">
      <c r="B795" s="30" t="s">
        <v>220</v>
      </c>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row>
    <row r="796" spans="2:45" x14ac:dyDescent="0.35">
      <c r="B796" s="29" t="s">
        <v>16</v>
      </c>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row>
    <row r="797" spans="2:45" x14ac:dyDescent="0.35">
      <c r="B797" s="12" t="s">
        <v>215</v>
      </c>
      <c r="C797" s="13">
        <v>0.18317017970948651</v>
      </c>
      <c r="D797" s="13">
        <v>0.18005351559607941</v>
      </c>
      <c r="E797" s="13">
        <v>0.1880595696947748</v>
      </c>
      <c r="F797" s="13">
        <v>0.2144760136791945</v>
      </c>
      <c r="G797" s="13">
        <v>0.16135129048818009</v>
      </c>
      <c r="H797" s="13">
        <v>0.1955684729193029</v>
      </c>
      <c r="I797" s="13">
        <v>0.1651447858725025</v>
      </c>
      <c r="K797" s="13">
        <v>0.17259849860151241</v>
      </c>
      <c r="L797" s="13">
        <v>0.1935202783025198</v>
      </c>
      <c r="N797" s="13">
        <v>0.14934405265492989</v>
      </c>
      <c r="O797" s="13">
        <v>0.13216158988518181</v>
      </c>
      <c r="P797" s="13">
        <v>0.1595617372674783</v>
      </c>
      <c r="Q797" s="13">
        <v>0.14687226730043981</v>
      </c>
      <c r="R797" s="13">
        <v>0.23844273930507329</v>
      </c>
      <c r="S797" s="13">
        <v>0.19124944363858701</v>
      </c>
      <c r="T797" s="13">
        <v>0.1768116092247852</v>
      </c>
      <c r="U797" s="13">
        <v>0.24072910478339801</v>
      </c>
      <c r="V797" s="13">
        <v>0.17190747112141741</v>
      </c>
      <c r="W797" s="13">
        <v>0.16649252345530979</v>
      </c>
      <c r="X797" s="13">
        <v>0.16687428371893781</v>
      </c>
      <c r="Y797" s="13">
        <v>0.19265103221195359</v>
      </c>
      <c r="AA797" s="13">
        <v>0.20531715922145891</v>
      </c>
      <c r="AB797" s="13">
        <v>0.23507759927515751</v>
      </c>
      <c r="AC797" s="13">
        <v>0.21803817456145369</v>
      </c>
      <c r="AD797" s="13">
        <v>0.18556761006470429</v>
      </c>
      <c r="AE797" s="13">
        <v>0.1028841030420367</v>
      </c>
      <c r="AF797" s="13">
        <v>0.19366814942723601</v>
      </c>
      <c r="AH797" s="13">
        <v>0.22652295216506579</v>
      </c>
      <c r="AI797" s="13">
        <v>0.19129456222083099</v>
      </c>
      <c r="AJ797" s="13">
        <v>0.19411744458224811</v>
      </c>
      <c r="AK797" s="13">
        <v>0.17920314961329631</v>
      </c>
      <c r="AL797" s="13">
        <v>0.15774781470467181</v>
      </c>
      <c r="AN797" s="13">
        <v>0.23230650390269331</v>
      </c>
      <c r="AO797" s="13">
        <v>0.15271613799073011</v>
      </c>
      <c r="AP797" s="13">
        <v>0.17336223994897049</v>
      </c>
      <c r="AQ797" s="13">
        <v>0.1716829057082932</v>
      </c>
    </row>
    <row r="798" spans="2:45" x14ac:dyDescent="0.35">
      <c r="B798" s="12" t="s">
        <v>216</v>
      </c>
      <c r="C798" s="13">
        <v>0.49372718051924658</v>
      </c>
      <c r="D798" s="13">
        <v>0.4273686855216895</v>
      </c>
      <c r="E798" s="13">
        <v>0.46920130040730013</v>
      </c>
      <c r="F798" s="13">
        <v>0.45546424113072292</v>
      </c>
      <c r="G798" s="13">
        <v>0.53072140601070883</v>
      </c>
      <c r="H798" s="13">
        <v>0.48486106837592208</v>
      </c>
      <c r="I798" s="13">
        <v>0.56444857395471204</v>
      </c>
      <c r="K798" s="13">
        <v>0.48702522905347501</v>
      </c>
      <c r="L798" s="13">
        <v>0.50028865903226549</v>
      </c>
      <c r="N798" s="13">
        <v>0.52878316933848657</v>
      </c>
      <c r="O798" s="13">
        <v>0.56826019951013529</v>
      </c>
      <c r="P798" s="13">
        <v>0.45566986852271801</v>
      </c>
      <c r="Q798" s="13">
        <v>0.56238074785304348</v>
      </c>
      <c r="R798" s="13">
        <v>0.45176527150522899</v>
      </c>
      <c r="S798" s="13">
        <v>0.4418577658079425</v>
      </c>
      <c r="T798" s="13">
        <v>0.53955771293692434</v>
      </c>
      <c r="U798" s="13">
        <v>0.43436672046260721</v>
      </c>
      <c r="V798" s="13">
        <v>0.47724985874878678</v>
      </c>
      <c r="W798" s="13">
        <v>0.5691870994136109</v>
      </c>
      <c r="X798" s="13">
        <v>0.50237900406978375</v>
      </c>
      <c r="Y798" s="13">
        <v>0.4531814572220817</v>
      </c>
      <c r="AA798" s="13">
        <v>0.50924225446632954</v>
      </c>
      <c r="AB798" s="13">
        <v>0.45819165157948022</v>
      </c>
      <c r="AC798" s="13">
        <v>0.46227112220710759</v>
      </c>
      <c r="AD798" s="13">
        <v>0.44481662804053512</v>
      </c>
      <c r="AE798" s="13">
        <v>0.48802287074349709</v>
      </c>
      <c r="AF798" s="13">
        <v>0.52250222355687659</v>
      </c>
      <c r="AH798" s="13">
        <v>0.51905456699827535</v>
      </c>
      <c r="AI798" s="13">
        <v>0.52544289498849872</v>
      </c>
      <c r="AJ798" s="13">
        <v>0.43208015336713551</v>
      </c>
      <c r="AK798" s="13">
        <v>0.47400316292596428</v>
      </c>
      <c r="AL798" s="13">
        <v>0.51106697802987433</v>
      </c>
      <c r="AN798" s="13">
        <v>0.46979600427781731</v>
      </c>
      <c r="AO798" s="13">
        <v>0.55079979483466601</v>
      </c>
      <c r="AP798" s="13">
        <v>0.44244535039019028</v>
      </c>
      <c r="AQ798" s="13">
        <v>0.50478578699425658</v>
      </c>
    </row>
    <row r="799" spans="2:45" x14ac:dyDescent="0.35">
      <c r="B799" s="12" t="s">
        <v>217</v>
      </c>
      <c r="C799" s="13">
        <v>0.18859926939700961</v>
      </c>
      <c r="D799" s="13">
        <v>0.23105826552682579</v>
      </c>
      <c r="E799" s="13">
        <v>0.21906960931289121</v>
      </c>
      <c r="F799" s="13">
        <v>0.1769427426846179</v>
      </c>
      <c r="G799" s="13">
        <v>0.17308825574783029</v>
      </c>
      <c r="H799" s="13">
        <v>0.17711621257899149</v>
      </c>
      <c r="I799" s="13">
        <v>0.1656419877304123</v>
      </c>
      <c r="K799" s="13">
        <v>0.21470680879395301</v>
      </c>
      <c r="L799" s="13">
        <v>0.16303894422071871</v>
      </c>
      <c r="N799" s="13">
        <v>0.22454755420167061</v>
      </c>
      <c r="O799" s="13">
        <v>0.1357054363764354</v>
      </c>
      <c r="P799" s="13">
        <v>0.26181842779549558</v>
      </c>
      <c r="Q799" s="13">
        <v>0.1900263651562005</v>
      </c>
      <c r="R799" s="13">
        <v>0.18633902715617481</v>
      </c>
      <c r="S799" s="13">
        <v>0.18312229419614059</v>
      </c>
      <c r="T799" s="13">
        <v>0.17609125007995691</v>
      </c>
      <c r="U799" s="13">
        <v>0.1705233729779663</v>
      </c>
      <c r="V799" s="13">
        <v>0.19268696279663061</v>
      </c>
      <c r="W799" s="13">
        <v>0.172149847261095</v>
      </c>
      <c r="X799" s="13">
        <v>0.18169210075972481</v>
      </c>
      <c r="Y799" s="13">
        <v>0.18825851721987741</v>
      </c>
      <c r="AA799" s="13">
        <v>0.18446916321510889</v>
      </c>
      <c r="AB799" s="13">
        <v>0.19823529673695689</v>
      </c>
      <c r="AC799" s="13">
        <v>0.1813130584423846</v>
      </c>
      <c r="AD799" s="13">
        <v>0.22648821619138251</v>
      </c>
      <c r="AE799" s="13">
        <v>0.18191927605709929</v>
      </c>
      <c r="AF799" s="13">
        <v>0.17845153076381409</v>
      </c>
      <c r="AH799" s="13">
        <v>0.16640080803941179</v>
      </c>
      <c r="AI799" s="13">
        <v>0.17213533942471421</v>
      </c>
      <c r="AJ799" s="13">
        <v>0.22479207643071619</v>
      </c>
      <c r="AK799" s="13">
        <v>0.20096014869515141</v>
      </c>
      <c r="AL799" s="13">
        <v>0.18100955913806241</v>
      </c>
      <c r="AN799" s="13">
        <v>0.18924263399189209</v>
      </c>
      <c r="AO799" s="13">
        <v>0.17749848348078781</v>
      </c>
      <c r="AP799" s="13">
        <v>0.23798501909301381</v>
      </c>
      <c r="AQ799" s="13">
        <v>0.15533886988735229</v>
      </c>
    </row>
    <row r="800" spans="2:45" x14ac:dyDescent="0.35">
      <c r="B800" s="12" t="s">
        <v>218</v>
      </c>
      <c r="C800" s="13">
        <v>6.5426679110572913E-2</v>
      </c>
      <c r="D800" s="13">
        <v>8.8929847740474688E-2</v>
      </c>
      <c r="E800" s="13">
        <v>8.5766699237029967E-2</v>
      </c>
      <c r="F800" s="13">
        <v>6.3147814605003572E-2</v>
      </c>
      <c r="G800" s="13">
        <v>6.9497840235017677E-2</v>
      </c>
      <c r="H800" s="13">
        <v>5.6371373438692751E-2</v>
      </c>
      <c r="I800" s="13">
        <v>3.8068661342707803E-2</v>
      </c>
      <c r="K800" s="13">
        <v>7.4388429774272263E-2</v>
      </c>
      <c r="L800" s="13">
        <v>5.665276680768417E-2</v>
      </c>
      <c r="N800" s="13">
        <v>7.3463758676977547E-2</v>
      </c>
      <c r="O800" s="13">
        <v>4.9586546072504553E-2</v>
      </c>
      <c r="P800" s="13">
        <v>5.8711840303187712E-2</v>
      </c>
      <c r="Q800" s="13">
        <v>1.47567265106112E-2</v>
      </c>
      <c r="R800" s="13">
        <v>5.7176286413822962E-2</v>
      </c>
      <c r="S800" s="13">
        <v>9.6964892002057809E-2</v>
      </c>
      <c r="T800" s="13">
        <v>6.7225505011427808E-2</v>
      </c>
      <c r="U800" s="13">
        <v>6.0759625685300453E-2</v>
      </c>
      <c r="V800" s="13">
        <v>9.418843276559162E-2</v>
      </c>
      <c r="W800" s="13">
        <v>2.0997958524403559E-2</v>
      </c>
      <c r="X800" s="13">
        <v>7.0627942451459133E-2</v>
      </c>
      <c r="Y800" s="13">
        <v>8.9478680306287875E-2</v>
      </c>
      <c r="AA800" s="13">
        <v>4.9787896434768747E-2</v>
      </c>
      <c r="AB800" s="13">
        <v>4.7093934846483318E-2</v>
      </c>
      <c r="AC800" s="13">
        <v>7.1637724040889042E-2</v>
      </c>
      <c r="AD800" s="13">
        <v>9.346718145698367E-2</v>
      </c>
      <c r="AE800" s="13">
        <v>9.3734489743705754E-2</v>
      </c>
      <c r="AF800" s="13">
        <v>5.2452540370745392E-2</v>
      </c>
      <c r="AH800" s="13">
        <v>3.3138640251406323E-2</v>
      </c>
      <c r="AI800" s="13">
        <v>4.2211722392866392E-2</v>
      </c>
      <c r="AJ800" s="13">
        <v>8.2843283297991316E-2</v>
      </c>
      <c r="AK800" s="13">
        <v>8.9117599924869437E-2</v>
      </c>
      <c r="AL800" s="13">
        <v>6.4691712818747679E-2</v>
      </c>
      <c r="AN800" s="13">
        <v>5.5216781049065501E-2</v>
      </c>
      <c r="AO800" s="13">
        <v>5.2751127957403138E-2</v>
      </c>
      <c r="AP800" s="13">
        <v>8.0211438211444039E-2</v>
      </c>
      <c r="AQ800" s="13">
        <v>7.7024105086012498E-2</v>
      </c>
    </row>
    <row r="801" spans="2:45" x14ac:dyDescent="0.35">
      <c r="B801" s="12" t="s">
        <v>207</v>
      </c>
      <c r="C801" s="13">
        <v>6.907669126368457E-2</v>
      </c>
      <c r="D801" s="13">
        <v>7.2589685614930954E-2</v>
      </c>
      <c r="E801" s="13">
        <v>3.7902821348004163E-2</v>
      </c>
      <c r="F801" s="13">
        <v>8.9969187900461225E-2</v>
      </c>
      <c r="G801" s="13">
        <v>6.5341207518262931E-2</v>
      </c>
      <c r="H801" s="13">
        <v>8.6082872687090681E-2</v>
      </c>
      <c r="I801" s="13">
        <v>6.6695991099665466E-2</v>
      </c>
      <c r="K801" s="13">
        <v>5.1281033776787277E-2</v>
      </c>
      <c r="L801" s="13">
        <v>8.6499351636811897E-2</v>
      </c>
      <c r="N801" s="13">
        <v>2.3861465127935369E-2</v>
      </c>
      <c r="O801" s="13">
        <v>0.11428622815574289</v>
      </c>
      <c r="P801" s="13">
        <v>6.4238126111120411E-2</v>
      </c>
      <c r="Q801" s="13">
        <v>8.5963893179705167E-2</v>
      </c>
      <c r="R801" s="13">
        <v>6.6276675619700007E-2</v>
      </c>
      <c r="S801" s="13">
        <v>8.680560435527214E-2</v>
      </c>
      <c r="T801" s="13">
        <v>4.0313922746905782E-2</v>
      </c>
      <c r="U801" s="13">
        <v>9.3621176090727731E-2</v>
      </c>
      <c r="V801" s="13">
        <v>6.3967274567573507E-2</v>
      </c>
      <c r="W801" s="13">
        <v>7.1172571345580596E-2</v>
      </c>
      <c r="X801" s="13">
        <v>7.8426669000094332E-2</v>
      </c>
      <c r="Y801" s="13">
        <v>7.6430313039799247E-2</v>
      </c>
      <c r="AA801" s="13">
        <v>5.1183526662334007E-2</v>
      </c>
      <c r="AB801" s="13">
        <v>6.1401517561922088E-2</v>
      </c>
      <c r="AC801" s="13">
        <v>6.6739920748164996E-2</v>
      </c>
      <c r="AD801" s="13">
        <v>4.9660364246394507E-2</v>
      </c>
      <c r="AE801" s="13">
        <v>0.13343926041366119</v>
      </c>
      <c r="AF801" s="13">
        <v>5.2925555881327961E-2</v>
      </c>
      <c r="AH801" s="13">
        <v>5.4883032545840559E-2</v>
      </c>
      <c r="AI801" s="13">
        <v>6.8915480973089666E-2</v>
      </c>
      <c r="AJ801" s="13">
        <v>6.6167042321908884E-2</v>
      </c>
      <c r="AK801" s="13">
        <v>5.6715938840718537E-2</v>
      </c>
      <c r="AL801" s="13">
        <v>8.5483935308643927E-2</v>
      </c>
      <c r="AN801" s="13">
        <v>5.3438076778531969E-2</v>
      </c>
      <c r="AO801" s="13">
        <v>6.6234455736412817E-2</v>
      </c>
      <c r="AP801" s="13">
        <v>6.5995952356381449E-2</v>
      </c>
      <c r="AQ801" s="13">
        <v>9.116833232408561E-2</v>
      </c>
    </row>
    <row r="803" spans="2:45" x14ac:dyDescent="0.35">
      <c r="B803" s="30" t="s">
        <v>221</v>
      </c>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row>
    <row r="804" spans="2:45" x14ac:dyDescent="0.35">
      <c r="B804" s="29" t="s">
        <v>16</v>
      </c>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row>
    <row r="805" spans="2:45" x14ac:dyDescent="0.35">
      <c r="B805" s="12" t="s">
        <v>215</v>
      </c>
      <c r="C805" s="13">
        <v>0.100124446330214</v>
      </c>
      <c r="D805" s="13">
        <v>9.704125717002203E-2</v>
      </c>
      <c r="E805" s="13">
        <v>0.13244049513763159</v>
      </c>
      <c r="F805" s="13">
        <v>0.1066987868485744</v>
      </c>
      <c r="G805" s="13">
        <v>8.9916071722906943E-2</v>
      </c>
      <c r="H805" s="13">
        <v>0.1075672344649703</v>
      </c>
      <c r="I805" s="13">
        <v>7.3817156425513772E-2</v>
      </c>
      <c r="K805" s="13">
        <v>0.10510395018234529</v>
      </c>
      <c r="L805" s="13">
        <v>9.5249312915995463E-2</v>
      </c>
      <c r="N805" s="13">
        <v>6.3461764972500639E-2</v>
      </c>
      <c r="O805" s="13">
        <v>8.9299086291505098E-2</v>
      </c>
      <c r="P805" s="13">
        <v>8.4480260402704455E-2</v>
      </c>
      <c r="Q805" s="13">
        <v>0.1400550062545958</v>
      </c>
      <c r="R805" s="13">
        <v>0.1250781148380043</v>
      </c>
      <c r="S805" s="13">
        <v>9.6297075499639936E-2</v>
      </c>
      <c r="T805" s="13">
        <v>9.6062339955224688E-2</v>
      </c>
      <c r="U805" s="13">
        <v>9.9180925701451761E-2</v>
      </c>
      <c r="V805" s="13">
        <v>0.12576451350570439</v>
      </c>
      <c r="W805" s="13">
        <v>8.4921825857955491E-2</v>
      </c>
      <c r="X805" s="13">
        <v>7.7176883007226513E-2</v>
      </c>
      <c r="Y805" s="13">
        <v>0.11132935106335511</v>
      </c>
      <c r="AA805" s="13">
        <v>0.12554388167610639</v>
      </c>
      <c r="AB805" s="13">
        <v>0.1121215497339761</v>
      </c>
      <c r="AC805" s="13">
        <v>7.0832031368411957E-2</v>
      </c>
      <c r="AD805" s="13">
        <v>9.2940436853884645E-2</v>
      </c>
      <c r="AE805" s="13">
        <v>6.003193126175594E-2</v>
      </c>
      <c r="AF805" s="13">
        <v>0.1061960625323195</v>
      </c>
      <c r="AH805" s="13">
        <v>0.12871111824283571</v>
      </c>
      <c r="AI805" s="13">
        <v>8.999129899732819E-2</v>
      </c>
      <c r="AJ805" s="13">
        <v>0.1094840259835399</v>
      </c>
      <c r="AK805" s="13">
        <v>8.8348689597599936E-2</v>
      </c>
      <c r="AL805" s="13">
        <v>9.240943888047061E-2</v>
      </c>
      <c r="AN805" s="13">
        <v>0.1084481645916793</v>
      </c>
      <c r="AO805" s="13">
        <v>9.1928104947884157E-2</v>
      </c>
      <c r="AP805" s="13">
        <v>0.1003046360173873</v>
      </c>
      <c r="AQ805" s="13">
        <v>9.9123800061338335E-2</v>
      </c>
    </row>
    <row r="806" spans="2:45" x14ac:dyDescent="0.35">
      <c r="B806" s="12" t="s">
        <v>216</v>
      </c>
      <c r="C806" s="13">
        <v>0.2683001459380992</v>
      </c>
      <c r="D806" s="13">
        <v>0.2281702612423594</v>
      </c>
      <c r="E806" s="13">
        <v>0.32195250254243107</v>
      </c>
      <c r="F806" s="13">
        <v>0.3014443510475987</v>
      </c>
      <c r="G806" s="13">
        <v>0.27995223425430288</v>
      </c>
      <c r="H806" s="13">
        <v>0.24642434120138901</v>
      </c>
      <c r="I806" s="13">
        <v>0.22949452853774899</v>
      </c>
      <c r="K806" s="13">
        <v>0.26583420099055621</v>
      </c>
      <c r="L806" s="13">
        <v>0.27071440466113339</v>
      </c>
      <c r="N806" s="13">
        <v>0.30752415934338689</v>
      </c>
      <c r="O806" s="13">
        <v>0.23971096962525471</v>
      </c>
      <c r="P806" s="13">
        <v>0.27166872192416702</v>
      </c>
      <c r="Q806" s="13">
        <v>0.26580257817471248</v>
      </c>
      <c r="R806" s="13">
        <v>0.25740883638821782</v>
      </c>
      <c r="S806" s="13">
        <v>0.24181209213551341</v>
      </c>
      <c r="T806" s="13">
        <v>0.23753682418128849</v>
      </c>
      <c r="U806" s="13">
        <v>0.31317833703199349</v>
      </c>
      <c r="V806" s="13">
        <v>0.30425612166877691</v>
      </c>
      <c r="W806" s="13">
        <v>0.27497479812148629</v>
      </c>
      <c r="X806" s="13">
        <v>0.20549272281232661</v>
      </c>
      <c r="Y806" s="13">
        <v>0.2440797924587764</v>
      </c>
      <c r="AA806" s="13">
        <v>0.29208424766673058</v>
      </c>
      <c r="AB806" s="13">
        <v>0.26760471878370518</v>
      </c>
      <c r="AC806" s="13">
        <v>0.32744810052155698</v>
      </c>
      <c r="AD806" s="13">
        <v>0.24835883267378281</v>
      </c>
      <c r="AE806" s="13">
        <v>0.2339674351091254</v>
      </c>
      <c r="AF806" s="13">
        <v>0.26033573411490663</v>
      </c>
      <c r="AH806" s="13">
        <v>0.32500105653764039</v>
      </c>
      <c r="AI806" s="13">
        <v>0.27447747807314099</v>
      </c>
      <c r="AJ806" s="13">
        <v>0.25493570384376291</v>
      </c>
      <c r="AK806" s="13">
        <v>0.26712876665242907</v>
      </c>
      <c r="AL806" s="13">
        <v>0.24471950331357409</v>
      </c>
      <c r="AN806" s="13">
        <v>0.29286467798437571</v>
      </c>
      <c r="AO806" s="13">
        <v>0.2778527765516951</v>
      </c>
      <c r="AP806" s="13">
        <v>0.26524887768657079</v>
      </c>
      <c r="AQ806" s="13">
        <v>0.23547483740325659</v>
      </c>
    </row>
    <row r="807" spans="2:45" x14ac:dyDescent="0.35">
      <c r="B807" s="12" t="s">
        <v>217</v>
      </c>
      <c r="C807" s="13">
        <v>0.33045960672464009</v>
      </c>
      <c r="D807" s="13">
        <v>0.39217281284659888</v>
      </c>
      <c r="E807" s="13">
        <v>0.29876779949446491</v>
      </c>
      <c r="F807" s="13">
        <v>0.3569727169176673</v>
      </c>
      <c r="G807" s="13">
        <v>0.36373689677984339</v>
      </c>
      <c r="H807" s="13">
        <v>0.33424831278312772</v>
      </c>
      <c r="I807" s="13">
        <v>0.26451205480964463</v>
      </c>
      <c r="K807" s="13">
        <v>0.35595738890793371</v>
      </c>
      <c r="L807" s="13">
        <v>0.30549625824624932</v>
      </c>
      <c r="N807" s="13">
        <v>0.34166929869118728</v>
      </c>
      <c r="O807" s="13">
        <v>0.36481598044051172</v>
      </c>
      <c r="P807" s="13">
        <v>0.30073149644846592</v>
      </c>
      <c r="Q807" s="13">
        <v>0.38155047743698511</v>
      </c>
      <c r="R807" s="13">
        <v>0.34069400687993212</v>
      </c>
      <c r="S807" s="13">
        <v>0.3406304423519998</v>
      </c>
      <c r="T807" s="13">
        <v>0.35951455950970801</v>
      </c>
      <c r="U807" s="13">
        <v>0.29120073123581008</v>
      </c>
      <c r="V807" s="13">
        <v>0.28243614406945983</v>
      </c>
      <c r="W807" s="13">
        <v>0.35363656665938398</v>
      </c>
      <c r="X807" s="13">
        <v>0.33572248781544678</v>
      </c>
      <c r="Y807" s="13">
        <v>0.333045868232628</v>
      </c>
      <c r="AA807" s="13">
        <v>0.32506563963432922</v>
      </c>
      <c r="AB807" s="13">
        <v>0.25194312666909319</v>
      </c>
      <c r="AC807" s="13">
        <v>0.26246458469019601</v>
      </c>
      <c r="AD807" s="13">
        <v>0.39120317792960951</v>
      </c>
      <c r="AE807" s="13">
        <v>0.33776547493204812</v>
      </c>
      <c r="AF807" s="13">
        <v>0.34145700785310168</v>
      </c>
      <c r="AH807" s="13">
        <v>0.29685842100960819</v>
      </c>
      <c r="AI807" s="13">
        <v>0.33375291489057829</v>
      </c>
      <c r="AJ807" s="13">
        <v>0.31898991486147871</v>
      </c>
      <c r="AK807" s="13">
        <v>0.37111261881833663</v>
      </c>
      <c r="AL807" s="13">
        <v>0.32424658367838322</v>
      </c>
      <c r="AN807" s="13">
        <v>0.29415265649292471</v>
      </c>
      <c r="AO807" s="13">
        <v>0.32646005913301579</v>
      </c>
      <c r="AP807" s="13">
        <v>0.37677347904183361</v>
      </c>
      <c r="AQ807" s="13">
        <v>0.33340776070197359</v>
      </c>
    </row>
    <row r="808" spans="2:45" x14ac:dyDescent="0.35">
      <c r="B808" s="12" t="s">
        <v>218</v>
      </c>
      <c r="C808" s="13">
        <v>0.16512713199185461</v>
      </c>
      <c r="D808" s="13">
        <v>0.1709154054930298</v>
      </c>
      <c r="E808" s="13">
        <v>0.19540117518227229</v>
      </c>
      <c r="F808" s="13">
        <v>0.1220544687309849</v>
      </c>
      <c r="G808" s="13">
        <v>0.17227779632767559</v>
      </c>
      <c r="H808" s="13">
        <v>0.14847905089473279</v>
      </c>
      <c r="I808" s="13">
        <v>0.1771263946720103</v>
      </c>
      <c r="K808" s="13">
        <v>0.17138919015641871</v>
      </c>
      <c r="L808" s="13">
        <v>0.15899632661316601</v>
      </c>
      <c r="N808" s="13">
        <v>0.18161643029078381</v>
      </c>
      <c r="O808" s="13">
        <v>0.1405962418620707</v>
      </c>
      <c r="P808" s="13">
        <v>0.193319091367575</v>
      </c>
      <c r="Q808" s="13">
        <v>0.10101087120509709</v>
      </c>
      <c r="R808" s="13">
        <v>0.13493183285868929</v>
      </c>
      <c r="S808" s="13">
        <v>0.15906206229161979</v>
      </c>
      <c r="T808" s="13">
        <v>0.18046422314904301</v>
      </c>
      <c r="U808" s="13">
        <v>0.15869304457996389</v>
      </c>
      <c r="V808" s="13">
        <v>0.20784044410297869</v>
      </c>
      <c r="W808" s="13">
        <v>0.14187787108277561</v>
      </c>
      <c r="X808" s="13">
        <v>0.18912720114082229</v>
      </c>
      <c r="Y808" s="13">
        <v>0.15191678758342589</v>
      </c>
      <c r="AA808" s="13">
        <v>0.1395575551062708</v>
      </c>
      <c r="AB808" s="13">
        <v>0.1959078058062744</v>
      </c>
      <c r="AC808" s="13">
        <v>0.2204342808260335</v>
      </c>
      <c r="AD808" s="13">
        <v>0.15363181851736291</v>
      </c>
      <c r="AE808" s="13">
        <v>0.19059435681198211</v>
      </c>
      <c r="AF808" s="13">
        <v>0.16139819756660401</v>
      </c>
      <c r="AH808" s="13">
        <v>0.1373539571400243</v>
      </c>
      <c r="AI808" s="13">
        <v>0.14464618195028761</v>
      </c>
      <c r="AJ808" s="13">
        <v>0.1987120321033285</v>
      </c>
      <c r="AK808" s="13">
        <v>0.14941550553643829</v>
      </c>
      <c r="AL808" s="13">
        <v>0.18083747390527671</v>
      </c>
      <c r="AN808" s="13">
        <v>0.1931550403142947</v>
      </c>
      <c r="AO808" s="13">
        <v>0.16819997627394259</v>
      </c>
      <c r="AP808" s="13">
        <v>0.15315001660482069</v>
      </c>
      <c r="AQ808" s="13">
        <v>0.1412600352011098</v>
      </c>
    </row>
    <row r="809" spans="2:45" x14ac:dyDescent="0.35">
      <c r="B809" s="12" t="s">
        <v>207</v>
      </c>
      <c r="C809" s="13">
        <v>0.1359886690151921</v>
      </c>
      <c r="D809" s="13">
        <v>0.11170026324799</v>
      </c>
      <c r="E809" s="13">
        <v>5.1438027643200178E-2</v>
      </c>
      <c r="F809" s="13">
        <v>0.11282967645517469</v>
      </c>
      <c r="G809" s="13">
        <v>9.4117000915271087E-2</v>
      </c>
      <c r="H809" s="13">
        <v>0.16328106065578021</v>
      </c>
      <c r="I809" s="13">
        <v>0.25504986555508241</v>
      </c>
      <c r="K809" s="13">
        <v>0.1017152697627461</v>
      </c>
      <c r="L809" s="13">
        <v>0.1695436975634558</v>
      </c>
      <c r="N809" s="13">
        <v>0.1057283467021414</v>
      </c>
      <c r="O809" s="13">
        <v>0.16557772178065769</v>
      </c>
      <c r="P809" s="13">
        <v>0.14980042985708769</v>
      </c>
      <c r="Q809" s="13">
        <v>0.1115810669286097</v>
      </c>
      <c r="R809" s="13">
        <v>0.1418872090351567</v>
      </c>
      <c r="S809" s="13">
        <v>0.16219832772122711</v>
      </c>
      <c r="T809" s="13">
        <v>0.12642205320473601</v>
      </c>
      <c r="U809" s="13">
        <v>0.1377469614507805</v>
      </c>
      <c r="V809" s="13">
        <v>7.9702776653080162E-2</v>
      </c>
      <c r="W809" s="13">
        <v>0.14458893827839839</v>
      </c>
      <c r="X809" s="13">
        <v>0.1924807052241776</v>
      </c>
      <c r="Y809" s="13">
        <v>0.1596282006618146</v>
      </c>
      <c r="AA809" s="13">
        <v>0.1177486759165631</v>
      </c>
      <c r="AB809" s="13">
        <v>0.17242279900695129</v>
      </c>
      <c r="AC809" s="13">
        <v>0.1188210025938015</v>
      </c>
      <c r="AD809" s="13">
        <v>0.1138657340253602</v>
      </c>
      <c r="AE809" s="13">
        <v>0.1776408018850886</v>
      </c>
      <c r="AF809" s="13">
        <v>0.13061299793306799</v>
      </c>
      <c r="AH809" s="13">
        <v>0.1120754470698913</v>
      </c>
      <c r="AI809" s="13">
        <v>0.15713212608866489</v>
      </c>
      <c r="AJ809" s="13">
        <v>0.11787832320789</v>
      </c>
      <c r="AK809" s="13">
        <v>0.12399441939519611</v>
      </c>
      <c r="AL809" s="13">
        <v>0.15778700022229539</v>
      </c>
      <c r="AN809" s="13">
        <v>0.11137946061672591</v>
      </c>
      <c r="AO809" s="13">
        <v>0.13555908309346229</v>
      </c>
      <c r="AP809" s="13">
        <v>0.10452299064938771</v>
      </c>
      <c r="AQ809" s="13">
        <v>0.19073356663232149</v>
      </c>
    </row>
    <row r="811" spans="2:45" x14ac:dyDescent="0.35">
      <c r="B811" s="30" t="s">
        <v>222</v>
      </c>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row>
    <row r="812" spans="2:45" x14ac:dyDescent="0.35">
      <c r="B812" s="29" t="s">
        <v>16</v>
      </c>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row>
    <row r="813" spans="2:45" x14ac:dyDescent="0.35">
      <c r="B813" s="12" t="s">
        <v>215</v>
      </c>
      <c r="C813" s="13">
        <v>0.53709616001445981</v>
      </c>
      <c r="D813" s="13">
        <v>0.52612953661942652</v>
      </c>
      <c r="E813" s="13">
        <v>0.50492062066769727</v>
      </c>
      <c r="F813" s="13">
        <v>0.48400730908020689</v>
      </c>
      <c r="G813" s="13">
        <v>0.57157439799556387</v>
      </c>
      <c r="H813" s="13">
        <v>0.56909269913290006</v>
      </c>
      <c r="I813" s="13">
        <v>0.56412979049897238</v>
      </c>
      <c r="K813" s="13">
        <v>0.54354738108668088</v>
      </c>
      <c r="L813" s="13">
        <v>0.53078015658407085</v>
      </c>
      <c r="N813" s="13">
        <v>0.5398083252329744</v>
      </c>
      <c r="O813" s="13">
        <v>0.47417972878535308</v>
      </c>
      <c r="P813" s="13">
        <v>0.50589832755220876</v>
      </c>
      <c r="Q813" s="13">
        <v>0.54156706569112689</v>
      </c>
      <c r="R813" s="13">
        <v>0.57674639079843582</v>
      </c>
      <c r="S813" s="13">
        <v>0.52264830235548809</v>
      </c>
      <c r="T813" s="13">
        <v>0.55419703798191189</v>
      </c>
      <c r="U813" s="13">
        <v>0.55027872263485778</v>
      </c>
      <c r="V813" s="13">
        <v>0.54169769249316613</v>
      </c>
      <c r="W813" s="13">
        <v>0.56281958386046083</v>
      </c>
      <c r="X813" s="13">
        <v>0.4810787669255091</v>
      </c>
      <c r="Y813" s="13">
        <v>0.51419101416110791</v>
      </c>
      <c r="AA813" s="13">
        <v>0.58060018381272283</v>
      </c>
      <c r="AB813" s="13">
        <v>0.54176432943798403</v>
      </c>
      <c r="AC813" s="13">
        <v>0.61186183699874808</v>
      </c>
      <c r="AD813" s="13">
        <v>0.5042585592854506</v>
      </c>
      <c r="AE813" s="13">
        <v>0.47882927772268352</v>
      </c>
      <c r="AF813" s="13">
        <v>0.52329246639338522</v>
      </c>
      <c r="AH813" s="13">
        <v>0.59160303470216824</v>
      </c>
      <c r="AI813" s="13">
        <v>0.54491522712532214</v>
      </c>
      <c r="AJ813" s="13">
        <v>0.57143660826680054</v>
      </c>
      <c r="AK813" s="13">
        <v>0.5158464802113305</v>
      </c>
      <c r="AL813" s="13">
        <v>0.50810945756316439</v>
      </c>
      <c r="AN813" s="13">
        <v>0.57861406844546481</v>
      </c>
      <c r="AO813" s="13">
        <v>0.56549235244755147</v>
      </c>
      <c r="AP813" s="13">
        <v>0.49008725194100261</v>
      </c>
      <c r="AQ813" s="13">
        <v>0.50276436101621713</v>
      </c>
    </row>
    <row r="814" spans="2:45" x14ac:dyDescent="0.35">
      <c r="B814" s="12" t="s">
        <v>216</v>
      </c>
      <c r="C814" s="13">
        <v>0.30927431349078022</v>
      </c>
      <c r="D814" s="13">
        <v>0.27137950660510141</v>
      </c>
      <c r="E814" s="13">
        <v>0.2978695370492791</v>
      </c>
      <c r="F814" s="13">
        <v>0.3051509660435941</v>
      </c>
      <c r="G814" s="13">
        <v>0.31386125706625462</v>
      </c>
      <c r="H814" s="13">
        <v>0.31092429360813639</v>
      </c>
      <c r="I814" s="13">
        <v>0.34202377319088589</v>
      </c>
      <c r="K814" s="13">
        <v>0.28741890400293341</v>
      </c>
      <c r="L814" s="13">
        <v>0.33067163343261108</v>
      </c>
      <c r="N814" s="13">
        <v>0.3449035361551791</v>
      </c>
      <c r="O814" s="13">
        <v>0.34053617269568021</v>
      </c>
      <c r="P814" s="13">
        <v>0.33280437238080052</v>
      </c>
      <c r="Q814" s="13">
        <v>0.35172493928147858</v>
      </c>
      <c r="R814" s="13">
        <v>0.31105480068428792</v>
      </c>
      <c r="S814" s="13">
        <v>0.2613932578102196</v>
      </c>
      <c r="T814" s="13">
        <v>0.27617391159434829</v>
      </c>
      <c r="U814" s="13">
        <v>0.29748931248600752</v>
      </c>
      <c r="V814" s="13">
        <v>0.25882206384446832</v>
      </c>
      <c r="W814" s="13">
        <v>0.33592097995791231</v>
      </c>
      <c r="X814" s="13">
        <v>0.33252932695908211</v>
      </c>
      <c r="Y814" s="13">
        <v>0.32888937478286773</v>
      </c>
      <c r="AA814" s="13">
        <v>0.28273544879015677</v>
      </c>
      <c r="AB814" s="13">
        <v>0.31011334486475839</v>
      </c>
      <c r="AC814" s="13">
        <v>0.22393668476488179</v>
      </c>
      <c r="AD814" s="13">
        <v>0.32145428786714131</v>
      </c>
      <c r="AE814" s="13">
        <v>0.31640192862510019</v>
      </c>
      <c r="AF814" s="13">
        <v>0.3547348032726142</v>
      </c>
      <c r="AH814" s="13">
        <v>0.2742417841501954</v>
      </c>
      <c r="AI814" s="13">
        <v>0.32370027095630899</v>
      </c>
      <c r="AJ814" s="13">
        <v>0.2565436057530191</v>
      </c>
      <c r="AK814" s="13">
        <v>0.31946456441305771</v>
      </c>
      <c r="AL814" s="13">
        <v>0.3376991157531512</v>
      </c>
      <c r="AN814" s="13">
        <v>0.29226560042368832</v>
      </c>
      <c r="AO814" s="13">
        <v>0.30454029356811912</v>
      </c>
      <c r="AP814" s="13">
        <v>0.32822559805146528</v>
      </c>
      <c r="AQ814" s="13">
        <v>0.31718622285779141</v>
      </c>
    </row>
    <row r="815" spans="2:45" x14ac:dyDescent="0.35">
      <c r="B815" s="12" t="s">
        <v>217</v>
      </c>
      <c r="C815" s="13">
        <v>6.7869179233020382E-2</v>
      </c>
      <c r="D815" s="13">
        <v>9.1605286162349697E-2</v>
      </c>
      <c r="E815" s="13">
        <v>8.743723373825231E-2</v>
      </c>
      <c r="F815" s="13">
        <v>8.3633130541258899E-2</v>
      </c>
      <c r="G815" s="13">
        <v>4.8881700831131511E-2</v>
      </c>
      <c r="H815" s="13">
        <v>5.4485624258292398E-2</v>
      </c>
      <c r="I815" s="13">
        <v>4.7918050950585517E-2</v>
      </c>
      <c r="K815" s="13">
        <v>7.6254248616666964E-2</v>
      </c>
      <c r="L815" s="13">
        <v>5.9659860966249562E-2</v>
      </c>
      <c r="N815" s="13">
        <v>5.6243030921165123E-2</v>
      </c>
      <c r="O815" s="13">
        <v>6.2262178459648862E-2</v>
      </c>
      <c r="P815" s="13">
        <v>8.5958645526917843E-2</v>
      </c>
      <c r="Q815" s="13">
        <v>4.5867459404891113E-2</v>
      </c>
      <c r="R815" s="13">
        <v>4.8543125879702012E-2</v>
      </c>
      <c r="S815" s="13">
        <v>8.142151703461295E-2</v>
      </c>
      <c r="T815" s="13">
        <v>8.226521779928779E-2</v>
      </c>
      <c r="U815" s="13">
        <v>4.4070298304680677E-2</v>
      </c>
      <c r="V815" s="13">
        <v>0.1123737934188303</v>
      </c>
      <c r="W815" s="13">
        <v>4.8029612265693189E-2</v>
      </c>
      <c r="X815" s="13">
        <v>7.4680049765093792E-2</v>
      </c>
      <c r="Y815" s="13">
        <v>5.8331909588871973E-2</v>
      </c>
      <c r="AA815" s="13">
        <v>7.4002726744938296E-2</v>
      </c>
      <c r="AB815" s="13">
        <v>6.365394565222432E-2</v>
      </c>
      <c r="AC815" s="13">
        <v>5.4604545947036127E-2</v>
      </c>
      <c r="AD815" s="13">
        <v>6.2021020797590469E-2</v>
      </c>
      <c r="AE815" s="13">
        <v>8.1757797853401079E-2</v>
      </c>
      <c r="AF815" s="13">
        <v>5.5471580790070231E-2</v>
      </c>
      <c r="AH815" s="13">
        <v>7.6562388247623903E-2</v>
      </c>
      <c r="AI815" s="13">
        <v>7.2484474701619811E-2</v>
      </c>
      <c r="AJ815" s="13">
        <v>6.8671881639244869E-2</v>
      </c>
      <c r="AK815" s="13">
        <v>6.7132170692295504E-2</v>
      </c>
      <c r="AL815" s="13">
        <v>6.2546242494447693E-2</v>
      </c>
      <c r="AN815" s="13">
        <v>5.0055604783984922E-2</v>
      </c>
      <c r="AO815" s="13">
        <v>6.5497564404262271E-2</v>
      </c>
      <c r="AP815" s="13">
        <v>8.5322962949520922E-2</v>
      </c>
      <c r="AQ815" s="13">
        <v>7.4658293764101033E-2</v>
      </c>
    </row>
    <row r="816" spans="2:45" x14ac:dyDescent="0.35">
      <c r="B816" s="12" t="s">
        <v>218</v>
      </c>
      <c r="C816" s="13">
        <v>4.8601347202374037E-2</v>
      </c>
      <c r="D816" s="13">
        <v>6.4804200991780705E-2</v>
      </c>
      <c r="E816" s="13">
        <v>8.7509644029185138E-2</v>
      </c>
      <c r="F816" s="13">
        <v>6.3873835969727261E-2</v>
      </c>
      <c r="G816" s="13">
        <v>3.9321352382314802E-2</v>
      </c>
      <c r="H816" s="13">
        <v>2.0050174008628609E-2</v>
      </c>
      <c r="I816" s="13">
        <v>2.0642418619417249E-2</v>
      </c>
      <c r="K816" s="13">
        <v>6.4335870339976106E-2</v>
      </c>
      <c r="L816" s="13">
        <v>3.319661978719432E-2</v>
      </c>
      <c r="N816" s="13">
        <v>3.825695255755885E-2</v>
      </c>
      <c r="O816" s="13">
        <v>4.504277091514064E-2</v>
      </c>
      <c r="P816" s="13">
        <v>3.6802298786549982E-2</v>
      </c>
      <c r="Q816" s="13">
        <v>2.5665414051256649E-2</v>
      </c>
      <c r="R816" s="13">
        <v>5.4030277315480872E-2</v>
      </c>
      <c r="S816" s="13">
        <v>7.6365012184605827E-2</v>
      </c>
      <c r="T816" s="13">
        <v>5.8465693000513207E-2</v>
      </c>
      <c r="U816" s="13">
        <v>5.1124423314758742E-2</v>
      </c>
      <c r="V816" s="13">
        <v>4.810379413288654E-2</v>
      </c>
      <c r="W816" s="13">
        <v>2.213991497332787E-2</v>
      </c>
      <c r="X816" s="13">
        <v>6.5345087657765297E-2</v>
      </c>
      <c r="Y816" s="13">
        <v>5.959786334742323E-2</v>
      </c>
      <c r="AA816" s="13">
        <v>3.9678452635702161E-2</v>
      </c>
      <c r="AB816" s="13">
        <v>4.5413906719003728E-2</v>
      </c>
      <c r="AC816" s="13">
        <v>5.8919295801328507E-2</v>
      </c>
      <c r="AD816" s="13">
        <v>8.8772467264484206E-2</v>
      </c>
      <c r="AE816" s="13">
        <v>4.8852276515145399E-2</v>
      </c>
      <c r="AF816" s="13">
        <v>3.7664284936276098E-2</v>
      </c>
      <c r="AH816" s="13">
        <v>4.3876638047785653E-2</v>
      </c>
      <c r="AI816" s="13">
        <v>2.3503096170910859E-2</v>
      </c>
      <c r="AJ816" s="13">
        <v>5.0191676223849763E-2</v>
      </c>
      <c r="AK816" s="13">
        <v>7.3294489828055892E-2</v>
      </c>
      <c r="AL816" s="13">
        <v>4.0369334436542149E-2</v>
      </c>
      <c r="AN816" s="13">
        <v>4.7507038125127847E-2</v>
      </c>
      <c r="AO816" s="13">
        <v>3.6765356919902382E-2</v>
      </c>
      <c r="AP816" s="13">
        <v>6.4461490760217552E-2</v>
      </c>
      <c r="AQ816" s="13">
        <v>4.8428815660551072E-2</v>
      </c>
    </row>
    <row r="817" spans="2:45" x14ac:dyDescent="0.35">
      <c r="B817" s="12" t="s">
        <v>207</v>
      </c>
      <c r="C817" s="13">
        <v>3.7159000059365621E-2</v>
      </c>
      <c r="D817" s="13">
        <v>4.6081469621341832E-2</v>
      </c>
      <c r="E817" s="13">
        <v>2.226296451558625E-2</v>
      </c>
      <c r="F817" s="13">
        <v>6.3334758365212906E-2</v>
      </c>
      <c r="G817" s="13">
        <v>2.636129172473517E-2</v>
      </c>
      <c r="H817" s="13">
        <v>4.5447208992042597E-2</v>
      </c>
      <c r="I817" s="13">
        <v>2.5285966740138971E-2</v>
      </c>
      <c r="K817" s="13">
        <v>2.8443595953742549E-2</v>
      </c>
      <c r="L817" s="13">
        <v>4.5691729229874349E-2</v>
      </c>
      <c r="N817" s="13">
        <v>2.0788155133122661E-2</v>
      </c>
      <c r="O817" s="13">
        <v>7.797914914417689E-2</v>
      </c>
      <c r="P817" s="13">
        <v>3.8536355753522843E-2</v>
      </c>
      <c r="Q817" s="13">
        <v>3.5175121571246748E-2</v>
      </c>
      <c r="R817" s="13">
        <v>9.6254053220932861E-3</v>
      </c>
      <c r="S817" s="13">
        <v>5.8171910615073541E-2</v>
      </c>
      <c r="T817" s="13">
        <v>2.889813962393889E-2</v>
      </c>
      <c r="U817" s="13">
        <v>5.70372432596951E-2</v>
      </c>
      <c r="V817" s="13">
        <v>3.900265611064864E-2</v>
      </c>
      <c r="W817" s="13">
        <v>3.1089908942605798E-2</v>
      </c>
      <c r="X817" s="13">
        <v>4.6366768692549687E-2</v>
      </c>
      <c r="Y817" s="13">
        <v>3.8989838119729031E-2</v>
      </c>
      <c r="AA817" s="13">
        <v>2.2983188016479882E-2</v>
      </c>
      <c r="AB817" s="13">
        <v>3.9054473326029453E-2</v>
      </c>
      <c r="AC817" s="13">
        <v>5.0677636488005648E-2</v>
      </c>
      <c r="AD817" s="13">
        <v>2.3493664785333601E-2</v>
      </c>
      <c r="AE817" s="13">
        <v>7.4158719283669919E-2</v>
      </c>
      <c r="AF817" s="13">
        <v>2.8836864607654299E-2</v>
      </c>
      <c r="AH817" s="13">
        <v>1.371615485222674E-2</v>
      </c>
      <c r="AI817" s="13">
        <v>3.5396931045838152E-2</v>
      </c>
      <c r="AJ817" s="13">
        <v>5.3156228117085792E-2</v>
      </c>
      <c r="AK817" s="13">
        <v>2.4262294855260439E-2</v>
      </c>
      <c r="AL817" s="13">
        <v>5.1275849752694662E-2</v>
      </c>
      <c r="AN817" s="13">
        <v>3.1557688221734423E-2</v>
      </c>
      <c r="AO817" s="13">
        <v>2.7704432660164729E-2</v>
      </c>
      <c r="AP817" s="13">
        <v>3.1902696297793673E-2</v>
      </c>
      <c r="AQ817" s="13">
        <v>5.6962306701339387E-2</v>
      </c>
    </row>
    <row r="819" spans="2:45" x14ac:dyDescent="0.35">
      <c r="B819" s="30" t="s">
        <v>223</v>
      </c>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row>
    <row r="820" spans="2:45" x14ac:dyDescent="0.35">
      <c r="B820" s="29" t="s">
        <v>16</v>
      </c>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row>
    <row r="821" spans="2:45" x14ac:dyDescent="0.35">
      <c r="B821" s="12" t="s">
        <v>215</v>
      </c>
      <c r="C821" s="13">
        <v>0.59391663424476282</v>
      </c>
      <c r="D821" s="13">
        <v>0.53928857432968291</v>
      </c>
      <c r="E821" s="13">
        <v>0.56574755826790013</v>
      </c>
      <c r="F821" s="13">
        <v>0.51289938964006754</v>
      </c>
      <c r="G821" s="13">
        <v>0.64076518528356352</v>
      </c>
      <c r="H821" s="13">
        <v>0.62871525040900522</v>
      </c>
      <c r="I821" s="13">
        <v>0.65723725223931584</v>
      </c>
      <c r="K821" s="13">
        <v>0.58939851508341412</v>
      </c>
      <c r="L821" s="13">
        <v>0.59834005359476172</v>
      </c>
      <c r="N821" s="13">
        <v>0.64347537490742834</v>
      </c>
      <c r="O821" s="13">
        <v>0.51863375595593253</v>
      </c>
      <c r="P821" s="13">
        <v>0.62822816023901273</v>
      </c>
      <c r="Q821" s="13">
        <v>0.62004308134553576</v>
      </c>
      <c r="R821" s="13">
        <v>0.61748497784666134</v>
      </c>
      <c r="S821" s="13">
        <v>0.50698284965999618</v>
      </c>
      <c r="T821" s="13">
        <v>0.64469590130449994</v>
      </c>
      <c r="U821" s="13">
        <v>0.61246571991832055</v>
      </c>
      <c r="V821" s="13">
        <v>0.55471982646456308</v>
      </c>
      <c r="W821" s="13">
        <v>0.66266548365578537</v>
      </c>
      <c r="X821" s="13">
        <v>0.49953686708033301</v>
      </c>
      <c r="Y821" s="13">
        <v>0.57513662733747117</v>
      </c>
      <c r="AA821" s="13">
        <v>0.60928100535683538</v>
      </c>
      <c r="AB821" s="13">
        <v>0.61385438716915497</v>
      </c>
      <c r="AC821" s="13">
        <v>0.66979977834620152</v>
      </c>
      <c r="AD821" s="13">
        <v>0.59924799825989272</v>
      </c>
      <c r="AE821" s="13">
        <v>0.54370423297961745</v>
      </c>
      <c r="AF821" s="13">
        <v>0.58669196197873663</v>
      </c>
      <c r="AH821" s="13">
        <v>0.59692336478819519</v>
      </c>
      <c r="AI821" s="13">
        <v>0.61495840162953219</v>
      </c>
      <c r="AJ821" s="13">
        <v>0.61962518835242841</v>
      </c>
      <c r="AK821" s="13">
        <v>0.59645362758766629</v>
      </c>
      <c r="AL821" s="13">
        <v>0.57507278816884044</v>
      </c>
      <c r="AN821" s="13">
        <v>0.62588310209438291</v>
      </c>
      <c r="AO821" s="13">
        <v>0.61020199403602682</v>
      </c>
      <c r="AP821" s="13">
        <v>0.54498354894016898</v>
      </c>
      <c r="AQ821" s="13">
        <v>0.58453915795574563</v>
      </c>
    </row>
    <row r="822" spans="2:45" x14ac:dyDescent="0.35">
      <c r="B822" s="12" t="s">
        <v>216</v>
      </c>
      <c r="C822" s="13">
        <v>0.28479924079687369</v>
      </c>
      <c r="D822" s="13">
        <v>0.28063620007748741</v>
      </c>
      <c r="E822" s="13">
        <v>0.28773983453492002</v>
      </c>
      <c r="F822" s="13">
        <v>0.31104462122394128</v>
      </c>
      <c r="G822" s="13">
        <v>0.25705290152378302</v>
      </c>
      <c r="H822" s="13">
        <v>0.27539231746093668</v>
      </c>
      <c r="I822" s="13">
        <v>0.29263631657548289</v>
      </c>
      <c r="K822" s="13">
        <v>0.2827758676776338</v>
      </c>
      <c r="L822" s="13">
        <v>0.28678020400042981</v>
      </c>
      <c r="N822" s="13">
        <v>0.26207768860670377</v>
      </c>
      <c r="O822" s="13">
        <v>0.3049100330948265</v>
      </c>
      <c r="P822" s="13">
        <v>0.28466429186034348</v>
      </c>
      <c r="Q822" s="13">
        <v>0.24951159516442789</v>
      </c>
      <c r="R822" s="13">
        <v>0.2677034251919187</v>
      </c>
      <c r="S822" s="13">
        <v>0.34888097515318789</v>
      </c>
      <c r="T822" s="13">
        <v>0.2413931257076545</v>
      </c>
      <c r="U822" s="13">
        <v>0.25747423804908431</v>
      </c>
      <c r="V822" s="13">
        <v>0.29611689237062888</v>
      </c>
      <c r="W822" s="13">
        <v>0.27013137734720349</v>
      </c>
      <c r="X822" s="13">
        <v>0.36255323323369087</v>
      </c>
      <c r="Y822" s="13">
        <v>0.27532984914986097</v>
      </c>
      <c r="AA822" s="13">
        <v>0.27365034167663288</v>
      </c>
      <c r="AB822" s="13">
        <v>0.3054100206326314</v>
      </c>
      <c r="AC822" s="13">
        <v>0.1972695130686507</v>
      </c>
      <c r="AD822" s="13">
        <v>0.29299145208544558</v>
      </c>
      <c r="AE822" s="13">
        <v>0.29226089963245699</v>
      </c>
      <c r="AF822" s="13">
        <v>0.30505480500270737</v>
      </c>
      <c r="AH822" s="13">
        <v>0.28751293400333988</v>
      </c>
      <c r="AI822" s="13">
        <v>0.30681394750677521</v>
      </c>
      <c r="AJ822" s="13">
        <v>0.2247105427296342</v>
      </c>
      <c r="AK822" s="13">
        <v>0.30396260427229149</v>
      </c>
      <c r="AL822" s="13">
        <v>0.28961636772393168</v>
      </c>
      <c r="AN822" s="13">
        <v>0.27500731381905869</v>
      </c>
      <c r="AO822" s="13">
        <v>0.29557180905984259</v>
      </c>
      <c r="AP822" s="13">
        <v>0.30059460458618331</v>
      </c>
      <c r="AQ822" s="13">
        <v>0.27146265472591308</v>
      </c>
    </row>
    <row r="823" spans="2:45" x14ac:dyDescent="0.35">
      <c r="B823" s="12" t="s">
        <v>217</v>
      </c>
      <c r="C823" s="13">
        <v>5.3829242979787861E-2</v>
      </c>
      <c r="D823" s="13">
        <v>8.0282012709206971E-2</v>
      </c>
      <c r="E823" s="13">
        <v>7.8328094104148718E-2</v>
      </c>
      <c r="F823" s="13">
        <v>7.1701198060014029E-2</v>
      </c>
      <c r="G823" s="13">
        <v>5.8591605661140009E-2</v>
      </c>
      <c r="H823" s="13">
        <v>2.4537472862838011E-2</v>
      </c>
      <c r="I823" s="13">
        <v>1.7837603132447779E-2</v>
      </c>
      <c r="K823" s="13">
        <v>5.9057093725878071E-2</v>
      </c>
      <c r="L823" s="13">
        <v>4.8710968024361603E-2</v>
      </c>
      <c r="N823" s="13">
        <v>4.7233646488906572E-2</v>
      </c>
      <c r="O823" s="13">
        <v>6.937170839918623E-2</v>
      </c>
      <c r="P823" s="13">
        <v>4.0477882645007741E-2</v>
      </c>
      <c r="Q823" s="13">
        <v>6.0324590623051247E-2</v>
      </c>
      <c r="R823" s="13">
        <v>3.3776023225444041E-2</v>
      </c>
      <c r="S823" s="13">
        <v>5.1429319732036731E-2</v>
      </c>
      <c r="T823" s="13">
        <v>9.1670760217624908E-2</v>
      </c>
      <c r="U823" s="13">
        <v>4.9091599941351163E-2</v>
      </c>
      <c r="V823" s="13">
        <v>8.1852965631434446E-2</v>
      </c>
      <c r="W823" s="13">
        <v>2.5092660271193681E-2</v>
      </c>
      <c r="X823" s="13">
        <v>5.2109423184838417E-2</v>
      </c>
      <c r="Y823" s="13">
        <v>6.1193668438574447E-2</v>
      </c>
      <c r="AA823" s="13">
        <v>7.2506771720857358E-2</v>
      </c>
      <c r="AB823" s="13">
        <v>1.9956337344237549E-2</v>
      </c>
      <c r="AC823" s="13">
        <v>5.6716136596902583E-2</v>
      </c>
      <c r="AD823" s="13">
        <v>3.7037535030065537E-2</v>
      </c>
      <c r="AE823" s="13">
        <v>5.1219645905825242E-2</v>
      </c>
      <c r="AF823" s="13">
        <v>4.9237837783406957E-2</v>
      </c>
      <c r="AH823" s="13">
        <v>7.1779070287472171E-2</v>
      </c>
      <c r="AI823" s="13">
        <v>2.9405465618235309E-2</v>
      </c>
      <c r="AJ823" s="13">
        <v>6.9860595367536152E-2</v>
      </c>
      <c r="AK823" s="13">
        <v>4.2667754160257761E-2</v>
      </c>
      <c r="AL823" s="13">
        <v>5.1891587404377791E-2</v>
      </c>
      <c r="AN823" s="13">
        <v>4.2878739333760491E-2</v>
      </c>
      <c r="AO823" s="13">
        <v>4.3323589976786828E-2</v>
      </c>
      <c r="AP823" s="13">
        <v>7.228298093852438E-2</v>
      </c>
      <c r="AQ823" s="13">
        <v>6.0662676527986431E-2</v>
      </c>
    </row>
    <row r="824" spans="2:45" x14ac:dyDescent="0.35">
      <c r="B824" s="12" t="s">
        <v>218</v>
      </c>
      <c r="C824" s="13">
        <v>3.3053659565449513E-2</v>
      </c>
      <c r="D824" s="13">
        <v>4.0619251810942232E-2</v>
      </c>
      <c r="E824" s="13">
        <v>4.94753939893713E-2</v>
      </c>
      <c r="F824" s="13">
        <v>4.8648251010155408E-2</v>
      </c>
      <c r="G824" s="13">
        <v>2.9104834402297719E-2</v>
      </c>
      <c r="H824" s="13">
        <v>2.2624170706479731E-2</v>
      </c>
      <c r="I824" s="13">
        <v>1.227617261518194E-2</v>
      </c>
      <c r="K824" s="13">
        <v>4.2537428627067338E-2</v>
      </c>
      <c r="L824" s="13">
        <v>2.3768670374159511E-2</v>
      </c>
      <c r="N824" s="13">
        <v>2.186568041897408E-2</v>
      </c>
      <c r="O824" s="13">
        <v>2.910535340587778E-2</v>
      </c>
      <c r="P824" s="13">
        <v>1.6990556305175531E-2</v>
      </c>
      <c r="Q824" s="13">
        <v>4.6087880558537353E-2</v>
      </c>
      <c r="R824" s="13">
        <v>5.4839641415407918E-2</v>
      </c>
      <c r="S824" s="13">
        <v>6.2000801731286567E-2</v>
      </c>
      <c r="T824" s="13">
        <v>6.4910431573262E-3</v>
      </c>
      <c r="U824" s="13">
        <v>3.3319444284638233E-2</v>
      </c>
      <c r="V824" s="13">
        <v>3.1971122013354919E-2</v>
      </c>
      <c r="W824" s="13">
        <v>1.122715710167671E-2</v>
      </c>
      <c r="X824" s="13">
        <v>4.748708633957769E-2</v>
      </c>
      <c r="Y824" s="13">
        <v>3.7278212057824757E-2</v>
      </c>
      <c r="AA824" s="13">
        <v>2.760909491128025E-2</v>
      </c>
      <c r="AB824" s="13">
        <v>3.120178278098508E-2</v>
      </c>
      <c r="AC824" s="13">
        <v>2.476991950654802E-2</v>
      </c>
      <c r="AD824" s="13">
        <v>5.9374857518115789E-2</v>
      </c>
      <c r="AE824" s="13">
        <v>3.1088303200163332E-2</v>
      </c>
      <c r="AF824" s="13">
        <v>3.0848794940493678E-2</v>
      </c>
      <c r="AH824" s="13">
        <v>2.826906390596293E-2</v>
      </c>
      <c r="AI824" s="13">
        <v>2.564273518367368E-2</v>
      </c>
      <c r="AJ824" s="13">
        <v>3.2816108164897093E-2</v>
      </c>
      <c r="AK824" s="13">
        <v>4.5101828638352499E-2</v>
      </c>
      <c r="AL824" s="13">
        <v>2.9466231597898119E-2</v>
      </c>
      <c r="AN824" s="13">
        <v>3.300500662412973E-2</v>
      </c>
      <c r="AO824" s="13">
        <v>1.5838506023667639E-2</v>
      </c>
      <c r="AP824" s="13">
        <v>5.1447083874109928E-2</v>
      </c>
      <c r="AQ824" s="13">
        <v>3.4984381441976867E-2</v>
      </c>
    </row>
    <row r="825" spans="2:45" x14ac:dyDescent="0.35">
      <c r="B825" s="12" t="s">
        <v>207</v>
      </c>
      <c r="C825" s="13">
        <v>3.4401222413126251E-2</v>
      </c>
      <c r="D825" s="13">
        <v>5.9173961072680643E-2</v>
      </c>
      <c r="E825" s="13">
        <v>1.8709119103659699E-2</v>
      </c>
      <c r="F825" s="13">
        <v>5.5706540065821743E-2</v>
      </c>
      <c r="G825" s="13">
        <v>1.4485473129215651E-2</v>
      </c>
      <c r="H825" s="13">
        <v>4.8730788560740229E-2</v>
      </c>
      <c r="I825" s="13">
        <v>2.0012655437571619E-2</v>
      </c>
      <c r="K825" s="13">
        <v>2.6231094886006699E-2</v>
      </c>
      <c r="L825" s="13">
        <v>4.2400104006287388E-2</v>
      </c>
      <c r="N825" s="13">
        <v>2.534760957798721E-2</v>
      </c>
      <c r="O825" s="13">
        <v>7.797914914417689E-2</v>
      </c>
      <c r="P825" s="13">
        <v>2.9639108950460541E-2</v>
      </c>
      <c r="Q825" s="13">
        <v>2.4032852308447761E-2</v>
      </c>
      <c r="R825" s="13">
        <v>2.6195932320568039E-2</v>
      </c>
      <c r="S825" s="13">
        <v>3.0706053723492579E-2</v>
      </c>
      <c r="T825" s="13">
        <v>1.5749169612894499E-2</v>
      </c>
      <c r="U825" s="13">
        <v>4.7648997806605628E-2</v>
      </c>
      <c r="V825" s="13">
        <v>3.5339193520018443E-2</v>
      </c>
      <c r="W825" s="13">
        <v>3.088332162414063E-2</v>
      </c>
      <c r="X825" s="13">
        <v>3.8313390161560053E-2</v>
      </c>
      <c r="Y825" s="13">
        <v>5.1061643016268678E-2</v>
      </c>
      <c r="AA825" s="13">
        <v>1.695278633439419E-2</v>
      </c>
      <c r="AB825" s="13">
        <v>2.957747207299118E-2</v>
      </c>
      <c r="AC825" s="13">
        <v>5.1444652481697342E-2</v>
      </c>
      <c r="AD825" s="13">
        <v>1.134815710648047E-2</v>
      </c>
      <c r="AE825" s="13">
        <v>8.1726918281937011E-2</v>
      </c>
      <c r="AF825" s="13">
        <v>2.8166600294655338E-2</v>
      </c>
      <c r="AH825" s="13">
        <v>1.551556701502976E-2</v>
      </c>
      <c r="AI825" s="13">
        <v>2.3179450061783569E-2</v>
      </c>
      <c r="AJ825" s="13">
        <v>5.2987565385504171E-2</v>
      </c>
      <c r="AK825" s="13">
        <v>1.181418534143195E-2</v>
      </c>
      <c r="AL825" s="13">
        <v>5.3953025104952063E-2</v>
      </c>
      <c r="AN825" s="13">
        <v>2.3225838128668339E-2</v>
      </c>
      <c r="AO825" s="13">
        <v>3.5064100903676079E-2</v>
      </c>
      <c r="AP825" s="13">
        <v>3.069178166101354E-2</v>
      </c>
      <c r="AQ825" s="13">
        <v>4.8351129348377937E-2</v>
      </c>
    </row>
    <row r="827" spans="2:45" x14ac:dyDescent="0.35">
      <c r="B827" s="30" t="s">
        <v>224</v>
      </c>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row>
    <row r="828" spans="2:45" x14ac:dyDescent="0.35">
      <c r="B828" s="29" t="s">
        <v>16</v>
      </c>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row>
    <row r="829" spans="2:45" x14ac:dyDescent="0.35">
      <c r="B829" s="12" t="s">
        <v>215</v>
      </c>
      <c r="C829" s="13">
        <v>0.46276626401964499</v>
      </c>
      <c r="D829" s="13">
        <v>0.38549119973057328</v>
      </c>
      <c r="E829" s="13">
        <v>0.4752133178690674</v>
      </c>
      <c r="F829" s="13">
        <v>0.40934213777001371</v>
      </c>
      <c r="G829" s="13">
        <v>0.49128379911170478</v>
      </c>
      <c r="H829" s="13">
        <v>0.5162305042004004</v>
      </c>
      <c r="I829" s="13">
        <v>0.48787007730609372</v>
      </c>
      <c r="K829" s="13">
        <v>0.43986023272232611</v>
      </c>
      <c r="L829" s="13">
        <v>0.48519218472997838</v>
      </c>
      <c r="N829" s="13">
        <v>0.47840188262845978</v>
      </c>
      <c r="O829" s="13">
        <v>0.45060278886442212</v>
      </c>
      <c r="P829" s="13">
        <v>0.42538677357120591</v>
      </c>
      <c r="Q829" s="13">
        <v>0.43544084308287678</v>
      </c>
      <c r="R829" s="13">
        <v>0.49923634644188608</v>
      </c>
      <c r="S829" s="13">
        <v>0.42454592191559137</v>
      </c>
      <c r="T829" s="13">
        <v>0.49179443634108749</v>
      </c>
      <c r="U829" s="13">
        <v>0.50037290126293466</v>
      </c>
      <c r="V829" s="13">
        <v>0.44613826147121383</v>
      </c>
      <c r="W829" s="13">
        <v>0.53200345969779961</v>
      </c>
      <c r="X829" s="13">
        <v>0.37788902782999739</v>
      </c>
      <c r="Y829" s="13">
        <v>0.4140817069978518</v>
      </c>
      <c r="AA829" s="13">
        <v>0.48786780979859312</v>
      </c>
      <c r="AB829" s="13">
        <v>0.454918598915589</v>
      </c>
      <c r="AC829" s="13">
        <v>0.43820854328437148</v>
      </c>
      <c r="AD829" s="13">
        <v>0.48003071583164503</v>
      </c>
      <c r="AE829" s="13">
        <v>0.40430757896757369</v>
      </c>
      <c r="AF829" s="13">
        <v>0.47684124097719061</v>
      </c>
      <c r="AH829" s="13">
        <v>0.4883120126487871</v>
      </c>
      <c r="AI829" s="13">
        <v>0.51242883314588183</v>
      </c>
      <c r="AJ829" s="13">
        <v>0.45151109954033197</v>
      </c>
      <c r="AK829" s="13">
        <v>0.47137671960241129</v>
      </c>
      <c r="AL829" s="13">
        <v>0.4364773269225603</v>
      </c>
      <c r="AN829" s="13">
        <v>0.49077680136882768</v>
      </c>
      <c r="AO829" s="13">
        <v>0.51418298728490752</v>
      </c>
      <c r="AP829" s="13">
        <v>0.38476775386552958</v>
      </c>
      <c r="AQ829" s="13">
        <v>0.44918326647549472</v>
      </c>
    </row>
    <row r="830" spans="2:45" x14ac:dyDescent="0.35">
      <c r="B830" s="12" t="s">
        <v>216</v>
      </c>
      <c r="C830" s="13">
        <v>0.34459472605449021</v>
      </c>
      <c r="D830" s="13">
        <v>0.37268590956201031</v>
      </c>
      <c r="E830" s="13">
        <v>0.31921834280716438</v>
      </c>
      <c r="F830" s="13">
        <v>0.36087493237609441</v>
      </c>
      <c r="G830" s="13">
        <v>0.32181427374512839</v>
      </c>
      <c r="H830" s="13">
        <v>0.30172105122377102</v>
      </c>
      <c r="I830" s="13">
        <v>0.3807943897999338</v>
      </c>
      <c r="K830" s="13">
        <v>0.34917548511802948</v>
      </c>
      <c r="L830" s="13">
        <v>0.34010997973511808</v>
      </c>
      <c r="N830" s="13">
        <v>0.36737634668043773</v>
      </c>
      <c r="O830" s="13">
        <v>0.29100718517493979</v>
      </c>
      <c r="P830" s="13">
        <v>0.37276061466704219</v>
      </c>
      <c r="Q830" s="13">
        <v>0.37719444700388749</v>
      </c>
      <c r="R830" s="13">
        <v>0.30711107618085998</v>
      </c>
      <c r="S830" s="13">
        <v>0.29932334746234229</v>
      </c>
      <c r="T830" s="13">
        <v>0.33326968186137979</v>
      </c>
      <c r="U830" s="13">
        <v>0.29994448939172669</v>
      </c>
      <c r="V830" s="13">
        <v>0.34758833516020271</v>
      </c>
      <c r="W830" s="13">
        <v>0.36649088434769428</v>
      </c>
      <c r="X830" s="13">
        <v>0.36723729890537338</v>
      </c>
      <c r="Y830" s="13">
        <v>0.39357377234289398</v>
      </c>
      <c r="AA830" s="13">
        <v>0.3430669668188836</v>
      </c>
      <c r="AB830" s="13">
        <v>0.37138762217977411</v>
      </c>
      <c r="AC830" s="13">
        <v>0.37017706592463911</v>
      </c>
      <c r="AD830" s="13">
        <v>0.32331492201738282</v>
      </c>
      <c r="AE830" s="13">
        <v>0.33307616722116778</v>
      </c>
      <c r="AF830" s="13">
        <v>0.35281990998803942</v>
      </c>
      <c r="AH830" s="13">
        <v>0.35924524696944099</v>
      </c>
      <c r="AI830" s="13">
        <v>0.33331282073803398</v>
      </c>
      <c r="AJ830" s="13">
        <v>0.35670793013471808</v>
      </c>
      <c r="AK830" s="13">
        <v>0.31419518874708319</v>
      </c>
      <c r="AL830" s="13">
        <v>0.35523601795393511</v>
      </c>
      <c r="AN830" s="13">
        <v>0.36153857986323013</v>
      </c>
      <c r="AO830" s="13">
        <v>0.32727487843128339</v>
      </c>
      <c r="AP830" s="13">
        <v>0.36888732050534462</v>
      </c>
      <c r="AQ830" s="13">
        <v>0.32119929851832602</v>
      </c>
    </row>
    <row r="831" spans="2:45" x14ac:dyDescent="0.35">
      <c r="B831" s="12" t="s">
        <v>217</v>
      </c>
      <c r="C831" s="13">
        <v>9.7567397400236067E-2</v>
      </c>
      <c r="D831" s="13">
        <v>0.12797106596982441</v>
      </c>
      <c r="E831" s="13">
        <v>0.114661095747474</v>
      </c>
      <c r="F831" s="13">
        <v>8.877943792839986E-2</v>
      </c>
      <c r="G831" s="13">
        <v>8.6756341732847159E-2</v>
      </c>
      <c r="H831" s="13">
        <v>9.9328166919274596E-2</v>
      </c>
      <c r="I831" s="13">
        <v>7.8366601870019773E-2</v>
      </c>
      <c r="K831" s="13">
        <v>0.1165868431732284</v>
      </c>
      <c r="L831" s="13">
        <v>7.894659935262581E-2</v>
      </c>
      <c r="N831" s="13">
        <v>8.0673030944354074E-2</v>
      </c>
      <c r="O831" s="13">
        <v>7.3105927441671464E-2</v>
      </c>
      <c r="P831" s="13">
        <v>0.1147255051464635</v>
      </c>
      <c r="Q831" s="13">
        <v>0.11416379265402329</v>
      </c>
      <c r="R831" s="13">
        <v>8.2466015574034976E-2</v>
      </c>
      <c r="S831" s="13">
        <v>0.1144551751083655</v>
      </c>
      <c r="T831" s="13">
        <v>0.11500025098404271</v>
      </c>
      <c r="U831" s="13">
        <v>9.8641370340780923E-2</v>
      </c>
      <c r="V831" s="13">
        <v>0.12274415480123969</v>
      </c>
      <c r="W831" s="13">
        <v>4.8396126120692093E-2</v>
      </c>
      <c r="X831" s="13">
        <v>0.13071505389143931</v>
      </c>
      <c r="Y831" s="13">
        <v>9.6893083152652562E-2</v>
      </c>
      <c r="AA831" s="13">
        <v>9.1629008267894371E-2</v>
      </c>
      <c r="AB831" s="13">
        <v>8.6428120710747527E-2</v>
      </c>
      <c r="AC831" s="13">
        <v>7.0481496881764166E-2</v>
      </c>
      <c r="AD831" s="13">
        <v>9.6433884744203793E-2</v>
      </c>
      <c r="AE831" s="13">
        <v>0.1137125878617623</v>
      </c>
      <c r="AF831" s="13">
        <v>0.1031472965678942</v>
      </c>
      <c r="AH831" s="13">
        <v>8.1866438974675895E-2</v>
      </c>
      <c r="AI831" s="13">
        <v>7.5332916123330929E-2</v>
      </c>
      <c r="AJ831" s="13">
        <v>8.9297284998514873E-2</v>
      </c>
      <c r="AK831" s="13">
        <v>0.1063383698023025</v>
      </c>
      <c r="AL831" s="13">
        <v>0.10853585302118909</v>
      </c>
      <c r="AN831" s="13">
        <v>7.0283603426610552E-2</v>
      </c>
      <c r="AO831" s="13">
        <v>8.8650031820947842E-2</v>
      </c>
      <c r="AP831" s="13">
        <v>0.12224070219333</v>
      </c>
      <c r="AQ831" s="13">
        <v>0.1152095909460145</v>
      </c>
    </row>
    <row r="832" spans="2:45" x14ac:dyDescent="0.35">
      <c r="B832" s="12" t="s">
        <v>218</v>
      </c>
      <c r="C832" s="13">
        <v>5.0422076883800668E-2</v>
      </c>
      <c r="D832" s="13">
        <v>5.0277472763053339E-2</v>
      </c>
      <c r="E832" s="13">
        <v>6.7943610574695654E-2</v>
      </c>
      <c r="F832" s="13">
        <v>6.5428137806007119E-2</v>
      </c>
      <c r="G832" s="13">
        <v>5.6233720964388327E-2</v>
      </c>
      <c r="H832" s="13">
        <v>4.118741028287843E-2</v>
      </c>
      <c r="I832" s="13">
        <v>2.559640811992539E-2</v>
      </c>
      <c r="K832" s="13">
        <v>6.0759571477402068E-2</v>
      </c>
      <c r="L832" s="13">
        <v>4.0301256254050517E-2</v>
      </c>
      <c r="N832" s="13">
        <v>5.315213444982881E-2</v>
      </c>
      <c r="O832" s="13">
        <v>9.258238101597524E-2</v>
      </c>
      <c r="P832" s="13">
        <v>4.9139710758860193E-2</v>
      </c>
      <c r="Q832" s="13">
        <v>2.411958900552999E-2</v>
      </c>
      <c r="R832" s="13">
        <v>5.5002131124961287E-2</v>
      </c>
      <c r="S832" s="13">
        <v>0.1044171988945156</v>
      </c>
      <c r="T832" s="13">
        <v>4.418646120059562E-2</v>
      </c>
      <c r="U832" s="13">
        <v>3.279003481372092E-2</v>
      </c>
      <c r="V832" s="13">
        <v>2.8669705196294051E-2</v>
      </c>
      <c r="W832" s="13">
        <v>2.5495618598938619E-2</v>
      </c>
      <c r="X832" s="13">
        <v>8.6705389924303489E-2</v>
      </c>
      <c r="Y832" s="13">
        <v>5.2165438813102642E-2</v>
      </c>
      <c r="AA832" s="13">
        <v>4.480804059058955E-2</v>
      </c>
      <c r="AB832" s="13">
        <v>5.7707359440047588E-2</v>
      </c>
      <c r="AC832" s="13">
        <v>6.1443723270145988E-2</v>
      </c>
      <c r="AD832" s="13">
        <v>7.7451188230428902E-2</v>
      </c>
      <c r="AE832" s="13">
        <v>5.2939727866303167E-2</v>
      </c>
      <c r="AF832" s="13">
        <v>3.6503692058051179E-2</v>
      </c>
      <c r="AH832" s="13">
        <v>4.0658274192226902E-2</v>
      </c>
      <c r="AI832" s="13">
        <v>3.9012715348726322E-2</v>
      </c>
      <c r="AJ832" s="13">
        <v>4.6372528258093793E-2</v>
      </c>
      <c r="AK832" s="13">
        <v>7.6551722193413468E-2</v>
      </c>
      <c r="AL832" s="13">
        <v>4.2595268099263638E-2</v>
      </c>
      <c r="AN832" s="13">
        <v>4.5150102450397502E-2</v>
      </c>
      <c r="AO832" s="13">
        <v>3.5083883497551309E-2</v>
      </c>
      <c r="AP832" s="13">
        <v>7.3549511091493852E-2</v>
      </c>
      <c r="AQ832" s="13">
        <v>5.1997848920148332E-2</v>
      </c>
    </row>
    <row r="833" spans="2:45" x14ac:dyDescent="0.35">
      <c r="B833" s="12" t="s">
        <v>207</v>
      </c>
      <c r="C833" s="13">
        <v>4.4649535641828143E-2</v>
      </c>
      <c r="D833" s="13">
        <v>6.3574351974538826E-2</v>
      </c>
      <c r="E833" s="13">
        <v>2.29636330015985E-2</v>
      </c>
      <c r="F833" s="13">
        <v>7.55753541194851E-2</v>
      </c>
      <c r="G833" s="13">
        <v>4.3911864445931183E-2</v>
      </c>
      <c r="H833" s="13">
        <v>4.1532867373675612E-2</v>
      </c>
      <c r="I833" s="13">
        <v>2.737252290402737E-2</v>
      </c>
      <c r="K833" s="13">
        <v>3.3617867509013973E-2</v>
      </c>
      <c r="L833" s="13">
        <v>5.5449979928227117E-2</v>
      </c>
      <c r="N833" s="13">
        <v>2.0396605296919661E-2</v>
      </c>
      <c r="O833" s="13">
        <v>9.2701717502991152E-2</v>
      </c>
      <c r="P833" s="13">
        <v>3.7987395856428109E-2</v>
      </c>
      <c r="Q833" s="13">
        <v>4.9081328253682437E-2</v>
      </c>
      <c r="R833" s="13">
        <v>5.6184430678257583E-2</v>
      </c>
      <c r="S833" s="13">
        <v>5.725835661918504E-2</v>
      </c>
      <c r="T833" s="13">
        <v>1.5749169612894499E-2</v>
      </c>
      <c r="U833" s="13">
        <v>6.8251204190836509E-2</v>
      </c>
      <c r="V833" s="13">
        <v>5.4859543371049577E-2</v>
      </c>
      <c r="W833" s="13">
        <v>2.7613911234875121E-2</v>
      </c>
      <c r="X833" s="13">
        <v>3.7453229448886259E-2</v>
      </c>
      <c r="Y833" s="13">
        <v>4.3285998693498882E-2</v>
      </c>
      <c r="AA833" s="13">
        <v>3.2628174524039447E-2</v>
      </c>
      <c r="AB833" s="13">
        <v>2.9558298753841871E-2</v>
      </c>
      <c r="AC833" s="13">
        <v>5.9689170639079241E-2</v>
      </c>
      <c r="AD833" s="13">
        <v>2.276928917633941E-2</v>
      </c>
      <c r="AE833" s="13">
        <v>9.5963938083193007E-2</v>
      </c>
      <c r="AF833" s="13">
        <v>3.0687860408824621E-2</v>
      </c>
      <c r="AH833" s="13">
        <v>2.99180272148689E-2</v>
      </c>
      <c r="AI833" s="13">
        <v>3.9912714644026848E-2</v>
      </c>
      <c r="AJ833" s="13">
        <v>5.6111157068341098E-2</v>
      </c>
      <c r="AK833" s="13">
        <v>3.1537999654789539E-2</v>
      </c>
      <c r="AL833" s="13">
        <v>5.7155534003051893E-2</v>
      </c>
      <c r="AN833" s="13">
        <v>3.2250912890934277E-2</v>
      </c>
      <c r="AO833" s="13">
        <v>3.4808218965309758E-2</v>
      </c>
      <c r="AP833" s="13">
        <v>5.0554712344302088E-2</v>
      </c>
      <c r="AQ833" s="13">
        <v>6.2409995140016647E-2</v>
      </c>
    </row>
    <row r="835" spans="2:45" x14ac:dyDescent="0.35">
      <c r="B835" s="30" t="s">
        <v>225</v>
      </c>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row>
    <row r="836" spans="2:45" x14ac:dyDescent="0.35">
      <c r="B836" s="29" t="s">
        <v>16</v>
      </c>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row>
    <row r="837" spans="2:45" x14ac:dyDescent="0.35">
      <c r="B837" s="12" t="s">
        <v>215</v>
      </c>
      <c r="C837" s="13">
        <v>0.50899747488889091</v>
      </c>
      <c r="D837" s="13">
        <v>0.46952269733492519</v>
      </c>
      <c r="E837" s="13">
        <v>0.51405409671453606</v>
      </c>
      <c r="F837" s="13">
        <v>0.44123001268170742</v>
      </c>
      <c r="G837" s="13">
        <v>0.51884059179306175</v>
      </c>
      <c r="H837" s="13">
        <v>0.54511752985324347</v>
      </c>
      <c r="I837" s="13">
        <v>0.55366473163258945</v>
      </c>
      <c r="K837" s="13">
        <v>0.50155285291870866</v>
      </c>
      <c r="L837" s="13">
        <v>0.51628605752700385</v>
      </c>
      <c r="N837" s="13">
        <v>0.52562537292160316</v>
      </c>
      <c r="O837" s="13">
        <v>0.50894799644732269</v>
      </c>
      <c r="P837" s="13">
        <v>0.50115989521859383</v>
      </c>
      <c r="Q837" s="13">
        <v>0.54458530768909597</v>
      </c>
      <c r="R837" s="13">
        <v>0.56269342708751058</v>
      </c>
      <c r="S837" s="13">
        <v>0.41518215650807577</v>
      </c>
      <c r="T837" s="13">
        <v>0.55269462390894486</v>
      </c>
      <c r="U837" s="13">
        <v>0.54105409756431078</v>
      </c>
      <c r="V837" s="13">
        <v>0.47928207239168108</v>
      </c>
      <c r="W837" s="13">
        <v>0.53315556228692895</v>
      </c>
      <c r="X837" s="13">
        <v>0.44344208085839698</v>
      </c>
      <c r="Y837" s="13">
        <v>0.50280324280595812</v>
      </c>
      <c r="AA837" s="13">
        <v>0.53384322476176349</v>
      </c>
      <c r="AB837" s="13">
        <v>0.49831503598733712</v>
      </c>
      <c r="AC837" s="13">
        <v>0.51536868098339994</v>
      </c>
      <c r="AD837" s="13">
        <v>0.50741070686873835</v>
      </c>
      <c r="AE837" s="13">
        <v>0.47329163803180918</v>
      </c>
      <c r="AF837" s="13">
        <v>0.50740247089497315</v>
      </c>
      <c r="AH837" s="13">
        <v>0.53174887757105671</v>
      </c>
      <c r="AI837" s="13">
        <v>0.50797068699131631</v>
      </c>
      <c r="AJ837" s="13">
        <v>0.51920776607373798</v>
      </c>
      <c r="AK837" s="13">
        <v>0.52554068404970644</v>
      </c>
      <c r="AL837" s="13">
        <v>0.48292857386118432</v>
      </c>
      <c r="AN837" s="13">
        <v>0.52448291308999251</v>
      </c>
      <c r="AO837" s="13">
        <v>0.54171630205730248</v>
      </c>
      <c r="AP837" s="13">
        <v>0.45389188340293241</v>
      </c>
      <c r="AQ837" s="13">
        <v>0.50840510568919206</v>
      </c>
    </row>
    <row r="838" spans="2:45" x14ac:dyDescent="0.35">
      <c r="B838" s="12" t="s">
        <v>216</v>
      </c>
      <c r="C838" s="13">
        <v>0.35444974363143139</v>
      </c>
      <c r="D838" s="13">
        <v>0.33243303950208247</v>
      </c>
      <c r="E838" s="13">
        <v>0.30964955491822782</v>
      </c>
      <c r="F838" s="13">
        <v>0.38404205413761561</v>
      </c>
      <c r="G838" s="13">
        <v>0.36860356747273892</v>
      </c>
      <c r="H838" s="13">
        <v>0.34775228089238353</v>
      </c>
      <c r="I838" s="13">
        <v>0.37434910716032799</v>
      </c>
      <c r="K838" s="13">
        <v>0.35542129508913523</v>
      </c>
      <c r="L838" s="13">
        <v>0.35349855589953361</v>
      </c>
      <c r="N838" s="13">
        <v>0.39261999776390649</v>
      </c>
      <c r="O838" s="13">
        <v>0.33124068520780919</v>
      </c>
      <c r="P838" s="13">
        <v>0.42237052032873817</v>
      </c>
      <c r="Q838" s="13">
        <v>0.34731230222037979</v>
      </c>
      <c r="R838" s="13">
        <v>0.30280115061956109</v>
      </c>
      <c r="S838" s="13">
        <v>0.34257047848994671</v>
      </c>
      <c r="T838" s="13">
        <v>0.32070367156244872</v>
      </c>
      <c r="U838" s="13">
        <v>0.35660098384017541</v>
      </c>
      <c r="V838" s="13">
        <v>0.3292517222295453</v>
      </c>
      <c r="W838" s="13">
        <v>0.37851182108224701</v>
      </c>
      <c r="X838" s="13">
        <v>0.40897248658549668</v>
      </c>
      <c r="Y838" s="13">
        <v>0.34273177618049022</v>
      </c>
      <c r="AA838" s="13">
        <v>0.33103982823230349</v>
      </c>
      <c r="AB838" s="13">
        <v>0.38078254117905203</v>
      </c>
      <c r="AC838" s="13">
        <v>0.3523219722467214</v>
      </c>
      <c r="AD838" s="13">
        <v>0.33612140674837943</v>
      </c>
      <c r="AE838" s="13">
        <v>0.34656548646745883</v>
      </c>
      <c r="AF838" s="13">
        <v>0.39545356648137719</v>
      </c>
      <c r="AH838" s="13">
        <v>0.34016086983490412</v>
      </c>
      <c r="AI838" s="13">
        <v>0.37787469792061568</v>
      </c>
      <c r="AJ838" s="13">
        <v>0.33316242697623027</v>
      </c>
      <c r="AK838" s="13">
        <v>0.32617243210003982</v>
      </c>
      <c r="AL838" s="13">
        <v>0.382882217625646</v>
      </c>
      <c r="AN838" s="13">
        <v>0.34501587907697451</v>
      </c>
      <c r="AO838" s="13">
        <v>0.35282220629599848</v>
      </c>
      <c r="AP838" s="13">
        <v>0.37657226393250492</v>
      </c>
      <c r="AQ838" s="13">
        <v>0.34529279132141699</v>
      </c>
    </row>
    <row r="839" spans="2:45" x14ac:dyDescent="0.35">
      <c r="B839" s="12" t="s">
        <v>217</v>
      </c>
      <c r="C839" s="13">
        <v>6.3579964338124864E-2</v>
      </c>
      <c r="D839" s="13">
        <v>9.1154142784405215E-2</v>
      </c>
      <c r="E839" s="13">
        <v>8.5843617791688545E-2</v>
      </c>
      <c r="F839" s="13">
        <v>8.1757745574799034E-2</v>
      </c>
      <c r="G839" s="13">
        <v>5.7083130774109161E-2</v>
      </c>
      <c r="H839" s="13">
        <v>4.7122200694822917E-2</v>
      </c>
      <c r="I839" s="13">
        <v>2.8900088698136019E-2</v>
      </c>
      <c r="K839" s="13">
        <v>6.7557208520918635E-2</v>
      </c>
      <c r="L839" s="13">
        <v>5.968608322309258E-2</v>
      </c>
      <c r="N839" s="13">
        <v>5.7667661175819888E-2</v>
      </c>
      <c r="O839" s="13">
        <v>6.3027030839028317E-2</v>
      </c>
      <c r="P839" s="13">
        <v>2.961005604667959E-2</v>
      </c>
      <c r="Q839" s="13">
        <v>3.8976120189323941E-2</v>
      </c>
      <c r="R839" s="13">
        <v>3.8649883818646258E-2</v>
      </c>
      <c r="S839" s="13">
        <v>0.1091794197988708</v>
      </c>
      <c r="T839" s="13">
        <v>6.3619167487105568E-2</v>
      </c>
      <c r="U839" s="13">
        <v>3.1115614007414309E-2</v>
      </c>
      <c r="V839" s="13">
        <v>0.11887237177414441</v>
      </c>
      <c r="W839" s="13">
        <v>4.2335163672872163E-2</v>
      </c>
      <c r="X839" s="13">
        <v>5.5904806592353383E-2</v>
      </c>
      <c r="Y839" s="13">
        <v>7.3322132109661889E-2</v>
      </c>
      <c r="AA839" s="13">
        <v>7.958495980911498E-2</v>
      </c>
      <c r="AB839" s="13">
        <v>6.0027309459692722E-2</v>
      </c>
      <c r="AC839" s="13">
        <v>4.8338583187097703E-2</v>
      </c>
      <c r="AD839" s="13">
        <v>7.1888486087356068E-2</v>
      </c>
      <c r="AE839" s="13">
        <v>5.0279769249470481E-2</v>
      </c>
      <c r="AF839" s="13">
        <v>5.3188675607720913E-2</v>
      </c>
      <c r="AH839" s="13">
        <v>7.2073660265064204E-2</v>
      </c>
      <c r="AI839" s="13">
        <v>6.2048337380277117E-2</v>
      </c>
      <c r="AJ839" s="13">
        <v>6.1825040274223468E-2</v>
      </c>
      <c r="AK839" s="13">
        <v>7.3006281651911115E-2</v>
      </c>
      <c r="AL839" s="13">
        <v>5.4249385401151123E-2</v>
      </c>
      <c r="AN839" s="13">
        <v>6.0304439291413672E-2</v>
      </c>
      <c r="AO839" s="13">
        <v>5.5741903537315257E-2</v>
      </c>
      <c r="AP839" s="13">
        <v>8.0911401271841835E-2</v>
      </c>
      <c r="AQ839" s="13">
        <v>6.0429602175723088E-2</v>
      </c>
    </row>
    <row r="840" spans="2:45" x14ac:dyDescent="0.35">
      <c r="B840" s="12" t="s">
        <v>218</v>
      </c>
      <c r="C840" s="13">
        <v>3.845779846488688E-2</v>
      </c>
      <c r="D840" s="13">
        <v>4.533181447893167E-2</v>
      </c>
      <c r="E840" s="13">
        <v>6.6101439219708152E-2</v>
      </c>
      <c r="F840" s="13">
        <v>4.3202180861808909E-2</v>
      </c>
      <c r="G840" s="13">
        <v>3.7802360989592429E-2</v>
      </c>
      <c r="H840" s="13">
        <v>2.193852579584547E-2</v>
      </c>
      <c r="I840" s="13">
        <v>1.9264791949215279E-2</v>
      </c>
      <c r="K840" s="13">
        <v>4.787369132715797E-2</v>
      </c>
      <c r="L840" s="13">
        <v>2.9239262787298621E-2</v>
      </c>
      <c r="N840" s="13">
        <v>2.1502140615106989E-2</v>
      </c>
      <c r="O840" s="13">
        <v>1.441141256558408E-2</v>
      </c>
      <c r="P840" s="13">
        <v>1.7769087508292931E-2</v>
      </c>
      <c r="Q840" s="13">
        <v>3.6063217007653227E-2</v>
      </c>
      <c r="R840" s="13">
        <v>4.6480759733304733E-2</v>
      </c>
      <c r="S840" s="13">
        <v>8.7721030507616787E-2</v>
      </c>
      <c r="T840" s="13">
        <v>4.0527181815371051E-2</v>
      </c>
      <c r="U840" s="13">
        <v>3.4268903406399522E-2</v>
      </c>
      <c r="V840" s="13">
        <v>3.3421434896358737E-2</v>
      </c>
      <c r="W840" s="13">
        <v>1.7982800038550999E-2</v>
      </c>
      <c r="X840" s="13">
        <v>5.3864192732534399E-2</v>
      </c>
      <c r="Y840" s="13">
        <v>4.8803350619677513E-2</v>
      </c>
      <c r="AA840" s="13">
        <v>2.5995964410779709E-2</v>
      </c>
      <c r="AB840" s="13">
        <v>3.8428169664068937E-2</v>
      </c>
      <c r="AC840" s="13">
        <v>3.2843497016177087E-2</v>
      </c>
      <c r="AD840" s="13">
        <v>7.2998706832469909E-2</v>
      </c>
      <c r="AE840" s="13">
        <v>5.5590542654896359E-2</v>
      </c>
      <c r="AF840" s="13">
        <v>2.4189223424404559E-2</v>
      </c>
      <c r="AH840" s="13">
        <v>2.357815959124129E-2</v>
      </c>
      <c r="AI840" s="13">
        <v>2.4025736881694841E-2</v>
      </c>
      <c r="AJ840" s="13">
        <v>3.601882683157398E-2</v>
      </c>
      <c r="AK840" s="13">
        <v>5.7406082481393512E-2</v>
      </c>
      <c r="AL840" s="13">
        <v>3.8006735309368912E-2</v>
      </c>
      <c r="AN840" s="13">
        <v>4.0167962659941429E-2</v>
      </c>
      <c r="AO840" s="13">
        <v>2.1954863931461639E-2</v>
      </c>
      <c r="AP840" s="13">
        <v>4.8676002933798791E-2</v>
      </c>
      <c r="AQ840" s="13">
        <v>4.4991601886835222E-2</v>
      </c>
    </row>
    <row r="841" spans="2:45" x14ac:dyDescent="0.35">
      <c r="B841" s="12" t="s">
        <v>207</v>
      </c>
      <c r="C841" s="13">
        <v>3.4515018676666058E-2</v>
      </c>
      <c r="D841" s="13">
        <v>6.1558305899655552E-2</v>
      </c>
      <c r="E841" s="13">
        <v>2.4351291355839501E-2</v>
      </c>
      <c r="F841" s="13">
        <v>4.9768006744069122E-2</v>
      </c>
      <c r="G841" s="13">
        <v>1.7670348970497629E-2</v>
      </c>
      <c r="H841" s="13">
        <v>3.8069462763704667E-2</v>
      </c>
      <c r="I841" s="13">
        <v>2.382128055973139E-2</v>
      </c>
      <c r="K841" s="13">
        <v>2.7594952144079529E-2</v>
      </c>
      <c r="L841" s="13">
        <v>4.1290040563071298E-2</v>
      </c>
      <c r="N841" s="13">
        <v>2.5848275235634951E-3</v>
      </c>
      <c r="O841" s="13">
        <v>8.2372874940255539E-2</v>
      </c>
      <c r="P841" s="13">
        <v>2.9090440897695309E-2</v>
      </c>
      <c r="Q841" s="13">
        <v>3.3063052893547343E-2</v>
      </c>
      <c r="R841" s="13">
        <v>4.9374778740977503E-2</v>
      </c>
      <c r="S841" s="13">
        <v>4.5346914695489758E-2</v>
      </c>
      <c r="T841" s="13">
        <v>2.2455355226129708E-2</v>
      </c>
      <c r="U841" s="13">
        <v>3.696040118169986E-2</v>
      </c>
      <c r="V841" s="13">
        <v>3.917239870827037E-2</v>
      </c>
      <c r="W841" s="13">
        <v>2.8014652919400671E-2</v>
      </c>
      <c r="X841" s="13">
        <v>3.7816433231218367E-2</v>
      </c>
      <c r="Y841" s="13">
        <v>3.2339498284212218E-2</v>
      </c>
      <c r="AA841" s="13">
        <v>2.9536022786038309E-2</v>
      </c>
      <c r="AB841" s="13">
        <v>2.244694370984943E-2</v>
      </c>
      <c r="AC841" s="13">
        <v>5.1127266566603817E-2</v>
      </c>
      <c r="AD841" s="13">
        <v>1.1580693463056331E-2</v>
      </c>
      <c r="AE841" s="13">
        <v>7.4272563596365249E-2</v>
      </c>
      <c r="AF841" s="13">
        <v>1.9766063591524122E-2</v>
      </c>
      <c r="AH841" s="13">
        <v>3.2438432737733711E-2</v>
      </c>
      <c r="AI841" s="13">
        <v>2.808054082609597E-2</v>
      </c>
      <c r="AJ841" s="13">
        <v>4.9785939844234253E-2</v>
      </c>
      <c r="AK841" s="13">
        <v>1.787451971694911E-2</v>
      </c>
      <c r="AL841" s="13">
        <v>4.1933087802649753E-2</v>
      </c>
      <c r="AN841" s="13">
        <v>3.002880588167809E-2</v>
      </c>
      <c r="AO841" s="13">
        <v>2.7764724177922129E-2</v>
      </c>
      <c r="AP841" s="13">
        <v>3.9948448458922182E-2</v>
      </c>
      <c r="AQ841" s="13">
        <v>4.0880898926832568E-2</v>
      </c>
    </row>
    <row r="843" spans="2:45" x14ac:dyDescent="0.35">
      <c r="B843" s="30" t="s">
        <v>226</v>
      </c>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row>
    <row r="844" spans="2:45" x14ac:dyDescent="0.35">
      <c r="B844" s="29" t="s">
        <v>16</v>
      </c>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row>
    <row r="845" spans="2:45" x14ac:dyDescent="0.35">
      <c r="B845" s="12" t="s">
        <v>215</v>
      </c>
      <c r="C845" s="13">
        <v>0.36996913794999908</v>
      </c>
      <c r="D845" s="13">
        <v>0.38004575423854958</v>
      </c>
      <c r="E845" s="13">
        <v>0.3392197358211077</v>
      </c>
      <c r="F845" s="13">
        <v>0.3560398297827031</v>
      </c>
      <c r="G845" s="13">
        <v>0.37615159874875698</v>
      </c>
      <c r="H845" s="13">
        <v>0.37834756145041792</v>
      </c>
      <c r="I845" s="13">
        <v>0.38898577492096342</v>
      </c>
      <c r="K845" s="13">
        <v>0.3277821353857473</v>
      </c>
      <c r="L845" s="13">
        <v>0.41127190062557822</v>
      </c>
      <c r="N845" s="13">
        <v>0.35669029202986668</v>
      </c>
      <c r="O845" s="13">
        <v>0.37293561829348781</v>
      </c>
      <c r="P845" s="13">
        <v>0.31593015119528223</v>
      </c>
      <c r="Q845" s="13">
        <v>0.44234036475045507</v>
      </c>
      <c r="R845" s="13">
        <v>0.38956359798070972</v>
      </c>
      <c r="S845" s="13">
        <v>0.33434977333382099</v>
      </c>
      <c r="T845" s="13">
        <v>0.40599722471944089</v>
      </c>
      <c r="U845" s="13">
        <v>0.44245755587702629</v>
      </c>
      <c r="V845" s="13">
        <v>0.31627713271236851</v>
      </c>
      <c r="W845" s="13">
        <v>0.36467368811246847</v>
      </c>
      <c r="X845" s="13">
        <v>0.3828752495574822</v>
      </c>
      <c r="Y845" s="13">
        <v>0.36717489513853518</v>
      </c>
      <c r="AA845" s="13">
        <v>0.38475618751895219</v>
      </c>
      <c r="AB845" s="13">
        <v>0.35112881228227483</v>
      </c>
      <c r="AC845" s="13">
        <v>0.4324052404526037</v>
      </c>
      <c r="AD845" s="13">
        <v>0.35289788135881173</v>
      </c>
      <c r="AE845" s="13">
        <v>0.35556994198688763</v>
      </c>
      <c r="AF845" s="13">
        <v>0.36105052341695731</v>
      </c>
      <c r="AH845" s="13">
        <v>0.39802721666531238</v>
      </c>
      <c r="AI845" s="13">
        <v>0.36188704363138208</v>
      </c>
      <c r="AJ845" s="13">
        <v>0.42458564266609239</v>
      </c>
      <c r="AK845" s="13">
        <v>0.33439313746653387</v>
      </c>
      <c r="AL845" s="13">
        <v>0.35935477144358269</v>
      </c>
      <c r="AN845" s="13">
        <v>0.38275634195720498</v>
      </c>
      <c r="AO845" s="13">
        <v>0.37468645768053138</v>
      </c>
      <c r="AP845" s="13">
        <v>0.33525913129582308</v>
      </c>
      <c r="AQ845" s="13">
        <v>0.38343947406597678</v>
      </c>
    </row>
    <row r="846" spans="2:45" x14ac:dyDescent="0.35">
      <c r="B846" s="12" t="s">
        <v>216</v>
      </c>
      <c r="C846" s="13">
        <v>0.39918537929060982</v>
      </c>
      <c r="D846" s="13">
        <v>0.3231695444536592</v>
      </c>
      <c r="E846" s="13">
        <v>0.39698730242992192</v>
      </c>
      <c r="F846" s="13">
        <v>0.39591538645684538</v>
      </c>
      <c r="G846" s="13">
        <v>0.40996484832174279</v>
      </c>
      <c r="H846" s="13">
        <v>0.39999626719840858</v>
      </c>
      <c r="I846" s="13">
        <v>0.44441770004371373</v>
      </c>
      <c r="K846" s="13">
        <v>0.41103276600237132</v>
      </c>
      <c r="L846" s="13">
        <v>0.38758631389276749</v>
      </c>
      <c r="N846" s="13">
        <v>0.44314618093891772</v>
      </c>
      <c r="O846" s="13">
        <v>0.3222878834801074</v>
      </c>
      <c r="P846" s="13">
        <v>0.4152631931329433</v>
      </c>
      <c r="Q846" s="13">
        <v>0.34244308258783351</v>
      </c>
      <c r="R846" s="13">
        <v>0.38164221410222787</v>
      </c>
      <c r="S846" s="13">
        <v>0.38064840869481498</v>
      </c>
      <c r="T846" s="13">
        <v>0.36215209502824153</v>
      </c>
      <c r="U846" s="13">
        <v>0.35429290945226838</v>
      </c>
      <c r="V846" s="13">
        <v>0.43222246492626137</v>
      </c>
      <c r="W846" s="13">
        <v>0.47196338706253671</v>
      </c>
      <c r="X846" s="13">
        <v>0.35994545409849721</v>
      </c>
      <c r="Y846" s="13">
        <v>0.3870754091503929</v>
      </c>
      <c r="AA846" s="13">
        <v>0.42078023713235041</v>
      </c>
      <c r="AB846" s="13">
        <v>0.4512569264988246</v>
      </c>
      <c r="AC846" s="13">
        <v>0.34853476261772542</v>
      </c>
      <c r="AD846" s="13">
        <v>0.3705867337909674</v>
      </c>
      <c r="AE846" s="13">
        <v>0.36711891084562032</v>
      </c>
      <c r="AF846" s="13">
        <v>0.40783616880704848</v>
      </c>
      <c r="AH846" s="13">
        <v>0.41938032538769421</v>
      </c>
      <c r="AI846" s="13">
        <v>0.44061764454263219</v>
      </c>
      <c r="AJ846" s="13">
        <v>0.35574549068353678</v>
      </c>
      <c r="AK846" s="13">
        <v>0.41773416932698759</v>
      </c>
      <c r="AL846" s="13">
        <v>0.3841029849268503</v>
      </c>
      <c r="AN846" s="13">
        <v>0.39943191136953488</v>
      </c>
      <c r="AO846" s="13">
        <v>0.4469532635866269</v>
      </c>
      <c r="AP846" s="13">
        <v>0.37379796775719071</v>
      </c>
      <c r="AQ846" s="13">
        <v>0.37052673292336602</v>
      </c>
    </row>
    <row r="847" spans="2:45" x14ac:dyDescent="0.35">
      <c r="B847" s="12" t="s">
        <v>217</v>
      </c>
      <c r="C847" s="13">
        <v>0.11457371189039441</v>
      </c>
      <c r="D847" s="13">
        <v>0.1322009883456757</v>
      </c>
      <c r="E847" s="13">
        <v>0.118189445858135</v>
      </c>
      <c r="F847" s="13">
        <v>0.12232524987437179</v>
      </c>
      <c r="G847" s="13">
        <v>0.1299989529939824</v>
      </c>
      <c r="H847" s="13">
        <v>0.10190765049305681</v>
      </c>
      <c r="I847" s="13">
        <v>8.9756960863109678E-2</v>
      </c>
      <c r="K847" s="13">
        <v>0.14991800276579281</v>
      </c>
      <c r="L847" s="13">
        <v>7.9970237615589398E-2</v>
      </c>
      <c r="N847" s="13">
        <v>0.1292479199814377</v>
      </c>
      <c r="O847" s="13">
        <v>7.2308999230877802E-2</v>
      </c>
      <c r="P847" s="13">
        <v>0.1519568555482716</v>
      </c>
      <c r="Q847" s="13">
        <v>0.10106517455241849</v>
      </c>
      <c r="R847" s="13">
        <v>0.1000676106286183</v>
      </c>
      <c r="S847" s="13">
        <v>0.117148196464729</v>
      </c>
      <c r="T847" s="13">
        <v>0.102792005859962</v>
      </c>
      <c r="U847" s="13">
        <v>7.6974190223002184E-2</v>
      </c>
      <c r="V847" s="13">
        <v>0.15274733992699149</v>
      </c>
      <c r="W847" s="13">
        <v>6.6529560024665022E-2</v>
      </c>
      <c r="X847" s="13">
        <v>0.14418716708903059</v>
      </c>
      <c r="Y847" s="13">
        <v>0.1458153095273246</v>
      </c>
      <c r="AA847" s="13">
        <v>0.1028744743165379</v>
      </c>
      <c r="AB847" s="13">
        <v>9.3839461791527329E-2</v>
      </c>
      <c r="AC847" s="13">
        <v>0.1172554269671072</v>
      </c>
      <c r="AD847" s="13">
        <v>0.1503324378225282</v>
      </c>
      <c r="AE847" s="13">
        <v>9.7790064055281636E-2</v>
      </c>
      <c r="AF847" s="13">
        <v>0.13174597136719271</v>
      </c>
      <c r="AH847" s="13">
        <v>8.8802102228572793E-2</v>
      </c>
      <c r="AI847" s="13">
        <v>0.11475960422936191</v>
      </c>
      <c r="AJ847" s="13">
        <v>9.5662810392905598E-2</v>
      </c>
      <c r="AK847" s="13">
        <v>0.1308801450036651</v>
      </c>
      <c r="AL847" s="13">
        <v>0.1242686366588812</v>
      </c>
      <c r="AN847" s="13">
        <v>0.1346110325329421</v>
      </c>
      <c r="AO847" s="13">
        <v>8.8762977486374142E-2</v>
      </c>
      <c r="AP847" s="13">
        <v>0.15158173657340279</v>
      </c>
      <c r="AQ847" s="13">
        <v>8.7940618329808151E-2</v>
      </c>
    </row>
    <row r="848" spans="2:45" x14ac:dyDescent="0.35">
      <c r="B848" s="12" t="s">
        <v>218</v>
      </c>
      <c r="C848" s="13">
        <v>4.8277520518290651E-2</v>
      </c>
      <c r="D848" s="13">
        <v>6.2256590522119008E-2</v>
      </c>
      <c r="E848" s="13">
        <v>6.7422842491132853E-2</v>
      </c>
      <c r="F848" s="13">
        <v>4.8816680490187142E-2</v>
      </c>
      <c r="G848" s="13">
        <v>4.6150871355210503E-2</v>
      </c>
      <c r="H848" s="13">
        <v>5.1680456238755668E-2</v>
      </c>
      <c r="I848" s="13">
        <v>2.2509077274122349E-2</v>
      </c>
      <c r="K848" s="13">
        <v>6.2290595233601358E-2</v>
      </c>
      <c r="L848" s="13">
        <v>3.4558159953620438E-2</v>
      </c>
      <c r="N848" s="13">
        <v>2.7108601853160011E-2</v>
      </c>
      <c r="O848" s="13">
        <v>9.5651021267336586E-2</v>
      </c>
      <c r="P848" s="13">
        <v>4.9609265958815769E-2</v>
      </c>
      <c r="Q848" s="13">
        <v>2.463136836561965E-2</v>
      </c>
      <c r="R848" s="13">
        <v>6.4749730053516794E-2</v>
      </c>
      <c r="S848" s="13">
        <v>9.4014776754787269E-2</v>
      </c>
      <c r="T848" s="13">
        <v>5.370360144641137E-2</v>
      </c>
      <c r="U848" s="13">
        <v>3.008258560575372E-2</v>
      </c>
      <c r="V848" s="13">
        <v>3.6952305633927103E-2</v>
      </c>
      <c r="W848" s="13">
        <v>3.22021633470485E-2</v>
      </c>
      <c r="X848" s="13">
        <v>6.0749387768149442E-2</v>
      </c>
      <c r="Y848" s="13">
        <v>4.6003467824875938E-2</v>
      </c>
      <c r="AA848" s="13">
        <v>3.8621116432452619E-2</v>
      </c>
      <c r="AB848" s="13">
        <v>5.0905668470202538E-2</v>
      </c>
      <c r="AC848" s="13">
        <v>4.3354793017632703E-2</v>
      </c>
      <c r="AD848" s="13">
        <v>7.7457137701710685E-2</v>
      </c>
      <c r="AE848" s="13">
        <v>5.6191034735261533E-2</v>
      </c>
      <c r="AF848" s="13">
        <v>3.9755711394150121E-2</v>
      </c>
      <c r="AH848" s="13">
        <v>3.806740282358323E-2</v>
      </c>
      <c r="AI848" s="13">
        <v>2.314960158344815E-2</v>
      </c>
      <c r="AJ848" s="13">
        <v>4.7529239457184243E-2</v>
      </c>
      <c r="AK848" s="13">
        <v>7.5588336850523824E-2</v>
      </c>
      <c r="AL848" s="13">
        <v>4.200552804721009E-2</v>
      </c>
      <c r="AN848" s="13">
        <v>3.9633442747831482E-2</v>
      </c>
      <c r="AO848" s="13">
        <v>2.4479262294747509E-2</v>
      </c>
      <c r="AP848" s="13">
        <v>6.4882534684710585E-2</v>
      </c>
      <c r="AQ848" s="13">
        <v>6.798488736215004E-2</v>
      </c>
    </row>
    <row r="849" spans="2:45" x14ac:dyDescent="0.35">
      <c r="B849" s="12" t="s">
        <v>207</v>
      </c>
      <c r="C849" s="13">
        <v>6.7994250350706179E-2</v>
      </c>
      <c r="D849" s="13">
        <v>0.1023271224399966</v>
      </c>
      <c r="E849" s="13">
        <v>7.8180673399702694E-2</v>
      </c>
      <c r="F849" s="13">
        <v>7.6902853395892742E-2</v>
      </c>
      <c r="G849" s="13">
        <v>3.7733728580307171E-2</v>
      </c>
      <c r="H849" s="13">
        <v>6.8068064619360991E-2</v>
      </c>
      <c r="I849" s="13">
        <v>5.4330486898091057E-2</v>
      </c>
      <c r="K849" s="13">
        <v>4.8976500612487241E-2</v>
      </c>
      <c r="L849" s="13">
        <v>8.6613387912444523E-2</v>
      </c>
      <c r="N849" s="13">
        <v>4.3807005196618058E-2</v>
      </c>
      <c r="O849" s="13">
        <v>0.13681647772819031</v>
      </c>
      <c r="P849" s="13">
        <v>6.7240534164687157E-2</v>
      </c>
      <c r="Q849" s="13">
        <v>8.952000974367337E-2</v>
      </c>
      <c r="R849" s="13">
        <v>6.3976847234927248E-2</v>
      </c>
      <c r="S849" s="13">
        <v>7.3838844751847613E-2</v>
      </c>
      <c r="T849" s="13">
        <v>7.5355072945944374E-2</v>
      </c>
      <c r="U849" s="13">
        <v>9.6192758841949208E-2</v>
      </c>
      <c r="V849" s="13">
        <v>6.1800756800451537E-2</v>
      </c>
      <c r="W849" s="13">
        <v>6.4631201453281217E-2</v>
      </c>
      <c r="X849" s="13">
        <v>5.2242741486840612E-2</v>
      </c>
      <c r="Y849" s="13">
        <v>5.393091835887133E-2</v>
      </c>
      <c r="AA849" s="13">
        <v>5.2967984599706787E-2</v>
      </c>
      <c r="AB849" s="13">
        <v>5.2869130957170829E-2</v>
      </c>
      <c r="AC849" s="13">
        <v>5.8449776944931031E-2</v>
      </c>
      <c r="AD849" s="13">
        <v>4.8725809325981979E-2</v>
      </c>
      <c r="AE849" s="13">
        <v>0.123330048376949</v>
      </c>
      <c r="AF849" s="13">
        <v>5.9611625014651233E-2</v>
      </c>
      <c r="AH849" s="13">
        <v>5.572295289483737E-2</v>
      </c>
      <c r="AI849" s="13">
        <v>5.9586106013175592E-2</v>
      </c>
      <c r="AJ849" s="13">
        <v>7.64768168002809E-2</v>
      </c>
      <c r="AK849" s="13">
        <v>4.1404211352289597E-2</v>
      </c>
      <c r="AL849" s="13">
        <v>9.0268078923475895E-2</v>
      </c>
      <c r="AN849" s="13">
        <v>4.3567271392486763E-2</v>
      </c>
      <c r="AO849" s="13">
        <v>6.5118038951720109E-2</v>
      </c>
      <c r="AP849" s="13">
        <v>7.4478629688872797E-2</v>
      </c>
      <c r="AQ849" s="13">
        <v>9.0108287318698993E-2</v>
      </c>
    </row>
    <row r="851" spans="2:45" x14ac:dyDescent="0.35">
      <c r="B851" s="30" t="s">
        <v>227</v>
      </c>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row>
    <row r="852" spans="2:45" x14ac:dyDescent="0.35">
      <c r="B852" s="29" t="s">
        <v>16</v>
      </c>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row>
    <row r="853" spans="2:45" x14ac:dyDescent="0.35">
      <c r="B853" s="12" t="s">
        <v>215</v>
      </c>
      <c r="C853" s="13">
        <v>0.68476875575067297</v>
      </c>
      <c r="D853" s="13">
        <v>0.63895546047990071</v>
      </c>
      <c r="E853" s="13">
        <v>0.6720887952722423</v>
      </c>
      <c r="F853" s="13">
        <v>0.6052047168832696</v>
      </c>
      <c r="G853" s="13">
        <v>0.71552528068245214</v>
      </c>
      <c r="H853" s="13">
        <v>0.74846869884731126</v>
      </c>
      <c r="I853" s="13">
        <v>0.7221013594794442</v>
      </c>
      <c r="K853" s="13">
        <v>0.68958995930090727</v>
      </c>
      <c r="L853" s="13">
        <v>0.68004860466284156</v>
      </c>
      <c r="N853" s="13">
        <v>0.7797315269417171</v>
      </c>
      <c r="O853" s="13">
        <v>0.59390289073524238</v>
      </c>
      <c r="P853" s="13">
        <v>0.66995680531072621</v>
      </c>
      <c r="Q853" s="13">
        <v>0.74700948219751484</v>
      </c>
      <c r="R853" s="13">
        <v>0.70031302514995786</v>
      </c>
      <c r="S853" s="13">
        <v>0.64284022135589725</v>
      </c>
      <c r="T853" s="13">
        <v>0.69511780887151198</v>
      </c>
      <c r="U853" s="13">
        <v>0.63353597457965594</v>
      </c>
      <c r="V853" s="13">
        <v>0.62098076741704844</v>
      </c>
      <c r="W853" s="13">
        <v>0.78079716342804817</v>
      </c>
      <c r="X853" s="13">
        <v>0.64418089744921747</v>
      </c>
      <c r="Y853" s="13">
        <v>0.65863680262069724</v>
      </c>
      <c r="AA853" s="13">
        <v>0.69177424015824096</v>
      </c>
      <c r="AB853" s="13">
        <v>0.73585912765101269</v>
      </c>
      <c r="AC853" s="13">
        <v>0.73804056236620441</v>
      </c>
      <c r="AD853" s="13">
        <v>0.68595978910317068</v>
      </c>
      <c r="AE853" s="13">
        <v>0.62779479337152722</v>
      </c>
      <c r="AF853" s="13">
        <v>0.69280595481351714</v>
      </c>
      <c r="AH853" s="13">
        <v>0.68667278076095328</v>
      </c>
      <c r="AI853" s="13">
        <v>0.7687187547918426</v>
      </c>
      <c r="AJ853" s="13">
        <v>0.69498960367649165</v>
      </c>
      <c r="AK853" s="13">
        <v>0.67165062143552645</v>
      </c>
      <c r="AL853" s="13">
        <v>0.66723710232256095</v>
      </c>
      <c r="AN853" s="13">
        <v>0.7197304681215001</v>
      </c>
      <c r="AO853" s="13">
        <v>0.74072781035190161</v>
      </c>
      <c r="AP853" s="13">
        <v>0.62765950121665892</v>
      </c>
      <c r="AQ853" s="13">
        <v>0.63797421784917097</v>
      </c>
    </row>
    <row r="854" spans="2:45" x14ac:dyDescent="0.35">
      <c r="B854" s="12" t="s">
        <v>216</v>
      </c>
      <c r="C854" s="13">
        <v>0.17505308555419899</v>
      </c>
      <c r="D854" s="13">
        <v>0.1748082242626432</v>
      </c>
      <c r="E854" s="13">
        <v>0.16931508798430661</v>
      </c>
      <c r="F854" s="13">
        <v>0.23796881496994421</v>
      </c>
      <c r="G854" s="13">
        <v>0.15492911100906209</v>
      </c>
      <c r="H854" s="13">
        <v>0.1179247577158203</v>
      </c>
      <c r="I854" s="13">
        <v>0.1835112791373919</v>
      </c>
      <c r="K854" s="13">
        <v>0.16670490748870059</v>
      </c>
      <c r="L854" s="13">
        <v>0.18322628574512551</v>
      </c>
      <c r="N854" s="13">
        <v>0.13634683913376691</v>
      </c>
      <c r="O854" s="13">
        <v>0.14585743905884929</v>
      </c>
      <c r="P854" s="13">
        <v>0.21121098073318159</v>
      </c>
      <c r="Q854" s="13">
        <v>0.15011136659905269</v>
      </c>
      <c r="R854" s="13">
        <v>0.1798884798587094</v>
      </c>
      <c r="S854" s="13">
        <v>0.16886732612102809</v>
      </c>
      <c r="T854" s="13">
        <v>0.17302196744765</v>
      </c>
      <c r="U854" s="13">
        <v>0.21388694667014641</v>
      </c>
      <c r="V854" s="13">
        <v>0.20577627641051691</v>
      </c>
      <c r="W854" s="13">
        <v>0.13686937455763981</v>
      </c>
      <c r="X854" s="13">
        <v>0.18885489787801171</v>
      </c>
      <c r="Y854" s="13">
        <v>0.17207891799289621</v>
      </c>
      <c r="AA854" s="13">
        <v>0.19957444842362251</v>
      </c>
      <c r="AB854" s="13">
        <v>0.16296598665087231</v>
      </c>
      <c r="AC854" s="13">
        <v>0.12806188888103859</v>
      </c>
      <c r="AD854" s="13">
        <v>0.13326147839476571</v>
      </c>
      <c r="AE854" s="13">
        <v>0.1757009453688585</v>
      </c>
      <c r="AF854" s="13">
        <v>0.17862964212906821</v>
      </c>
      <c r="AH854" s="13">
        <v>0.21284022346023251</v>
      </c>
      <c r="AI854" s="13">
        <v>0.13254743973211189</v>
      </c>
      <c r="AJ854" s="13">
        <v>0.1644674268845773</v>
      </c>
      <c r="AK854" s="13">
        <v>0.16041858260925479</v>
      </c>
      <c r="AL854" s="13">
        <v>0.18083590991314041</v>
      </c>
      <c r="AN854" s="13">
        <v>0.18605291402752669</v>
      </c>
      <c r="AO854" s="13">
        <v>0.16229622425222831</v>
      </c>
      <c r="AP854" s="13">
        <v>0.1802835348703952</v>
      </c>
      <c r="AQ854" s="13">
        <v>0.17218560106980429</v>
      </c>
    </row>
    <row r="855" spans="2:45" x14ac:dyDescent="0.35">
      <c r="B855" s="12" t="s">
        <v>217</v>
      </c>
      <c r="C855" s="13">
        <v>5.3940889776015029E-2</v>
      </c>
      <c r="D855" s="13">
        <v>6.342183653996615E-2</v>
      </c>
      <c r="E855" s="13">
        <v>5.7036195667785172E-2</v>
      </c>
      <c r="F855" s="13">
        <v>5.7490386195182069E-2</v>
      </c>
      <c r="G855" s="13">
        <v>5.0460598009591448E-2</v>
      </c>
      <c r="H855" s="13">
        <v>5.8502431877846588E-2</v>
      </c>
      <c r="I855" s="13">
        <v>4.2046514626834307E-2</v>
      </c>
      <c r="K855" s="13">
        <v>6.094131900516328E-2</v>
      </c>
      <c r="L855" s="13">
        <v>4.7087189595767923E-2</v>
      </c>
      <c r="N855" s="13">
        <v>3.6171848151716889E-2</v>
      </c>
      <c r="O855" s="13">
        <v>8.4838351072264659E-2</v>
      </c>
      <c r="P855" s="13">
        <v>2.7921515789465608E-2</v>
      </c>
      <c r="Q855" s="13">
        <v>3.724557010468646E-2</v>
      </c>
      <c r="R855" s="13">
        <v>4.105031597963716E-2</v>
      </c>
      <c r="S855" s="13">
        <v>7.488235596538291E-2</v>
      </c>
      <c r="T855" s="13">
        <v>6.3815044487881542E-2</v>
      </c>
      <c r="U855" s="13">
        <v>5.1607402629795067E-2</v>
      </c>
      <c r="V855" s="13">
        <v>7.8188767457539221E-2</v>
      </c>
      <c r="W855" s="13">
        <v>3.8139351203963862E-2</v>
      </c>
      <c r="X855" s="13">
        <v>6.5545066925337001E-2</v>
      </c>
      <c r="Y855" s="13">
        <v>4.9524587149484593E-2</v>
      </c>
      <c r="AA855" s="13">
        <v>4.6354657448151503E-2</v>
      </c>
      <c r="AB855" s="13">
        <v>2.6926729778532912E-2</v>
      </c>
      <c r="AC855" s="13">
        <v>3.9174601715238011E-2</v>
      </c>
      <c r="AD855" s="13">
        <v>7.8886575090562808E-2</v>
      </c>
      <c r="AE855" s="13">
        <v>6.0953402042232957E-2</v>
      </c>
      <c r="AF855" s="13">
        <v>5.7516981281613651E-2</v>
      </c>
      <c r="AH855" s="13">
        <v>5.1659608259788513E-2</v>
      </c>
      <c r="AI855" s="13">
        <v>4.0884785902686828E-2</v>
      </c>
      <c r="AJ855" s="13">
        <v>2.9401406780739089E-2</v>
      </c>
      <c r="AK855" s="13">
        <v>7.2899249292241383E-2</v>
      </c>
      <c r="AL855" s="13">
        <v>5.5808069789930047E-2</v>
      </c>
      <c r="AN855" s="13">
        <v>4.0925811715626821E-2</v>
      </c>
      <c r="AO855" s="13">
        <v>3.9814914328102233E-2</v>
      </c>
      <c r="AP855" s="13">
        <v>8.3464290581878903E-2</v>
      </c>
      <c r="AQ855" s="13">
        <v>5.7005135379153513E-2</v>
      </c>
    </row>
    <row r="856" spans="2:45" x14ac:dyDescent="0.35">
      <c r="B856" s="12" t="s">
        <v>218</v>
      </c>
      <c r="C856" s="13">
        <v>5.5214085383785833E-2</v>
      </c>
      <c r="D856" s="13">
        <v>8.2121422832685198E-2</v>
      </c>
      <c r="E856" s="13">
        <v>7.5870158340567428E-2</v>
      </c>
      <c r="F856" s="13">
        <v>5.8392955605704233E-2</v>
      </c>
      <c r="G856" s="13">
        <v>6.4439118861457131E-2</v>
      </c>
      <c r="H856" s="13">
        <v>3.7175734891029301E-2</v>
      </c>
      <c r="I856" s="13">
        <v>2.2793848390926151E-2</v>
      </c>
      <c r="K856" s="13">
        <v>6.3347076082306053E-2</v>
      </c>
      <c r="L856" s="13">
        <v>4.7251562231019319E-2</v>
      </c>
      <c r="N856" s="13">
        <v>4.2771505199765442E-2</v>
      </c>
      <c r="O856" s="13">
        <v>9.3028444193387808E-2</v>
      </c>
      <c r="P856" s="13">
        <v>6.1820257268931533E-2</v>
      </c>
      <c r="Q856" s="13">
        <v>4.1600728790298289E-2</v>
      </c>
      <c r="R856" s="13">
        <v>5.7388244250310937E-2</v>
      </c>
      <c r="S856" s="13">
        <v>7.4999277263631106E-2</v>
      </c>
      <c r="T856" s="13">
        <v>3.7313964409857243E-2</v>
      </c>
      <c r="U856" s="13">
        <v>5.7567135208777903E-2</v>
      </c>
      <c r="V856" s="13">
        <v>4.8833004901477219E-2</v>
      </c>
      <c r="W856" s="13">
        <v>2.6853891560789541E-2</v>
      </c>
      <c r="X856" s="13">
        <v>6.9146474977399036E-2</v>
      </c>
      <c r="Y856" s="13">
        <v>8.7718160179897475E-2</v>
      </c>
      <c r="AA856" s="13">
        <v>4.0223671910631351E-2</v>
      </c>
      <c r="AB856" s="13">
        <v>3.7093030778444502E-2</v>
      </c>
      <c r="AC856" s="13">
        <v>5.3295717847172318E-2</v>
      </c>
      <c r="AD856" s="13">
        <v>9.0584958502906626E-2</v>
      </c>
      <c r="AE856" s="13">
        <v>6.7737349056638821E-2</v>
      </c>
      <c r="AF856" s="13">
        <v>5.2731568444458338E-2</v>
      </c>
      <c r="AH856" s="13">
        <v>3.0466082136801551E-2</v>
      </c>
      <c r="AI856" s="13">
        <v>3.5620622056099401E-2</v>
      </c>
      <c r="AJ856" s="13">
        <v>5.0281079638137403E-2</v>
      </c>
      <c r="AK856" s="13">
        <v>8.1410585554664905E-2</v>
      </c>
      <c r="AL856" s="13">
        <v>5.7209036480795117E-2</v>
      </c>
      <c r="AN856" s="13">
        <v>3.016312715856239E-2</v>
      </c>
      <c r="AO856" s="13">
        <v>2.9361104641556349E-2</v>
      </c>
      <c r="AP856" s="13">
        <v>8.055089254936966E-2</v>
      </c>
      <c r="AQ856" s="13">
        <v>8.7107345176321793E-2</v>
      </c>
    </row>
    <row r="857" spans="2:45" x14ac:dyDescent="0.35">
      <c r="B857" s="12" t="s">
        <v>207</v>
      </c>
      <c r="C857" s="13">
        <v>3.1023183535327261E-2</v>
      </c>
      <c r="D857" s="13">
        <v>4.0693055884805082E-2</v>
      </c>
      <c r="E857" s="13">
        <v>2.5689762735098619E-2</v>
      </c>
      <c r="F857" s="13">
        <v>4.0943126345899902E-2</v>
      </c>
      <c r="G857" s="13">
        <v>1.464589143743703E-2</v>
      </c>
      <c r="H857" s="13">
        <v>3.7928376667992467E-2</v>
      </c>
      <c r="I857" s="13">
        <v>2.954699836540339E-2</v>
      </c>
      <c r="K857" s="13">
        <v>1.9416738122922661E-2</v>
      </c>
      <c r="L857" s="13">
        <v>4.2386357765245727E-2</v>
      </c>
      <c r="N857" s="13">
        <v>4.9782805730337627E-3</v>
      </c>
      <c r="O857" s="13">
        <v>8.2372874940255539E-2</v>
      </c>
      <c r="P857" s="13">
        <v>2.9090440897695309E-2</v>
      </c>
      <c r="Q857" s="13">
        <v>2.4032852308447761E-2</v>
      </c>
      <c r="R857" s="13">
        <v>2.1359934761384501E-2</v>
      </c>
      <c r="S857" s="13">
        <v>3.841081929406058E-2</v>
      </c>
      <c r="T857" s="13">
        <v>3.073121478309921E-2</v>
      </c>
      <c r="U857" s="13">
        <v>4.3402540911624508E-2</v>
      </c>
      <c r="V857" s="13">
        <v>4.6221183813418137E-2</v>
      </c>
      <c r="W857" s="13">
        <v>1.7340219249558569E-2</v>
      </c>
      <c r="X857" s="13">
        <v>3.2272662770034613E-2</v>
      </c>
      <c r="Y857" s="13">
        <v>3.2041532057024369E-2</v>
      </c>
      <c r="AA857" s="13">
        <v>2.2072982059353659E-2</v>
      </c>
      <c r="AB857" s="13">
        <v>3.7155125141137627E-2</v>
      </c>
      <c r="AC857" s="13">
        <v>4.1427229190346512E-2</v>
      </c>
      <c r="AD857" s="13">
        <v>1.1307198908594111E-2</v>
      </c>
      <c r="AE857" s="13">
        <v>6.7813510160742552E-2</v>
      </c>
      <c r="AF857" s="13">
        <v>1.8315853331342821E-2</v>
      </c>
      <c r="AH857" s="13">
        <v>1.8361305382223969E-2</v>
      </c>
      <c r="AI857" s="13">
        <v>2.2228397517259219E-2</v>
      </c>
      <c r="AJ857" s="13">
        <v>6.086048302005452E-2</v>
      </c>
      <c r="AK857" s="13">
        <v>1.362096110831231E-2</v>
      </c>
      <c r="AL857" s="13">
        <v>3.8909881493573557E-2</v>
      </c>
      <c r="AN857" s="13">
        <v>2.3127678976784211E-2</v>
      </c>
      <c r="AO857" s="13">
        <v>2.7799946426211371E-2</v>
      </c>
      <c r="AP857" s="13">
        <v>2.804178078169739E-2</v>
      </c>
      <c r="AQ857" s="13">
        <v>4.5727700525549489E-2</v>
      </c>
    </row>
    <row r="859" spans="2:45" x14ac:dyDescent="0.35">
      <c r="B859" s="30" t="s">
        <v>228</v>
      </c>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row>
    <row r="860" spans="2:45" x14ac:dyDescent="0.35">
      <c r="B860" s="29" t="s">
        <v>16</v>
      </c>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row>
    <row r="861" spans="2:45" x14ac:dyDescent="0.35">
      <c r="B861" s="12" t="s">
        <v>125</v>
      </c>
      <c r="C861" s="13">
        <v>0.5890745582396294</v>
      </c>
      <c r="D861" s="13">
        <v>0.42694075571808088</v>
      </c>
      <c r="E861" s="13">
        <v>0.53202316815447481</v>
      </c>
      <c r="F861" s="13">
        <v>0.55163431439505872</v>
      </c>
      <c r="G861" s="13">
        <v>0.60221723708383745</v>
      </c>
      <c r="H861" s="13">
        <v>0.65029528980085094</v>
      </c>
      <c r="I861" s="13">
        <v>0.72078494546223582</v>
      </c>
      <c r="K861" s="13">
        <v>0.57153651365145997</v>
      </c>
      <c r="L861" s="13">
        <v>0.60624500528230929</v>
      </c>
      <c r="N861" s="13">
        <v>0.61301049083790582</v>
      </c>
      <c r="O861" s="13">
        <v>0.6443976929045897</v>
      </c>
      <c r="P861" s="13">
        <v>0.59356500808448875</v>
      </c>
      <c r="Q861" s="13">
        <v>0.58273812965213867</v>
      </c>
      <c r="R861" s="13">
        <v>0.61376213774968147</v>
      </c>
      <c r="S861" s="13">
        <v>0.58066060021347743</v>
      </c>
      <c r="T861" s="13">
        <v>0.63484470164903639</v>
      </c>
      <c r="U861" s="13">
        <v>0.59078596164715913</v>
      </c>
      <c r="V861" s="13">
        <v>0.49544556800056788</v>
      </c>
      <c r="W861" s="13">
        <v>0.6354701724216929</v>
      </c>
      <c r="X861" s="13">
        <v>0.59175324639182625</v>
      </c>
      <c r="Y861" s="13">
        <v>0.56244278222986133</v>
      </c>
      <c r="AA861" s="13">
        <v>0.57745579392780666</v>
      </c>
      <c r="AB861" s="13">
        <v>0.62107484435107208</v>
      </c>
      <c r="AC861" s="13">
        <v>0.60498317708700478</v>
      </c>
      <c r="AD861" s="13">
        <v>0.64556385336246924</v>
      </c>
      <c r="AE861" s="13">
        <v>0.51529319730786494</v>
      </c>
      <c r="AF861" s="13">
        <v>0.62301382683334838</v>
      </c>
      <c r="AH861" s="13">
        <v>0.52605716700594629</v>
      </c>
      <c r="AI861" s="13">
        <v>0.65568285382557745</v>
      </c>
      <c r="AJ861" s="13">
        <v>0.55992632580386614</v>
      </c>
      <c r="AK861" s="13">
        <v>0.67399860932740885</v>
      </c>
      <c r="AL861" s="13">
        <v>0.55962675751225877</v>
      </c>
      <c r="AN861" s="13">
        <v>0.6033617561173269</v>
      </c>
      <c r="AO861" s="13">
        <v>0.60025422688966623</v>
      </c>
      <c r="AP861" s="13">
        <v>0.55356564581574574</v>
      </c>
      <c r="AQ861" s="13">
        <v>0.59342015612885179</v>
      </c>
    </row>
    <row r="862" spans="2:45" x14ac:dyDescent="0.35">
      <c r="B862" s="12" t="s">
        <v>126</v>
      </c>
      <c r="C862" s="13">
        <v>0.2660191866193598</v>
      </c>
      <c r="D862" s="13">
        <v>0.31231221174665302</v>
      </c>
      <c r="E862" s="13">
        <v>0.28167088359616971</v>
      </c>
      <c r="F862" s="13">
        <v>0.30482834425722682</v>
      </c>
      <c r="G862" s="13">
        <v>0.25409351308097528</v>
      </c>
      <c r="H862" s="13">
        <v>0.23501644227922461</v>
      </c>
      <c r="I862" s="13">
        <v>0.2218070674435608</v>
      </c>
      <c r="K862" s="13">
        <v>0.27172379497830668</v>
      </c>
      <c r="L862" s="13">
        <v>0.26043414689420119</v>
      </c>
      <c r="N862" s="13">
        <v>0.28933436151554842</v>
      </c>
      <c r="O862" s="13">
        <v>0.25994038283362703</v>
      </c>
      <c r="P862" s="13">
        <v>0.28579659913941607</v>
      </c>
      <c r="Q862" s="13">
        <v>0.30660589224643359</v>
      </c>
      <c r="R862" s="13">
        <v>0.252129801319594</v>
      </c>
      <c r="S862" s="13">
        <v>0.24812201345905049</v>
      </c>
      <c r="T862" s="13">
        <v>0.21266032340241889</v>
      </c>
      <c r="U862" s="13">
        <v>0.29061212359767241</v>
      </c>
      <c r="V862" s="13">
        <v>0.28538631757708588</v>
      </c>
      <c r="W862" s="13">
        <v>0.23231260065398401</v>
      </c>
      <c r="X862" s="13">
        <v>0.29213371332293719</v>
      </c>
      <c r="Y862" s="13">
        <v>0.26103095760123379</v>
      </c>
      <c r="AA862" s="13">
        <v>0.2786986883946842</v>
      </c>
      <c r="AB862" s="13">
        <v>0.24971390570050189</v>
      </c>
      <c r="AC862" s="13">
        <v>0.22646928118709039</v>
      </c>
      <c r="AD862" s="13">
        <v>0.2448110919347827</v>
      </c>
      <c r="AE862" s="13">
        <v>0.30143611435922618</v>
      </c>
      <c r="AF862" s="13">
        <v>0.2450874086977427</v>
      </c>
      <c r="AH862" s="13">
        <v>0.31054800122704179</v>
      </c>
      <c r="AI862" s="13">
        <v>0.2653716291644958</v>
      </c>
      <c r="AJ862" s="13">
        <v>0.2456686814025878</v>
      </c>
      <c r="AK862" s="13">
        <v>0.2186157543439429</v>
      </c>
      <c r="AL862" s="13">
        <v>0.28343965668114912</v>
      </c>
      <c r="AN862" s="13">
        <v>0.27613905465135352</v>
      </c>
      <c r="AO862" s="13">
        <v>0.27443034835230029</v>
      </c>
      <c r="AP862" s="13">
        <v>0.25351245349682688</v>
      </c>
      <c r="AQ862" s="13">
        <v>0.25844098287230233</v>
      </c>
    </row>
    <row r="863" spans="2:45" x14ac:dyDescent="0.35">
      <c r="B863" s="12" t="s">
        <v>127</v>
      </c>
      <c r="C863" s="13">
        <v>7.8269895099319559E-2</v>
      </c>
      <c r="D863" s="13">
        <v>0.11199215632940041</v>
      </c>
      <c r="E863" s="13">
        <v>9.2593127059778457E-2</v>
      </c>
      <c r="F863" s="13">
        <v>7.3233382633293653E-2</v>
      </c>
      <c r="G863" s="13">
        <v>9.9952832124118179E-2</v>
      </c>
      <c r="H863" s="13">
        <v>7.9957883508766189E-2</v>
      </c>
      <c r="I863" s="13">
        <v>2.9812086339948481E-2</v>
      </c>
      <c r="K863" s="13">
        <v>8.4362781354394747E-2</v>
      </c>
      <c r="L863" s="13">
        <v>7.2304715785634105E-2</v>
      </c>
      <c r="N863" s="13">
        <v>4.4462667539703439E-2</v>
      </c>
      <c r="O863" s="13">
        <v>1.6437004188026471E-2</v>
      </c>
      <c r="P863" s="13">
        <v>7.3114543313117175E-2</v>
      </c>
      <c r="Q863" s="13">
        <v>6.8377086071985879E-2</v>
      </c>
      <c r="R863" s="13">
        <v>7.9529010324182928E-2</v>
      </c>
      <c r="S863" s="13">
        <v>6.428409279644226E-2</v>
      </c>
      <c r="T863" s="13">
        <v>8.403460953535509E-2</v>
      </c>
      <c r="U863" s="13">
        <v>6.3360050419163788E-2</v>
      </c>
      <c r="V863" s="13">
        <v>0.10116844325558159</v>
      </c>
      <c r="W863" s="13">
        <v>8.7304554903997286E-2</v>
      </c>
      <c r="X863" s="13">
        <v>5.9973505853733608E-2</v>
      </c>
      <c r="Y863" s="13">
        <v>0.13000897397906619</v>
      </c>
      <c r="AA863" s="13">
        <v>6.4921173136709254E-2</v>
      </c>
      <c r="AB863" s="13">
        <v>7.1856763744815019E-2</v>
      </c>
      <c r="AC863" s="13">
        <v>7.9516718577250706E-2</v>
      </c>
      <c r="AD863" s="13">
        <v>8.0717305786043997E-2</v>
      </c>
      <c r="AE863" s="13">
        <v>9.9742780225183361E-2</v>
      </c>
      <c r="AF863" s="13">
        <v>7.9038666364630764E-2</v>
      </c>
      <c r="AH863" s="13">
        <v>8.7236059622799927E-2</v>
      </c>
      <c r="AI863" s="13">
        <v>3.348654424701878E-2</v>
      </c>
      <c r="AJ863" s="13">
        <v>9.0896920931737221E-2</v>
      </c>
      <c r="AK863" s="13">
        <v>6.6894495533904558E-2</v>
      </c>
      <c r="AL863" s="13">
        <v>8.7430459588842338E-2</v>
      </c>
      <c r="AN863" s="13">
        <v>7.5066823029959942E-2</v>
      </c>
      <c r="AO863" s="13">
        <v>5.1756412971362888E-2</v>
      </c>
      <c r="AP863" s="13">
        <v>0.1056374638985859</v>
      </c>
      <c r="AQ863" s="13">
        <v>8.4586149762118756E-2</v>
      </c>
    </row>
    <row r="864" spans="2:45" x14ac:dyDescent="0.35">
      <c r="B864" s="12" t="s">
        <v>128</v>
      </c>
      <c r="C864" s="13">
        <v>3.3643296547149378E-2</v>
      </c>
      <c r="D864" s="13">
        <v>5.9820681863212988E-2</v>
      </c>
      <c r="E864" s="13">
        <v>6.086636323693153E-2</v>
      </c>
      <c r="F864" s="13">
        <v>2.7669336948649072E-2</v>
      </c>
      <c r="G864" s="13">
        <v>3.1627092714424633E-2</v>
      </c>
      <c r="H864" s="13">
        <v>1.6121134521916911E-2</v>
      </c>
      <c r="I864" s="13">
        <v>1.256388171546398E-2</v>
      </c>
      <c r="K864" s="13">
        <v>3.3475498624281917E-2</v>
      </c>
      <c r="L864" s="13">
        <v>3.3807577424300933E-2</v>
      </c>
      <c r="N864" s="13">
        <v>2.66935919178783E-2</v>
      </c>
      <c r="O864" s="13">
        <v>6.4500541545381304E-2</v>
      </c>
      <c r="P864" s="13">
        <v>2.1118246932894841E-2</v>
      </c>
      <c r="Q864" s="13">
        <v>2.7522165518830691E-2</v>
      </c>
      <c r="R864" s="13">
        <v>3.2956654213603893E-2</v>
      </c>
      <c r="S864" s="13">
        <v>4.3257223214716901E-2</v>
      </c>
      <c r="T864" s="13">
        <v>3.2176418881024363E-2</v>
      </c>
      <c r="U864" s="13">
        <v>2.5512059294542339E-2</v>
      </c>
      <c r="V864" s="13">
        <v>7.6052489480340824E-2</v>
      </c>
      <c r="W864" s="13">
        <v>1.6386051821360201E-2</v>
      </c>
      <c r="X864" s="13">
        <v>1.474849822852572E-2</v>
      </c>
      <c r="Y864" s="13">
        <v>1.6991030790708721E-2</v>
      </c>
      <c r="AA864" s="13">
        <v>4.855763579773488E-2</v>
      </c>
      <c r="AB864" s="13">
        <v>2.864032692744007E-2</v>
      </c>
      <c r="AC864" s="13">
        <v>5.4300829030499632E-2</v>
      </c>
      <c r="AD864" s="13">
        <v>1.8544369851113612E-2</v>
      </c>
      <c r="AE864" s="13">
        <v>2.1079226771152079E-2</v>
      </c>
      <c r="AF864" s="13">
        <v>2.8069254744714389E-2</v>
      </c>
      <c r="AH864" s="13">
        <v>5.0754395913948987E-2</v>
      </c>
      <c r="AI864" s="13">
        <v>3.5277506362017742E-2</v>
      </c>
      <c r="AJ864" s="13">
        <v>4.0493848212711868E-2</v>
      </c>
      <c r="AK864" s="13">
        <v>3.0538411310263181E-2</v>
      </c>
      <c r="AL864" s="13">
        <v>2.3993390538879261E-2</v>
      </c>
      <c r="AN864" s="13">
        <v>2.7376565756344839E-2</v>
      </c>
      <c r="AO864" s="13">
        <v>4.5518851477216918E-2</v>
      </c>
      <c r="AP864" s="13">
        <v>4.001171152314667E-2</v>
      </c>
      <c r="AQ864" s="13">
        <v>2.1653924642870689E-2</v>
      </c>
    </row>
    <row r="865" spans="2:45" x14ac:dyDescent="0.35">
      <c r="B865" s="12" t="s">
        <v>129</v>
      </c>
      <c r="C865" s="13">
        <v>1.218192751439225E-2</v>
      </c>
      <c r="D865" s="13">
        <v>2.7928237447508161E-2</v>
      </c>
      <c r="E865" s="13">
        <v>1.3182641718273351E-2</v>
      </c>
      <c r="F865" s="13">
        <v>1.0827677607166009E-2</v>
      </c>
      <c r="G865" s="13">
        <v>1.21093249966443E-2</v>
      </c>
      <c r="H865" s="13">
        <v>1.538621390314299E-2</v>
      </c>
      <c r="I865" s="13">
        <v>0</v>
      </c>
      <c r="K865" s="13">
        <v>1.9671356308656782E-2</v>
      </c>
      <c r="L865" s="13">
        <v>4.8494772035641044E-3</v>
      </c>
      <c r="N865" s="13">
        <v>1.6465156135893E-2</v>
      </c>
      <c r="O865" s="13">
        <v>0</v>
      </c>
      <c r="P865" s="13">
        <v>8.3231726524653996E-3</v>
      </c>
      <c r="Q865" s="13">
        <v>0</v>
      </c>
      <c r="R865" s="13">
        <v>5.1000495213086028E-3</v>
      </c>
      <c r="S865" s="13">
        <v>3.4632370327766303E-2</v>
      </c>
      <c r="T865" s="13">
        <v>6.3951683356406157E-3</v>
      </c>
      <c r="U865" s="13">
        <v>1.2080950104501531E-2</v>
      </c>
      <c r="V865" s="13">
        <v>1.9292676184584981E-2</v>
      </c>
      <c r="W865" s="13">
        <v>9.6671764261011903E-3</v>
      </c>
      <c r="X865" s="13">
        <v>1.2733671653526939E-2</v>
      </c>
      <c r="Y865" s="13">
        <v>4.7151735801484636E-3</v>
      </c>
      <c r="AA865" s="13">
        <v>1.1917023782262179E-2</v>
      </c>
      <c r="AB865" s="13">
        <v>2.2388973957787061E-2</v>
      </c>
      <c r="AC865" s="13">
        <v>1.8543124816473289E-2</v>
      </c>
      <c r="AD865" s="13">
        <v>6.7555303615630486E-3</v>
      </c>
      <c r="AE865" s="13">
        <v>1.0479570258146741E-2</v>
      </c>
      <c r="AF865" s="13">
        <v>1.2028661547808749E-2</v>
      </c>
      <c r="AH865" s="13">
        <v>8.8845282860430131E-3</v>
      </c>
      <c r="AI865" s="13">
        <v>0</v>
      </c>
      <c r="AJ865" s="13">
        <v>1.8796117641660951E-2</v>
      </c>
      <c r="AK865" s="13">
        <v>5.841007360774894E-3</v>
      </c>
      <c r="AL865" s="13">
        <v>1.8376827514385911E-2</v>
      </c>
      <c r="AN865" s="13">
        <v>4.8140938950878244E-3</v>
      </c>
      <c r="AO865" s="13">
        <v>9.5829230707344931E-3</v>
      </c>
      <c r="AP865" s="13">
        <v>2.6295102667753041E-2</v>
      </c>
      <c r="AQ865" s="13">
        <v>1.048117512001738E-2</v>
      </c>
    </row>
    <row r="866" spans="2:45" x14ac:dyDescent="0.35">
      <c r="B866" s="12" t="s">
        <v>81</v>
      </c>
      <c r="C866" s="13">
        <v>2.081113598014973E-2</v>
      </c>
      <c r="D866" s="13">
        <v>6.1005956895144701E-2</v>
      </c>
      <c r="E866" s="13">
        <v>1.966381623437213E-2</v>
      </c>
      <c r="F866" s="13">
        <v>3.1806944158605847E-2</v>
      </c>
      <c r="G866" s="13">
        <v>0</v>
      </c>
      <c r="H866" s="13">
        <v>3.2230359860982612E-3</v>
      </c>
      <c r="I866" s="13">
        <v>1.503201903879106E-2</v>
      </c>
      <c r="K866" s="13">
        <v>1.923005508289987E-2</v>
      </c>
      <c r="L866" s="13">
        <v>2.2359077409990449E-2</v>
      </c>
      <c r="N866" s="13">
        <v>1.0033732053071049E-2</v>
      </c>
      <c r="O866" s="13">
        <v>1.4724378528375451E-2</v>
      </c>
      <c r="P866" s="13">
        <v>1.8082429877617861E-2</v>
      </c>
      <c r="Q866" s="13">
        <v>1.47567265106112E-2</v>
      </c>
      <c r="R866" s="13">
        <v>1.652234687162904E-2</v>
      </c>
      <c r="S866" s="13">
        <v>2.9043699988546431E-2</v>
      </c>
      <c r="T866" s="13">
        <v>2.988877819652461E-2</v>
      </c>
      <c r="U866" s="13">
        <v>1.764885493696049E-2</v>
      </c>
      <c r="V866" s="13">
        <v>2.265450550183867E-2</v>
      </c>
      <c r="W866" s="13">
        <v>1.88594437728643E-2</v>
      </c>
      <c r="X866" s="13">
        <v>2.865736454945024E-2</v>
      </c>
      <c r="Y866" s="13">
        <v>2.4811081818981388E-2</v>
      </c>
      <c r="AA866" s="13">
        <v>1.8449684960802831E-2</v>
      </c>
      <c r="AB866" s="13">
        <v>6.3251853183839916E-3</v>
      </c>
      <c r="AC866" s="13">
        <v>1.618686930168127E-2</v>
      </c>
      <c r="AD866" s="13">
        <v>3.607848704027443E-3</v>
      </c>
      <c r="AE866" s="13">
        <v>5.1969111078426757E-2</v>
      </c>
      <c r="AF866" s="13">
        <v>1.2762181811754991E-2</v>
      </c>
      <c r="AH866" s="13">
        <v>1.6519847944219901E-2</v>
      </c>
      <c r="AI866" s="13">
        <v>1.018146640089021E-2</v>
      </c>
      <c r="AJ866" s="13">
        <v>4.4218106007436017E-2</v>
      </c>
      <c r="AK866" s="13">
        <v>4.1117221237056039E-3</v>
      </c>
      <c r="AL866" s="13">
        <v>2.713290816448467E-2</v>
      </c>
      <c r="AN866" s="13">
        <v>1.324170654992734E-2</v>
      </c>
      <c r="AO866" s="13">
        <v>1.845723723871906E-2</v>
      </c>
      <c r="AP866" s="13">
        <v>2.097762259794176E-2</v>
      </c>
      <c r="AQ866" s="13">
        <v>3.1417611473839147E-2</v>
      </c>
    </row>
    <row r="868" spans="2:45" x14ac:dyDescent="0.35">
      <c r="B868" s="30" t="s">
        <v>229</v>
      </c>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row>
    <row r="869" spans="2:45" x14ac:dyDescent="0.35">
      <c r="B869" s="29" t="s">
        <v>16</v>
      </c>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row>
    <row r="870" spans="2:45" x14ac:dyDescent="0.35">
      <c r="B870" s="12" t="s">
        <v>125</v>
      </c>
      <c r="C870" s="13">
        <v>0.42400188441077291</v>
      </c>
      <c r="D870" s="13">
        <v>0.27215123386494711</v>
      </c>
      <c r="E870" s="13">
        <v>0.31824574372703007</v>
      </c>
      <c r="F870" s="13">
        <v>0.36767071359642722</v>
      </c>
      <c r="G870" s="13">
        <v>0.45318637691413838</v>
      </c>
      <c r="H870" s="13">
        <v>0.52778235345492475</v>
      </c>
      <c r="I870" s="13">
        <v>0.5622192913466505</v>
      </c>
      <c r="K870" s="13">
        <v>0.4392836791602755</v>
      </c>
      <c r="L870" s="13">
        <v>0.40904039619329841</v>
      </c>
      <c r="N870" s="13">
        <v>0.4644072796158667</v>
      </c>
      <c r="O870" s="13">
        <v>0.40429388690303408</v>
      </c>
      <c r="P870" s="13">
        <v>0.42784387494562792</v>
      </c>
      <c r="Q870" s="13">
        <v>0.38375365443027148</v>
      </c>
      <c r="R870" s="13">
        <v>0.40036258044068512</v>
      </c>
      <c r="S870" s="13">
        <v>0.3894500465710154</v>
      </c>
      <c r="T870" s="13">
        <v>0.48127880890619351</v>
      </c>
      <c r="U870" s="13">
        <v>0.38801885769867722</v>
      </c>
      <c r="V870" s="13">
        <v>0.40375640386097739</v>
      </c>
      <c r="W870" s="13">
        <v>0.48968219398959367</v>
      </c>
      <c r="X870" s="13">
        <v>0.42577489148283221</v>
      </c>
      <c r="Y870" s="13">
        <v>0.39109123425507653</v>
      </c>
      <c r="AA870" s="13">
        <v>0.42221143737459182</v>
      </c>
      <c r="AB870" s="13">
        <v>0.51137446227466632</v>
      </c>
      <c r="AC870" s="13">
        <v>0.3854655004446233</v>
      </c>
      <c r="AD870" s="13">
        <v>0.48369627493585687</v>
      </c>
      <c r="AE870" s="13">
        <v>0.29639439673031559</v>
      </c>
      <c r="AF870" s="13">
        <v>0.48414208641982198</v>
      </c>
      <c r="AH870" s="13">
        <v>0.37518843332860241</v>
      </c>
      <c r="AI870" s="13">
        <v>0.51732298905299823</v>
      </c>
      <c r="AJ870" s="13">
        <v>0.39255455296751218</v>
      </c>
      <c r="AK870" s="13">
        <v>0.5095869537095965</v>
      </c>
      <c r="AL870" s="13">
        <v>0.38127620950600699</v>
      </c>
      <c r="AN870" s="13">
        <v>0.46395159481199078</v>
      </c>
      <c r="AO870" s="13">
        <v>0.46399258376070979</v>
      </c>
      <c r="AP870" s="13">
        <v>0.37041109117496629</v>
      </c>
      <c r="AQ870" s="13">
        <v>0.38552227846909232</v>
      </c>
    </row>
    <row r="871" spans="2:45" x14ac:dyDescent="0.35">
      <c r="B871" s="12" t="s">
        <v>126</v>
      </c>
      <c r="C871" s="13">
        <v>0.36210851747635031</v>
      </c>
      <c r="D871" s="13">
        <v>0.3592383442496479</v>
      </c>
      <c r="E871" s="13">
        <v>0.37131727051557067</v>
      </c>
      <c r="F871" s="13">
        <v>0.38338858277239118</v>
      </c>
      <c r="G871" s="13">
        <v>0.35602472569323751</v>
      </c>
      <c r="H871" s="13">
        <v>0.33716457126527988</v>
      </c>
      <c r="I871" s="13">
        <v>0.3609443905190472</v>
      </c>
      <c r="K871" s="13">
        <v>0.34963562320059721</v>
      </c>
      <c r="L871" s="13">
        <v>0.37431997979497339</v>
      </c>
      <c r="N871" s="13">
        <v>0.36347627200872062</v>
      </c>
      <c r="O871" s="13">
        <v>0.38452272333800058</v>
      </c>
      <c r="P871" s="13">
        <v>0.37244163432077149</v>
      </c>
      <c r="Q871" s="13">
        <v>0.38654812706205599</v>
      </c>
      <c r="R871" s="13">
        <v>0.39972504619458871</v>
      </c>
      <c r="S871" s="13">
        <v>0.33484074415913939</v>
      </c>
      <c r="T871" s="13">
        <v>0.33087137203348332</v>
      </c>
      <c r="U871" s="13">
        <v>0.39864489740625958</v>
      </c>
      <c r="V871" s="13">
        <v>0.28896247443625839</v>
      </c>
      <c r="W871" s="13">
        <v>0.35741262263006057</v>
      </c>
      <c r="X871" s="13">
        <v>0.40802932623487992</v>
      </c>
      <c r="Y871" s="13">
        <v>0.38295126718929529</v>
      </c>
      <c r="AA871" s="13">
        <v>0.3644959634353393</v>
      </c>
      <c r="AB871" s="13">
        <v>0.33609768816292501</v>
      </c>
      <c r="AC871" s="13">
        <v>0.39996570028144912</v>
      </c>
      <c r="AD871" s="13">
        <v>0.36381960187718321</v>
      </c>
      <c r="AE871" s="13">
        <v>0.37350203624986028</v>
      </c>
      <c r="AF871" s="13">
        <v>0.34701513301587023</v>
      </c>
      <c r="AH871" s="13">
        <v>0.40873551803899538</v>
      </c>
      <c r="AI871" s="13">
        <v>0.34887493552694798</v>
      </c>
      <c r="AJ871" s="13">
        <v>0.34240563122317652</v>
      </c>
      <c r="AK871" s="13">
        <v>0.32957729547178521</v>
      </c>
      <c r="AL871" s="13">
        <v>0.3716019755959703</v>
      </c>
      <c r="AN871" s="13">
        <v>0.38046851964928752</v>
      </c>
      <c r="AO871" s="13">
        <v>0.35529023347456168</v>
      </c>
      <c r="AP871" s="13">
        <v>0.35142986508745871</v>
      </c>
      <c r="AQ871" s="13">
        <v>0.3603302322501723</v>
      </c>
    </row>
    <row r="872" spans="2:45" x14ac:dyDescent="0.35">
      <c r="B872" s="12" t="s">
        <v>127</v>
      </c>
      <c r="C872" s="13">
        <v>0.1131297686272225</v>
      </c>
      <c r="D872" s="13">
        <v>0.18055147210973779</v>
      </c>
      <c r="E872" s="13">
        <v>0.1756284657878788</v>
      </c>
      <c r="F872" s="13">
        <v>0.12992835347092949</v>
      </c>
      <c r="G872" s="13">
        <v>0.1055076225753294</v>
      </c>
      <c r="H872" s="13">
        <v>7.7988538625361856E-2</v>
      </c>
      <c r="I872" s="13">
        <v>3.412121657898607E-2</v>
      </c>
      <c r="K872" s="13">
        <v>0.1256219956494051</v>
      </c>
      <c r="L872" s="13">
        <v>0.1008993787766792</v>
      </c>
      <c r="N872" s="13">
        <v>0.131606629954792</v>
      </c>
      <c r="O872" s="13">
        <v>7.7623729321311397E-2</v>
      </c>
      <c r="P872" s="13">
        <v>0.12126628501346221</v>
      </c>
      <c r="Q872" s="13">
        <v>0.15735235035019099</v>
      </c>
      <c r="R872" s="13">
        <v>0.11590488450865249</v>
      </c>
      <c r="S872" s="13">
        <v>0.104475429656628</v>
      </c>
      <c r="T872" s="13">
        <v>6.7363257202533403E-2</v>
      </c>
      <c r="U872" s="13">
        <v>0.1128819035089907</v>
      </c>
      <c r="V872" s="13">
        <v>0.16416825806682961</v>
      </c>
      <c r="W872" s="13">
        <v>7.8782869138420669E-2</v>
      </c>
      <c r="X872" s="13">
        <v>9.3293265013085547E-2</v>
      </c>
      <c r="Y872" s="13">
        <v>0.1108104551211696</v>
      </c>
      <c r="AA872" s="13">
        <v>0.1187723772331658</v>
      </c>
      <c r="AB872" s="13">
        <v>8.2712402409354777E-2</v>
      </c>
      <c r="AC872" s="13">
        <v>0.11322813299817799</v>
      </c>
      <c r="AD872" s="13">
        <v>6.6430455467472976E-2</v>
      </c>
      <c r="AE872" s="13">
        <v>0.1506511249136501</v>
      </c>
      <c r="AF872" s="13">
        <v>0.1082982367603762</v>
      </c>
      <c r="AH872" s="13">
        <v>0.13883646391024171</v>
      </c>
      <c r="AI872" s="13">
        <v>5.3240707757718643E-2</v>
      </c>
      <c r="AJ872" s="13">
        <v>0.10537716627903081</v>
      </c>
      <c r="AK872" s="13">
        <v>7.8998424410992377E-2</v>
      </c>
      <c r="AL872" s="13">
        <v>0.1409643733803006</v>
      </c>
      <c r="AN872" s="13">
        <v>9.5179072470551226E-2</v>
      </c>
      <c r="AO872" s="13">
        <v>8.9900805179414081E-2</v>
      </c>
      <c r="AP872" s="13">
        <v>0.15372455196906351</v>
      </c>
      <c r="AQ872" s="13">
        <v>0.119677070602891</v>
      </c>
    </row>
    <row r="873" spans="2:45" x14ac:dyDescent="0.35">
      <c r="B873" s="12" t="s">
        <v>128</v>
      </c>
      <c r="C873" s="13">
        <v>3.4269313959406383E-2</v>
      </c>
      <c r="D873" s="13">
        <v>5.8069151484482349E-2</v>
      </c>
      <c r="E873" s="13">
        <v>5.9544781033718137E-2</v>
      </c>
      <c r="F873" s="13">
        <v>4.1952047578830212E-2</v>
      </c>
      <c r="G873" s="13">
        <v>3.0571610174769059E-2</v>
      </c>
      <c r="H873" s="13">
        <v>1.7382264203781899E-2</v>
      </c>
      <c r="I873" s="13">
        <v>6.1769234362859622E-3</v>
      </c>
      <c r="K873" s="13">
        <v>3.3892892080743843E-2</v>
      </c>
      <c r="L873" s="13">
        <v>3.4637846032682162E-2</v>
      </c>
      <c r="N873" s="13">
        <v>2.91147332002193E-2</v>
      </c>
      <c r="O873" s="13">
        <v>6.6689503985384924E-2</v>
      </c>
      <c r="P873" s="13">
        <v>2.6420738288044799E-2</v>
      </c>
      <c r="Q873" s="13">
        <v>1.042104355101397E-2</v>
      </c>
      <c r="R873" s="13">
        <v>1.426919245009501E-2</v>
      </c>
      <c r="S873" s="13">
        <v>3.3775760883382439E-2</v>
      </c>
      <c r="T873" s="13">
        <v>5.6608829775327253E-2</v>
      </c>
      <c r="U873" s="13">
        <v>3.3217630060623338E-2</v>
      </c>
      <c r="V873" s="13">
        <v>7.2298167121829654E-2</v>
      </c>
      <c r="W873" s="13">
        <v>1.1308570004947199E-2</v>
      </c>
      <c r="X873" s="13">
        <v>1.943610635684926E-2</v>
      </c>
      <c r="Y873" s="13">
        <v>3.9288985360001957E-2</v>
      </c>
      <c r="AA873" s="13">
        <v>4.3513800621281809E-2</v>
      </c>
      <c r="AB873" s="13">
        <v>2.9856802912222691E-2</v>
      </c>
      <c r="AC873" s="13">
        <v>3.5521305594959161E-2</v>
      </c>
      <c r="AD873" s="13">
        <v>2.8764426153819789E-2</v>
      </c>
      <c r="AE873" s="13">
        <v>3.8397069239412808E-2</v>
      </c>
      <c r="AF873" s="13">
        <v>2.2024360081535979E-2</v>
      </c>
      <c r="AH873" s="13">
        <v>3.7689586759231397E-2</v>
      </c>
      <c r="AI873" s="13">
        <v>3.6693277782716721E-2</v>
      </c>
      <c r="AJ873" s="13">
        <v>5.438226600361809E-2</v>
      </c>
      <c r="AK873" s="13">
        <v>3.9469354305093678E-2</v>
      </c>
      <c r="AL873" s="13">
        <v>2.040583780126751E-2</v>
      </c>
      <c r="AN873" s="13">
        <v>2.469201849310616E-2</v>
      </c>
      <c r="AO873" s="13">
        <v>3.041781321206016E-2</v>
      </c>
      <c r="AP873" s="13">
        <v>5.2228264504931357E-2</v>
      </c>
      <c r="AQ873" s="13">
        <v>3.3021719215169727E-2</v>
      </c>
    </row>
    <row r="874" spans="2:45" x14ac:dyDescent="0.35">
      <c r="B874" s="12" t="s">
        <v>129</v>
      </c>
      <c r="C874" s="13">
        <v>2.040509793918853E-2</v>
      </c>
      <c r="D874" s="13">
        <v>3.8620770518723493E-2</v>
      </c>
      <c r="E874" s="13">
        <v>2.1738940812367869E-2</v>
      </c>
      <c r="F874" s="13">
        <v>1.9657101315067711E-2</v>
      </c>
      <c r="G874" s="13">
        <v>2.6868070592787022E-2</v>
      </c>
      <c r="H874" s="13">
        <v>9.4996120871861447E-3</v>
      </c>
      <c r="I874" s="13">
        <v>1.003596117704096E-2</v>
      </c>
      <c r="K874" s="13">
        <v>2.5202171789582711E-2</v>
      </c>
      <c r="L874" s="13">
        <v>1.5708570792508789E-2</v>
      </c>
      <c r="N874" s="13">
        <v>5.6064612380530218E-3</v>
      </c>
      <c r="O874" s="13">
        <v>0</v>
      </c>
      <c r="P874" s="13">
        <v>2.1607625582165599E-2</v>
      </c>
      <c r="Q874" s="13">
        <v>0</v>
      </c>
      <c r="R874" s="13">
        <v>2.643175275236655E-2</v>
      </c>
      <c r="S874" s="13">
        <v>6.3853361917317511E-2</v>
      </c>
      <c r="T874" s="13">
        <v>2.01542928415877E-2</v>
      </c>
      <c r="U874" s="13">
        <v>1.8512333351633419E-2</v>
      </c>
      <c r="V874" s="13">
        <v>2.31672944806607E-2</v>
      </c>
      <c r="W874" s="13">
        <v>3.1629100470426681E-3</v>
      </c>
      <c r="X874" s="13">
        <v>1.2304768013139891E-2</v>
      </c>
      <c r="Y874" s="13">
        <v>3.4563074676133343E-2</v>
      </c>
      <c r="AA874" s="13">
        <v>1.9096787994881809E-2</v>
      </c>
      <c r="AB874" s="13">
        <v>1.4003247267102481E-2</v>
      </c>
      <c r="AC874" s="13">
        <v>2.4783136618858479E-2</v>
      </c>
      <c r="AD874" s="13">
        <v>3.7256529126085208E-2</v>
      </c>
      <c r="AE874" s="13">
        <v>1.533818554286732E-2</v>
      </c>
      <c r="AF874" s="13">
        <v>1.841680993342866E-2</v>
      </c>
      <c r="AH874" s="13">
        <v>8.119140709059813E-3</v>
      </c>
      <c r="AI874" s="13">
        <v>1.6120638136420451E-2</v>
      </c>
      <c r="AJ874" s="13">
        <v>2.1023431919418859E-2</v>
      </c>
      <c r="AK874" s="13">
        <v>2.6247941379096449E-2</v>
      </c>
      <c r="AL874" s="13">
        <v>2.3499232566412009E-2</v>
      </c>
      <c r="AN874" s="13">
        <v>1.185026196518171E-2</v>
      </c>
      <c r="AO874" s="13">
        <v>2.3160480689124241E-2</v>
      </c>
      <c r="AP874" s="13">
        <v>1.7427410624666271E-2</v>
      </c>
      <c r="AQ874" s="13">
        <v>2.9546173689886001E-2</v>
      </c>
    </row>
    <row r="875" spans="2:45" x14ac:dyDescent="0.35">
      <c r="B875" s="12" t="s">
        <v>81</v>
      </c>
      <c r="C875" s="13">
        <v>4.6085417587059481E-2</v>
      </c>
      <c r="D875" s="13">
        <v>9.1369027772461642E-2</v>
      </c>
      <c r="E875" s="13">
        <v>5.352479812343458E-2</v>
      </c>
      <c r="F875" s="13">
        <v>5.7403201266354328E-2</v>
      </c>
      <c r="G875" s="13">
        <v>2.7841594049738488E-2</v>
      </c>
      <c r="H875" s="13">
        <v>3.0182660363465359E-2</v>
      </c>
      <c r="I875" s="13">
        <v>2.650221694198935E-2</v>
      </c>
      <c r="K875" s="13">
        <v>2.6363638119395551E-2</v>
      </c>
      <c r="L875" s="13">
        <v>6.5393828409858079E-2</v>
      </c>
      <c r="N875" s="13">
        <v>5.7886239823484236E-3</v>
      </c>
      <c r="O875" s="13">
        <v>6.6870156452268806E-2</v>
      </c>
      <c r="P875" s="13">
        <v>3.0419841849928062E-2</v>
      </c>
      <c r="Q875" s="13">
        <v>6.1924824606467567E-2</v>
      </c>
      <c r="R875" s="13">
        <v>4.3306543653612133E-2</v>
      </c>
      <c r="S875" s="13">
        <v>7.36046568125171E-2</v>
      </c>
      <c r="T875" s="13">
        <v>4.3723439240874948E-2</v>
      </c>
      <c r="U875" s="13">
        <v>4.8724377973815562E-2</v>
      </c>
      <c r="V875" s="13">
        <v>4.7647402033444287E-2</v>
      </c>
      <c r="W875" s="13">
        <v>5.9650834189934929E-2</v>
      </c>
      <c r="X875" s="13">
        <v>4.1161642899213167E-2</v>
      </c>
      <c r="Y875" s="13">
        <v>4.129498339832318E-2</v>
      </c>
      <c r="AA875" s="13">
        <v>3.1909633340739499E-2</v>
      </c>
      <c r="AB875" s="13">
        <v>2.595539697372886E-2</v>
      </c>
      <c r="AC875" s="13">
        <v>4.1036224061932018E-2</v>
      </c>
      <c r="AD875" s="13">
        <v>2.003271243958199E-2</v>
      </c>
      <c r="AE875" s="13">
        <v>0.12571718732389381</v>
      </c>
      <c r="AF875" s="13">
        <v>2.0103373788966889E-2</v>
      </c>
      <c r="AH875" s="13">
        <v>3.1430857253869203E-2</v>
      </c>
      <c r="AI875" s="13">
        <v>2.7747451743197881E-2</v>
      </c>
      <c r="AJ875" s="13">
        <v>8.4256951607243502E-2</v>
      </c>
      <c r="AK875" s="13">
        <v>1.612003072343569E-2</v>
      </c>
      <c r="AL875" s="13">
        <v>6.2252371150042493E-2</v>
      </c>
      <c r="AN875" s="13">
        <v>2.3858532609882879E-2</v>
      </c>
      <c r="AO875" s="13">
        <v>3.7238083684129862E-2</v>
      </c>
      <c r="AP875" s="13">
        <v>5.4778816638913923E-2</v>
      </c>
      <c r="AQ875" s="13">
        <v>7.1902525772788717E-2</v>
      </c>
    </row>
    <row r="877" spans="2:45" x14ac:dyDescent="0.35">
      <c r="B877" s="30" t="s">
        <v>230</v>
      </c>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row>
    <row r="878" spans="2:45" x14ac:dyDescent="0.35">
      <c r="B878" s="29" t="s">
        <v>16</v>
      </c>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row>
    <row r="879" spans="2:45" x14ac:dyDescent="0.35">
      <c r="B879" s="12" t="s">
        <v>125</v>
      </c>
      <c r="C879" s="13">
        <v>0.25777268253079461</v>
      </c>
      <c r="D879" s="13">
        <v>0.20770209537642581</v>
      </c>
      <c r="E879" s="13">
        <v>0.26883238948742749</v>
      </c>
      <c r="F879" s="13">
        <v>0.24386723854741321</v>
      </c>
      <c r="G879" s="13">
        <v>0.24241647529208429</v>
      </c>
      <c r="H879" s="13">
        <v>0.29522647455864942</v>
      </c>
      <c r="I879" s="13">
        <v>0.28029463894455448</v>
      </c>
      <c r="K879" s="13">
        <v>0.27206553726474769</v>
      </c>
      <c r="L879" s="13">
        <v>0.24377940613876109</v>
      </c>
      <c r="N879" s="13">
        <v>0.26694057390969911</v>
      </c>
      <c r="O879" s="13">
        <v>0.20538385594749459</v>
      </c>
      <c r="P879" s="13">
        <v>0.22277045153051511</v>
      </c>
      <c r="Q879" s="13">
        <v>0.2730874922073363</v>
      </c>
      <c r="R879" s="13">
        <v>0.25741090611723649</v>
      </c>
      <c r="S879" s="13">
        <v>0.27877959768619348</v>
      </c>
      <c r="T879" s="13">
        <v>0.23870524534622639</v>
      </c>
      <c r="U879" s="13">
        <v>0.30990463071550473</v>
      </c>
      <c r="V879" s="13">
        <v>0.26091452046714442</v>
      </c>
      <c r="W879" s="13">
        <v>0.2534989924018804</v>
      </c>
      <c r="X879" s="13">
        <v>0.26693258972439049</v>
      </c>
      <c r="Y879" s="13">
        <v>0.21578679515079821</v>
      </c>
      <c r="AA879" s="13">
        <v>0.26294763157015533</v>
      </c>
      <c r="AB879" s="13">
        <v>0.26797907580686009</v>
      </c>
      <c r="AC879" s="13">
        <v>0.29149737209188797</v>
      </c>
      <c r="AD879" s="13">
        <v>0.28534846873498038</v>
      </c>
      <c r="AE879" s="13">
        <v>0.20340348120763629</v>
      </c>
      <c r="AF879" s="13">
        <v>0.27000052842484978</v>
      </c>
      <c r="AH879" s="13">
        <v>0.23856953206290879</v>
      </c>
      <c r="AI879" s="13">
        <v>0.2479743002340625</v>
      </c>
      <c r="AJ879" s="13">
        <v>0.25158088703759329</v>
      </c>
      <c r="AK879" s="13">
        <v>0.29625110507222863</v>
      </c>
      <c r="AL879" s="13">
        <v>0.2469809810073533</v>
      </c>
      <c r="AN879" s="13">
        <v>0.26114080033322712</v>
      </c>
      <c r="AO879" s="13">
        <v>0.2557288068496914</v>
      </c>
      <c r="AP879" s="13">
        <v>0.2863619991048858</v>
      </c>
      <c r="AQ879" s="13">
        <v>0.2318091013601557</v>
      </c>
    </row>
    <row r="880" spans="2:45" x14ac:dyDescent="0.35">
      <c r="B880" s="12" t="s">
        <v>126</v>
      </c>
      <c r="C880" s="13">
        <v>0.37675744013646872</v>
      </c>
      <c r="D880" s="13">
        <v>0.32765526165038822</v>
      </c>
      <c r="E880" s="13">
        <v>0.37115333699911401</v>
      </c>
      <c r="F880" s="13">
        <v>0.37766787511810862</v>
      </c>
      <c r="G880" s="13">
        <v>0.38450337184605532</v>
      </c>
      <c r="H880" s="13">
        <v>0.36261590160422169</v>
      </c>
      <c r="I880" s="13">
        <v>0.41615542595748672</v>
      </c>
      <c r="K880" s="13">
        <v>0.36699860211811808</v>
      </c>
      <c r="L880" s="13">
        <v>0.38631173283710479</v>
      </c>
      <c r="N880" s="13">
        <v>0.38289924237886908</v>
      </c>
      <c r="O880" s="13">
        <v>0.41708875092356262</v>
      </c>
      <c r="P880" s="13">
        <v>0.37306033616768458</v>
      </c>
      <c r="Q880" s="13">
        <v>0.38313809553650952</v>
      </c>
      <c r="R880" s="13">
        <v>0.40379126671523341</v>
      </c>
      <c r="S880" s="13">
        <v>0.35012862441367337</v>
      </c>
      <c r="T880" s="13">
        <v>0.33830061344081153</v>
      </c>
      <c r="U880" s="13">
        <v>0.34751626456219092</v>
      </c>
      <c r="V880" s="13">
        <v>0.38606902170468899</v>
      </c>
      <c r="W880" s="13">
        <v>0.3612114572659611</v>
      </c>
      <c r="X880" s="13">
        <v>0.3379242669578057</v>
      </c>
      <c r="Y880" s="13">
        <v>0.45029860618821921</v>
      </c>
      <c r="AA880" s="13">
        <v>0.38740635487823188</v>
      </c>
      <c r="AB880" s="13">
        <v>0.35545299770748873</v>
      </c>
      <c r="AC880" s="13">
        <v>0.38913435524793161</v>
      </c>
      <c r="AD880" s="13">
        <v>0.34817568408831379</v>
      </c>
      <c r="AE880" s="13">
        <v>0.34203389161235292</v>
      </c>
      <c r="AF880" s="13">
        <v>0.41029876029714279</v>
      </c>
      <c r="AH880" s="13">
        <v>0.40493054448912702</v>
      </c>
      <c r="AI880" s="13">
        <v>0.41329243884805139</v>
      </c>
      <c r="AJ880" s="13">
        <v>0.35318949471481981</v>
      </c>
      <c r="AK880" s="13">
        <v>0.35520529399397111</v>
      </c>
      <c r="AL880" s="13">
        <v>0.37727545822947339</v>
      </c>
      <c r="AN880" s="13">
        <v>0.42822700964832588</v>
      </c>
      <c r="AO880" s="13">
        <v>0.36643134628323498</v>
      </c>
      <c r="AP880" s="13">
        <v>0.32037589352864482</v>
      </c>
      <c r="AQ880" s="13">
        <v>0.38129369831103238</v>
      </c>
    </row>
    <row r="881" spans="2:45" x14ac:dyDescent="0.35">
      <c r="B881" s="12" t="s">
        <v>127</v>
      </c>
      <c r="C881" s="13">
        <v>0.16096108909293549</v>
      </c>
      <c r="D881" s="13">
        <v>0.20586595811445221</v>
      </c>
      <c r="E881" s="13">
        <v>0.13837871828918941</v>
      </c>
      <c r="F881" s="13">
        <v>0.16720020849675901</v>
      </c>
      <c r="G881" s="13">
        <v>0.1744642005740297</v>
      </c>
      <c r="H881" s="13">
        <v>0.18150106915535641</v>
      </c>
      <c r="I881" s="13">
        <v>0.11989965748020499</v>
      </c>
      <c r="K881" s="13">
        <v>0.15228418831241711</v>
      </c>
      <c r="L881" s="13">
        <v>0.16945612196832111</v>
      </c>
      <c r="N881" s="13">
        <v>0.15016648468871949</v>
      </c>
      <c r="O881" s="13">
        <v>0.10359424690741099</v>
      </c>
      <c r="P881" s="13">
        <v>0.21612312848070109</v>
      </c>
      <c r="Q881" s="13">
        <v>0.1898163925731961</v>
      </c>
      <c r="R881" s="13">
        <v>0.16388813627227611</v>
      </c>
      <c r="S881" s="13">
        <v>0.12901406400376669</v>
      </c>
      <c r="T881" s="13">
        <v>0.17785754604338341</v>
      </c>
      <c r="U881" s="13">
        <v>0.1428297186890321</v>
      </c>
      <c r="V881" s="13">
        <v>0.15021050943039091</v>
      </c>
      <c r="W881" s="13">
        <v>0.1804671935084142</v>
      </c>
      <c r="X881" s="13">
        <v>0.17478269726436119</v>
      </c>
      <c r="Y881" s="13">
        <v>0.153503856204592</v>
      </c>
      <c r="AA881" s="13">
        <v>0.14489874130657479</v>
      </c>
      <c r="AB881" s="13">
        <v>0.19009279037845689</v>
      </c>
      <c r="AC881" s="13">
        <v>0.18280338123058859</v>
      </c>
      <c r="AD881" s="13">
        <v>0.13797236337056171</v>
      </c>
      <c r="AE881" s="13">
        <v>0.19350162500500631</v>
      </c>
      <c r="AF881" s="13">
        <v>0.15321619873016501</v>
      </c>
      <c r="AH881" s="13">
        <v>0.15433303312071431</v>
      </c>
      <c r="AI881" s="13">
        <v>0.15626540458706609</v>
      </c>
      <c r="AJ881" s="13">
        <v>0.18130660895558631</v>
      </c>
      <c r="AK881" s="13">
        <v>0.14898563332818221</v>
      </c>
      <c r="AL881" s="13">
        <v>0.16508619191599799</v>
      </c>
      <c r="AN881" s="13">
        <v>0.15027072305750391</v>
      </c>
      <c r="AO881" s="13">
        <v>0.14615774049910171</v>
      </c>
      <c r="AP881" s="13">
        <v>0.178603118718419</v>
      </c>
      <c r="AQ881" s="13">
        <v>0.17147252698305809</v>
      </c>
    </row>
    <row r="882" spans="2:45" x14ac:dyDescent="0.35">
      <c r="B882" s="12" t="s">
        <v>128</v>
      </c>
      <c r="C882" s="13">
        <v>0.1075848213628436</v>
      </c>
      <c r="D882" s="13">
        <v>0.12706131881450419</v>
      </c>
      <c r="E882" s="13">
        <v>0.1307882664303818</v>
      </c>
      <c r="F882" s="13">
        <v>9.8044127561885033E-2</v>
      </c>
      <c r="G882" s="13">
        <v>0.1008078491013485</v>
      </c>
      <c r="H882" s="13">
        <v>0.107752001050769</v>
      </c>
      <c r="I882" s="13">
        <v>8.9033272885531353E-2</v>
      </c>
      <c r="K882" s="13">
        <v>0.1174857227098586</v>
      </c>
      <c r="L882" s="13">
        <v>9.7891442981972318E-2</v>
      </c>
      <c r="N882" s="13">
        <v>0.118209094081955</v>
      </c>
      <c r="O882" s="13">
        <v>0.16889265497997161</v>
      </c>
      <c r="P882" s="13">
        <v>0.104640662551059</v>
      </c>
      <c r="Q882" s="13">
        <v>8.3429595174696614E-2</v>
      </c>
      <c r="R882" s="13">
        <v>9.7993866780130459E-2</v>
      </c>
      <c r="S882" s="13">
        <v>9.4764879006059066E-2</v>
      </c>
      <c r="T882" s="13">
        <v>0.1249943294969357</v>
      </c>
      <c r="U882" s="13">
        <v>9.614113265708768E-2</v>
      </c>
      <c r="V882" s="13">
        <v>0.11443446309155759</v>
      </c>
      <c r="W882" s="13">
        <v>0.103677770733566</v>
      </c>
      <c r="X882" s="13">
        <v>0.1180401154234739</v>
      </c>
      <c r="Y882" s="13">
        <v>9.509857280401797E-2</v>
      </c>
      <c r="AA882" s="13">
        <v>0.10904821290196461</v>
      </c>
      <c r="AB882" s="13">
        <v>0.1153006600425466</v>
      </c>
      <c r="AC882" s="13">
        <v>7.1145322690999907E-2</v>
      </c>
      <c r="AD882" s="13">
        <v>0.12950178349762259</v>
      </c>
      <c r="AE882" s="13">
        <v>0.1158912593302142</v>
      </c>
      <c r="AF882" s="13">
        <v>9.355198730131134E-2</v>
      </c>
      <c r="AH882" s="13">
        <v>0.1115691408667793</v>
      </c>
      <c r="AI882" s="13">
        <v>0.1014084936418265</v>
      </c>
      <c r="AJ882" s="13">
        <v>0.1102085644589115</v>
      </c>
      <c r="AK882" s="13">
        <v>0.1174360476340105</v>
      </c>
      <c r="AL882" s="13">
        <v>9.9613441788456061E-2</v>
      </c>
      <c r="AN882" s="13">
        <v>9.2465467191661543E-2</v>
      </c>
      <c r="AO882" s="13">
        <v>0.1265973298078116</v>
      </c>
      <c r="AP882" s="13">
        <v>0.1170395559776771</v>
      </c>
      <c r="AQ882" s="13">
        <v>9.6639968490098788E-2</v>
      </c>
    </row>
    <row r="883" spans="2:45" x14ac:dyDescent="0.35">
      <c r="B883" s="12" t="s">
        <v>129</v>
      </c>
      <c r="C883" s="13">
        <v>4.9811396448867833E-2</v>
      </c>
      <c r="D883" s="13">
        <v>7.0798972770897181E-2</v>
      </c>
      <c r="E883" s="13">
        <v>4.9882033445239192E-2</v>
      </c>
      <c r="F883" s="13">
        <v>5.7828638902899909E-2</v>
      </c>
      <c r="G883" s="13">
        <v>4.8555622206242467E-2</v>
      </c>
      <c r="H883" s="13">
        <v>2.4975076095218408E-2</v>
      </c>
      <c r="I883" s="13">
        <v>4.7150513350144259E-2</v>
      </c>
      <c r="K883" s="13">
        <v>5.7579435760266938E-2</v>
      </c>
      <c r="L883" s="13">
        <v>4.2206175299424047E-2</v>
      </c>
      <c r="N883" s="13">
        <v>4.0621315318115032E-2</v>
      </c>
      <c r="O883" s="13">
        <v>5.1785154102894602E-2</v>
      </c>
      <c r="P883" s="13">
        <v>3.1752561225498292E-2</v>
      </c>
      <c r="Q883" s="13">
        <v>5.1142968981129522E-2</v>
      </c>
      <c r="R883" s="13">
        <v>6.2314584499263789E-2</v>
      </c>
      <c r="S883" s="13">
        <v>7.1810581954852556E-2</v>
      </c>
      <c r="T883" s="13">
        <v>8.1804877094598411E-2</v>
      </c>
      <c r="U883" s="13">
        <v>4.1726757412369003E-2</v>
      </c>
      <c r="V883" s="13">
        <v>4.4541166099196429E-2</v>
      </c>
      <c r="W883" s="13">
        <v>3.4446906410816651E-2</v>
      </c>
      <c r="X883" s="13">
        <v>5.3694470775337413E-2</v>
      </c>
      <c r="Y883" s="13">
        <v>4.2884624981233292E-2</v>
      </c>
      <c r="AA883" s="13">
        <v>5.558205063673622E-2</v>
      </c>
      <c r="AB883" s="13">
        <v>4.4205521438712113E-2</v>
      </c>
      <c r="AC883" s="13">
        <v>2.4772313025849729E-2</v>
      </c>
      <c r="AD883" s="13">
        <v>6.4633803697611972E-2</v>
      </c>
      <c r="AE883" s="13">
        <v>5.7135077346868367E-2</v>
      </c>
      <c r="AF883" s="13">
        <v>3.581478153960397E-2</v>
      </c>
      <c r="AH883" s="13">
        <v>4.4882163126351023E-2</v>
      </c>
      <c r="AI883" s="13">
        <v>3.3920694764586881E-2</v>
      </c>
      <c r="AJ883" s="13">
        <v>5.1770481489941969E-2</v>
      </c>
      <c r="AK883" s="13">
        <v>5.3287634339908713E-2</v>
      </c>
      <c r="AL883" s="13">
        <v>5.3174782801629947E-2</v>
      </c>
      <c r="AN883" s="13">
        <v>3.139692567716864E-2</v>
      </c>
      <c r="AO883" s="13">
        <v>5.5409786807088322E-2</v>
      </c>
      <c r="AP883" s="13">
        <v>5.8349931789085173E-2</v>
      </c>
      <c r="AQ883" s="13">
        <v>5.5633995470869647E-2</v>
      </c>
    </row>
    <row r="884" spans="2:45" x14ac:dyDescent="0.35">
      <c r="B884" s="12" t="s">
        <v>81</v>
      </c>
      <c r="C884" s="13">
        <v>4.7112570428089917E-2</v>
      </c>
      <c r="D884" s="13">
        <v>6.091639327333264E-2</v>
      </c>
      <c r="E884" s="13">
        <v>4.096525534864829E-2</v>
      </c>
      <c r="F884" s="13">
        <v>5.5391911372934442E-2</v>
      </c>
      <c r="G884" s="13">
        <v>4.9252480980239689E-2</v>
      </c>
      <c r="H884" s="13">
        <v>2.7929477535785049E-2</v>
      </c>
      <c r="I884" s="13">
        <v>4.7466491382078327E-2</v>
      </c>
      <c r="K884" s="13">
        <v>3.3586513834591512E-2</v>
      </c>
      <c r="L884" s="13">
        <v>6.0355120774416633E-2</v>
      </c>
      <c r="N884" s="13">
        <v>4.1163289622642443E-2</v>
      </c>
      <c r="O884" s="13">
        <v>5.3255337138665537E-2</v>
      </c>
      <c r="P884" s="13">
        <v>5.1652860044541907E-2</v>
      </c>
      <c r="Q884" s="13">
        <v>1.938545552713206E-2</v>
      </c>
      <c r="R884" s="13">
        <v>1.460123961585974E-2</v>
      </c>
      <c r="S884" s="13">
        <v>7.5502252935454567E-2</v>
      </c>
      <c r="T884" s="13">
        <v>3.8337388578044723E-2</v>
      </c>
      <c r="U884" s="13">
        <v>6.1881495963815522E-2</v>
      </c>
      <c r="V884" s="13">
        <v>4.3830319207021753E-2</v>
      </c>
      <c r="W884" s="13">
        <v>6.6697679679361438E-2</v>
      </c>
      <c r="X884" s="13">
        <v>4.8625859854631102E-2</v>
      </c>
      <c r="Y884" s="13">
        <v>4.2427544671139447E-2</v>
      </c>
      <c r="AA884" s="13">
        <v>4.0117008706337172E-2</v>
      </c>
      <c r="AB884" s="13">
        <v>2.696895462593564E-2</v>
      </c>
      <c r="AC884" s="13">
        <v>4.0647255712742192E-2</v>
      </c>
      <c r="AD884" s="13">
        <v>3.4367896610909367E-2</v>
      </c>
      <c r="AE884" s="13">
        <v>8.8034665497922132E-2</v>
      </c>
      <c r="AF884" s="13">
        <v>3.7117743706927088E-2</v>
      </c>
      <c r="AH884" s="13">
        <v>4.5715586334119387E-2</v>
      </c>
      <c r="AI884" s="13">
        <v>4.7138667924406477E-2</v>
      </c>
      <c r="AJ884" s="13">
        <v>5.1943963343147131E-2</v>
      </c>
      <c r="AK884" s="13">
        <v>2.8834285631699021E-2</v>
      </c>
      <c r="AL884" s="13">
        <v>5.7869144257089319E-2</v>
      </c>
      <c r="AN884" s="13">
        <v>3.6499074092113178E-2</v>
      </c>
      <c r="AO884" s="13">
        <v>4.9674989753071913E-2</v>
      </c>
      <c r="AP884" s="13">
        <v>3.926950088128827E-2</v>
      </c>
      <c r="AQ884" s="13">
        <v>6.3150709384785467E-2</v>
      </c>
    </row>
    <row r="886" spans="2:45" x14ac:dyDescent="0.35">
      <c r="B886" s="30" t="s">
        <v>231</v>
      </c>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row>
    <row r="887" spans="2:45" x14ac:dyDescent="0.35">
      <c r="B887" s="29" t="s">
        <v>16</v>
      </c>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row>
    <row r="888" spans="2:45" x14ac:dyDescent="0.35">
      <c r="B888" s="12" t="s">
        <v>125</v>
      </c>
      <c r="C888" s="13">
        <v>0.39802242863868131</v>
      </c>
      <c r="D888" s="13">
        <v>0.23321308117110739</v>
      </c>
      <c r="E888" s="13">
        <v>0.32516631099838011</v>
      </c>
      <c r="F888" s="13">
        <v>0.3406644795003127</v>
      </c>
      <c r="G888" s="13">
        <v>0.43053560488082487</v>
      </c>
      <c r="H888" s="13">
        <v>0.49938513951403629</v>
      </c>
      <c r="I888" s="13">
        <v>0.51780904458103838</v>
      </c>
      <c r="K888" s="13">
        <v>0.40616498018034441</v>
      </c>
      <c r="L888" s="13">
        <v>0.39005054503811559</v>
      </c>
      <c r="N888" s="13">
        <v>0.46616763444881593</v>
      </c>
      <c r="O888" s="13">
        <v>0.47535794132645842</v>
      </c>
      <c r="P888" s="13">
        <v>0.39419468247624478</v>
      </c>
      <c r="Q888" s="13">
        <v>0.40047189303030201</v>
      </c>
      <c r="R888" s="13">
        <v>0.36307273594814848</v>
      </c>
      <c r="S888" s="13">
        <v>0.35442202627200398</v>
      </c>
      <c r="T888" s="13">
        <v>0.36269986233509782</v>
      </c>
      <c r="U888" s="13">
        <v>0.39537977895511212</v>
      </c>
      <c r="V888" s="13">
        <v>0.36861203501825762</v>
      </c>
      <c r="W888" s="13">
        <v>0.439319262310989</v>
      </c>
      <c r="X888" s="13">
        <v>0.42721218783397041</v>
      </c>
      <c r="Y888" s="13">
        <v>0.37612438360709122</v>
      </c>
      <c r="AA888" s="13">
        <v>0.35914344514776553</v>
      </c>
      <c r="AB888" s="13">
        <v>0.50460009527707095</v>
      </c>
      <c r="AC888" s="13">
        <v>0.4107023708679815</v>
      </c>
      <c r="AD888" s="13">
        <v>0.44539881671507892</v>
      </c>
      <c r="AE888" s="13">
        <v>0.32256240029041899</v>
      </c>
      <c r="AF888" s="13">
        <v>0.45301539907027932</v>
      </c>
      <c r="AH888" s="13">
        <v>0.34415805845245617</v>
      </c>
      <c r="AI888" s="13">
        <v>0.44040590540652103</v>
      </c>
      <c r="AJ888" s="13">
        <v>0.3640702465531731</v>
      </c>
      <c r="AK888" s="13">
        <v>0.49437490195645789</v>
      </c>
      <c r="AL888" s="13">
        <v>0.36453039231371748</v>
      </c>
      <c r="AN888" s="13">
        <v>0.41574818392288809</v>
      </c>
      <c r="AO888" s="13">
        <v>0.44023329072571771</v>
      </c>
      <c r="AP888" s="13">
        <v>0.34075388440133431</v>
      </c>
      <c r="AQ888" s="13">
        <v>0.38534192706023168</v>
      </c>
    </row>
    <row r="889" spans="2:45" x14ac:dyDescent="0.35">
      <c r="B889" s="12" t="s">
        <v>126</v>
      </c>
      <c r="C889" s="13">
        <v>0.36859457169237447</v>
      </c>
      <c r="D889" s="13">
        <v>0.40451731978759847</v>
      </c>
      <c r="E889" s="13">
        <v>0.36838158505810409</v>
      </c>
      <c r="F889" s="13">
        <v>0.39607905924820591</v>
      </c>
      <c r="G889" s="13">
        <v>0.3579854912337016</v>
      </c>
      <c r="H889" s="13">
        <v>0.31788728410586448</v>
      </c>
      <c r="I889" s="13">
        <v>0.36550007515193711</v>
      </c>
      <c r="K889" s="13">
        <v>0.35476842094759059</v>
      </c>
      <c r="L889" s="13">
        <v>0.38213092621433542</v>
      </c>
      <c r="N889" s="13">
        <v>0.35952311050993818</v>
      </c>
      <c r="O889" s="13">
        <v>0.27103606514063061</v>
      </c>
      <c r="P889" s="13">
        <v>0.39882039095939398</v>
      </c>
      <c r="Q889" s="13">
        <v>0.33927907558014753</v>
      </c>
      <c r="R889" s="13">
        <v>0.39102266244269601</v>
      </c>
      <c r="S889" s="13">
        <v>0.42129380188416882</v>
      </c>
      <c r="T889" s="13">
        <v>0.38890067899666592</v>
      </c>
      <c r="U889" s="13">
        <v>0.34668940569132101</v>
      </c>
      <c r="V889" s="13">
        <v>0.31939501157972461</v>
      </c>
      <c r="W889" s="13">
        <v>0.36355128143301102</v>
      </c>
      <c r="X889" s="13">
        <v>0.35589157967979401</v>
      </c>
      <c r="Y889" s="13">
        <v>0.43473644370649878</v>
      </c>
      <c r="AA889" s="13">
        <v>0.41296506851517778</v>
      </c>
      <c r="AB889" s="13">
        <v>0.34597258546984011</v>
      </c>
      <c r="AC889" s="13">
        <v>0.34029866761113448</v>
      </c>
      <c r="AD889" s="13">
        <v>0.33876369398611328</v>
      </c>
      <c r="AE889" s="13">
        <v>0.33852329852600782</v>
      </c>
      <c r="AF889" s="13">
        <v>0.36287868235387222</v>
      </c>
      <c r="AH889" s="13">
        <v>0.4092136795377766</v>
      </c>
      <c r="AI889" s="13">
        <v>0.37137519153666931</v>
      </c>
      <c r="AJ889" s="13">
        <v>0.37614429803907701</v>
      </c>
      <c r="AK889" s="13">
        <v>0.3009349926649279</v>
      </c>
      <c r="AL889" s="13">
        <v>0.38913947698318319</v>
      </c>
      <c r="AN889" s="13">
        <v>0.39619231880541278</v>
      </c>
      <c r="AO889" s="13">
        <v>0.3538718664753423</v>
      </c>
      <c r="AP889" s="13">
        <v>0.39775855818652478</v>
      </c>
      <c r="AQ889" s="13">
        <v>0.32892949150232792</v>
      </c>
    </row>
    <row r="890" spans="2:45" x14ac:dyDescent="0.35">
      <c r="B890" s="12" t="s">
        <v>127</v>
      </c>
      <c r="C890" s="13">
        <v>0.1124297100646664</v>
      </c>
      <c r="D890" s="13">
        <v>0.1677424316431981</v>
      </c>
      <c r="E890" s="13">
        <v>0.12775846495977139</v>
      </c>
      <c r="F890" s="13">
        <v>0.122551073113601</v>
      </c>
      <c r="G890" s="13">
        <v>0.1112552693077893</v>
      </c>
      <c r="H890" s="13">
        <v>0.11251705224638139</v>
      </c>
      <c r="I890" s="13">
        <v>5.6212596034221678E-2</v>
      </c>
      <c r="K890" s="13">
        <v>0.1049916600142229</v>
      </c>
      <c r="L890" s="13">
        <v>0.1197118585305276</v>
      </c>
      <c r="N890" s="13">
        <v>0.10848670140740931</v>
      </c>
      <c r="O890" s="13">
        <v>8.2182832571938105E-2</v>
      </c>
      <c r="P890" s="13">
        <v>0.1145594599441645</v>
      </c>
      <c r="Q890" s="13">
        <v>0.1126550493566045</v>
      </c>
      <c r="R890" s="13">
        <v>0.11645012265710381</v>
      </c>
      <c r="S890" s="13">
        <v>9.2447116672424098E-2</v>
      </c>
      <c r="T890" s="13">
        <v>0.1185139267745524</v>
      </c>
      <c r="U890" s="13">
        <v>0.1225951170154711</v>
      </c>
      <c r="V890" s="13">
        <v>0.1503411356173868</v>
      </c>
      <c r="W890" s="13">
        <v>9.3693419524357863E-2</v>
      </c>
      <c r="X890" s="13">
        <v>0.11062088655867031</v>
      </c>
      <c r="Y890" s="13">
        <v>9.2737924095999444E-2</v>
      </c>
      <c r="AA890" s="13">
        <v>0.12997676614347581</v>
      </c>
      <c r="AB890" s="13">
        <v>7.0086189762348178E-2</v>
      </c>
      <c r="AC890" s="13">
        <v>0.1068448012721616</v>
      </c>
      <c r="AD890" s="13">
        <v>8.8562695273324443E-2</v>
      </c>
      <c r="AE890" s="13">
        <v>0.1598957830359711</v>
      </c>
      <c r="AF890" s="13">
        <v>7.5746376626434755E-2</v>
      </c>
      <c r="AH890" s="13">
        <v>0.13617644381217081</v>
      </c>
      <c r="AI890" s="13">
        <v>8.1939447160864154E-2</v>
      </c>
      <c r="AJ890" s="13">
        <v>0.1210806620566883</v>
      </c>
      <c r="AK890" s="13">
        <v>9.83744713489135E-2</v>
      </c>
      <c r="AL890" s="13">
        <v>0.114019590292799</v>
      </c>
      <c r="AN890" s="13">
        <v>0.10636564043328919</v>
      </c>
      <c r="AO890" s="13">
        <v>8.9099778721611594E-2</v>
      </c>
      <c r="AP890" s="13">
        <v>0.115276080610134</v>
      </c>
      <c r="AQ890" s="13">
        <v>0.14144663394104109</v>
      </c>
    </row>
    <row r="891" spans="2:45" x14ac:dyDescent="0.35">
      <c r="B891" s="12" t="s">
        <v>128</v>
      </c>
      <c r="C891" s="13">
        <v>5.5548991785538689E-2</v>
      </c>
      <c r="D891" s="13">
        <v>9.090901239049691E-2</v>
      </c>
      <c r="E891" s="13">
        <v>0.1029321504606165</v>
      </c>
      <c r="F891" s="13">
        <v>6.0229434732496603E-2</v>
      </c>
      <c r="G891" s="13">
        <v>4.1667731279891318E-2</v>
      </c>
      <c r="H891" s="13">
        <v>3.3995801211715082E-2</v>
      </c>
      <c r="I891" s="13">
        <v>1.5709790477478659E-2</v>
      </c>
      <c r="K891" s="13">
        <v>7.326653830338288E-2</v>
      </c>
      <c r="L891" s="13">
        <v>3.8202805174970003E-2</v>
      </c>
      <c r="N891" s="13">
        <v>3.3043723038257658E-2</v>
      </c>
      <c r="O891" s="13">
        <v>4.9856708509150298E-2</v>
      </c>
      <c r="P891" s="13">
        <v>3.202221473920025E-2</v>
      </c>
      <c r="Q891" s="13">
        <v>6.6679490451963697E-2</v>
      </c>
      <c r="R891" s="13">
        <v>7.3351361046428018E-2</v>
      </c>
      <c r="S891" s="13">
        <v>5.299351961281587E-2</v>
      </c>
      <c r="T891" s="13">
        <v>5.7145344198402691E-2</v>
      </c>
      <c r="U891" s="13">
        <v>3.6698869447716477E-2</v>
      </c>
      <c r="V891" s="13">
        <v>9.4772079684268318E-2</v>
      </c>
      <c r="W891" s="13">
        <v>5.6601287657842329E-2</v>
      </c>
      <c r="X891" s="13">
        <v>5.2057521864975732E-2</v>
      </c>
      <c r="Y891" s="13">
        <v>2.634153427176238E-2</v>
      </c>
      <c r="AA891" s="13">
        <v>5.3774129860960987E-2</v>
      </c>
      <c r="AB891" s="13">
        <v>2.72549872456628E-2</v>
      </c>
      <c r="AC891" s="13">
        <v>9.0499942521896498E-2</v>
      </c>
      <c r="AD891" s="13">
        <v>5.7584548417473513E-2</v>
      </c>
      <c r="AE891" s="13">
        <v>5.696132797179871E-2</v>
      </c>
      <c r="AF891" s="13">
        <v>5.5932305798348493E-2</v>
      </c>
      <c r="AH891" s="13">
        <v>6.5924606794278334E-2</v>
      </c>
      <c r="AI891" s="13">
        <v>5.8523625529283273E-2</v>
      </c>
      <c r="AJ891" s="13">
        <v>7.0900309933255357E-2</v>
      </c>
      <c r="AK891" s="13">
        <v>5.4220538786693993E-2</v>
      </c>
      <c r="AL891" s="13">
        <v>4.4306935311275913E-2</v>
      </c>
      <c r="AN891" s="13">
        <v>4.5092132393782187E-2</v>
      </c>
      <c r="AO891" s="13">
        <v>6.332436895876041E-2</v>
      </c>
      <c r="AP891" s="13">
        <v>8.2114244576202478E-2</v>
      </c>
      <c r="AQ891" s="13">
        <v>3.382458686712473E-2</v>
      </c>
    </row>
    <row r="892" spans="2:45" x14ac:dyDescent="0.35">
      <c r="B892" s="12" t="s">
        <v>129</v>
      </c>
      <c r="C892" s="13">
        <v>2.8288396793625149E-2</v>
      </c>
      <c r="D892" s="13">
        <v>4.2728101663437122E-2</v>
      </c>
      <c r="E892" s="13">
        <v>3.4142675221187753E-2</v>
      </c>
      <c r="F892" s="13">
        <v>4.7135728356681193E-2</v>
      </c>
      <c r="G892" s="13">
        <v>3.844465077021985E-2</v>
      </c>
      <c r="H892" s="13">
        <v>0</v>
      </c>
      <c r="I892" s="13">
        <v>9.5203442431842696E-3</v>
      </c>
      <c r="K892" s="13">
        <v>3.6836575494369507E-2</v>
      </c>
      <c r="L892" s="13">
        <v>1.9919387982260561E-2</v>
      </c>
      <c r="N892" s="13">
        <v>5.7654237766482739E-3</v>
      </c>
      <c r="O892" s="13">
        <v>5.0230001444192693E-2</v>
      </c>
      <c r="P892" s="13">
        <v>2.116555866960667E-2</v>
      </c>
      <c r="Q892" s="13">
        <v>4.3134078199058311E-2</v>
      </c>
      <c r="R892" s="13">
        <v>2.9634477663860251E-2</v>
      </c>
      <c r="S892" s="13">
        <v>6.2491451875217013E-2</v>
      </c>
      <c r="T892" s="13">
        <v>3.550619182896203E-2</v>
      </c>
      <c r="U892" s="13">
        <v>4.4917694034908098E-2</v>
      </c>
      <c r="V892" s="13">
        <v>2.8488259469468501E-2</v>
      </c>
      <c r="W892" s="13">
        <v>1.1734284903020231E-2</v>
      </c>
      <c r="X892" s="13">
        <v>2.5376003950995651E-2</v>
      </c>
      <c r="Y892" s="13">
        <v>1.2346673205482731E-2</v>
      </c>
      <c r="AA892" s="13">
        <v>2.083248200548735E-2</v>
      </c>
      <c r="AB892" s="13">
        <v>3.3794259879313303E-2</v>
      </c>
      <c r="AC892" s="13">
        <v>2.669909281297533E-2</v>
      </c>
      <c r="AD892" s="13">
        <v>5.0941227211623447E-2</v>
      </c>
      <c r="AE892" s="13">
        <v>2.915434508418021E-2</v>
      </c>
      <c r="AF892" s="13">
        <v>2.4404034544823702E-2</v>
      </c>
      <c r="AH892" s="13">
        <v>1.988654092258468E-2</v>
      </c>
      <c r="AI892" s="13">
        <v>2.5725890442456961E-2</v>
      </c>
      <c r="AJ892" s="13">
        <v>2.1654910956821559E-2</v>
      </c>
      <c r="AK892" s="13">
        <v>3.2767480218741103E-2</v>
      </c>
      <c r="AL892" s="13">
        <v>3.2847601488833873E-2</v>
      </c>
      <c r="AN892" s="13">
        <v>2.0824317362088399E-2</v>
      </c>
      <c r="AO892" s="13">
        <v>1.7394580609555212E-2</v>
      </c>
      <c r="AP892" s="13">
        <v>4.1377320708858377E-2</v>
      </c>
      <c r="AQ892" s="13">
        <v>3.6304220793497287E-2</v>
      </c>
    </row>
    <row r="893" spans="2:45" x14ac:dyDescent="0.35">
      <c r="B893" s="12" t="s">
        <v>81</v>
      </c>
      <c r="C893" s="13">
        <v>3.711590102511398E-2</v>
      </c>
      <c r="D893" s="13">
        <v>6.0890053344162108E-2</v>
      </c>
      <c r="E893" s="13">
        <v>4.1618813301940241E-2</v>
      </c>
      <c r="F893" s="13">
        <v>3.3340225048702703E-2</v>
      </c>
      <c r="G893" s="13">
        <v>2.011125252757295E-2</v>
      </c>
      <c r="H893" s="13">
        <v>3.6214722922002743E-2</v>
      </c>
      <c r="I893" s="13">
        <v>3.5248149512139983E-2</v>
      </c>
      <c r="K893" s="13">
        <v>2.3971825060089661E-2</v>
      </c>
      <c r="L893" s="13">
        <v>4.9984477059790887E-2</v>
      </c>
      <c r="N893" s="13">
        <v>2.7013406818930739E-2</v>
      </c>
      <c r="O893" s="13">
        <v>7.133645100762992E-2</v>
      </c>
      <c r="P893" s="13">
        <v>3.9237693211389688E-2</v>
      </c>
      <c r="Q893" s="13">
        <v>3.7780413381924061E-2</v>
      </c>
      <c r="R893" s="13">
        <v>2.646864024176343E-2</v>
      </c>
      <c r="S893" s="13">
        <v>1.635208368337001E-2</v>
      </c>
      <c r="T893" s="13">
        <v>3.7233995866319328E-2</v>
      </c>
      <c r="U893" s="13">
        <v>5.371913485547105E-2</v>
      </c>
      <c r="V893" s="13">
        <v>3.839147863089401E-2</v>
      </c>
      <c r="W893" s="13">
        <v>3.5100464170779437E-2</v>
      </c>
      <c r="X893" s="13">
        <v>2.884182011159387E-2</v>
      </c>
      <c r="Y893" s="13">
        <v>5.7713041113165553E-2</v>
      </c>
      <c r="AA893" s="13">
        <v>2.330810832713252E-2</v>
      </c>
      <c r="AB893" s="13">
        <v>1.8291882365764789E-2</v>
      </c>
      <c r="AC893" s="13">
        <v>2.4955124913850549E-2</v>
      </c>
      <c r="AD893" s="13">
        <v>1.8749018396386499E-2</v>
      </c>
      <c r="AE893" s="13">
        <v>9.2902845091623248E-2</v>
      </c>
      <c r="AF893" s="13">
        <v>2.8023201606241589E-2</v>
      </c>
      <c r="AH893" s="13">
        <v>2.46406704807332E-2</v>
      </c>
      <c r="AI893" s="13">
        <v>2.202993992420528E-2</v>
      </c>
      <c r="AJ893" s="13">
        <v>4.6149572460984681E-2</v>
      </c>
      <c r="AK893" s="13">
        <v>1.932761502426552E-2</v>
      </c>
      <c r="AL893" s="13">
        <v>5.5156003610190657E-2</v>
      </c>
      <c r="AN893" s="13">
        <v>1.5777407082539479E-2</v>
      </c>
      <c r="AO893" s="13">
        <v>3.6076114509012797E-2</v>
      </c>
      <c r="AP893" s="13">
        <v>2.2719911516946158E-2</v>
      </c>
      <c r="AQ893" s="13">
        <v>7.4153139835777357E-2</v>
      </c>
    </row>
    <row r="895" spans="2:45" x14ac:dyDescent="0.35">
      <c r="B895" s="30" t="s">
        <v>232</v>
      </c>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row>
    <row r="896" spans="2:45" x14ac:dyDescent="0.35">
      <c r="B896" s="29" t="s">
        <v>16</v>
      </c>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row>
    <row r="897" spans="2:45" x14ac:dyDescent="0.35">
      <c r="B897" s="12" t="s">
        <v>125</v>
      </c>
      <c r="C897" s="13">
        <v>7.5065907271729265E-2</v>
      </c>
      <c r="D897" s="13">
        <v>0.1090606145122609</v>
      </c>
      <c r="E897" s="13">
        <v>0.1212974259259782</v>
      </c>
      <c r="F897" s="13">
        <v>8.0668375845394921E-2</v>
      </c>
      <c r="G897" s="13">
        <v>5.310233965845277E-2</v>
      </c>
      <c r="H897" s="13">
        <v>3.5290480444672319E-2</v>
      </c>
      <c r="I897" s="13">
        <v>5.5124828934309263E-2</v>
      </c>
      <c r="K897" s="13">
        <v>9.5427766280968204E-2</v>
      </c>
      <c r="L897" s="13">
        <v>5.5130832979325237E-2</v>
      </c>
      <c r="N897" s="13">
        <v>6.2191266552668982E-2</v>
      </c>
      <c r="O897" s="13">
        <v>7.7203049895573639E-2</v>
      </c>
      <c r="P897" s="13">
        <v>8.3294770695993156E-2</v>
      </c>
      <c r="Q897" s="13">
        <v>0.14643475451119739</v>
      </c>
      <c r="R897" s="13">
        <v>7.1423048977834733E-2</v>
      </c>
      <c r="S897" s="13">
        <v>8.5125387930119187E-2</v>
      </c>
      <c r="T897" s="13">
        <v>6.8932067894252047E-2</v>
      </c>
      <c r="U897" s="13">
        <v>0.10779892747283119</v>
      </c>
      <c r="V897" s="13">
        <v>0.10429261417320269</v>
      </c>
      <c r="W897" s="13">
        <v>5.0810870625955587E-2</v>
      </c>
      <c r="X897" s="13">
        <v>5.9153828785626042E-2</v>
      </c>
      <c r="Y897" s="13">
        <v>2.1453655833611921E-2</v>
      </c>
      <c r="AA897" s="13">
        <v>9.5626237505717568E-2</v>
      </c>
      <c r="AB897" s="13">
        <v>4.9794200964822961E-2</v>
      </c>
      <c r="AC897" s="13">
        <v>0.1004580662364396</v>
      </c>
      <c r="AD897" s="13">
        <v>6.8578772084306308E-2</v>
      </c>
      <c r="AE897" s="13">
        <v>4.8362863847826391E-2</v>
      </c>
      <c r="AF897" s="13">
        <v>7.4278162700963893E-2</v>
      </c>
      <c r="AH897" s="13">
        <v>9.840286657043544E-2</v>
      </c>
      <c r="AI897" s="13">
        <v>5.1663524630955172E-2</v>
      </c>
      <c r="AJ897" s="13">
        <v>9.7375139792870546E-2</v>
      </c>
      <c r="AK897" s="13">
        <v>6.9437861761709269E-2</v>
      </c>
      <c r="AL897" s="13">
        <v>6.4013980964464839E-2</v>
      </c>
      <c r="AN897" s="13">
        <v>6.9039432221566249E-2</v>
      </c>
      <c r="AO897" s="13">
        <v>7.5257751405908957E-2</v>
      </c>
      <c r="AP897" s="13">
        <v>0.10080635364580071</v>
      </c>
      <c r="AQ897" s="13">
        <v>5.8162497096469139E-2</v>
      </c>
    </row>
    <row r="898" spans="2:45" x14ac:dyDescent="0.35">
      <c r="B898" s="12" t="s">
        <v>126</v>
      </c>
      <c r="C898" s="13">
        <v>0.22371582767649589</v>
      </c>
      <c r="D898" s="13">
        <v>0.29638149651193169</v>
      </c>
      <c r="E898" s="13">
        <v>0.28247731940858362</v>
      </c>
      <c r="F898" s="13">
        <v>0.25506150609702211</v>
      </c>
      <c r="G898" s="13">
        <v>0.20337584731775649</v>
      </c>
      <c r="H898" s="13">
        <v>0.18272870206949121</v>
      </c>
      <c r="I898" s="13">
        <v>0.1467076428446982</v>
      </c>
      <c r="K898" s="13">
        <v>0.25391639363036661</v>
      </c>
      <c r="L898" s="13">
        <v>0.1941482658104654</v>
      </c>
      <c r="N898" s="13">
        <v>0.21394757737874159</v>
      </c>
      <c r="O898" s="13">
        <v>0.13589169666879791</v>
      </c>
      <c r="P898" s="13">
        <v>0.18557591926834399</v>
      </c>
      <c r="Q898" s="13">
        <v>0.21773564634245329</v>
      </c>
      <c r="R898" s="13">
        <v>0.26557149330829499</v>
      </c>
      <c r="S898" s="13">
        <v>0.21701493320005041</v>
      </c>
      <c r="T898" s="13">
        <v>0.17365950702034899</v>
      </c>
      <c r="U898" s="13">
        <v>0.19865902951180189</v>
      </c>
      <c r="V898" s="13">
        <v>0.25193013987720198</v>
      </c>
      <c r="W898" s="13">
        <v>0.21370564651972199</v>
      </c>
      <c r="X898" s="13">
        <v>0.24532505354487691</v>
      </c>
      <c r="Y898" s="13">
        <v>0.25790831089915489</v>
      </c>
      <c r="AA898" s="13">
        <v>0.25129988031706291</v>
      </c>
      <c r="AB898" s="13">
        <v>0.2190137579329825</v>
      </c>
      <c r="AC898" s="13">
        <v>0.28762991113175562</v>
      </c>
      <c r="AD898" s="13">
        <v>0.17218635022354339</v>
      </c>
      <c r="AE898" s="13">
        <v>0.20198073295165969</v>
      </c>
      <c r="AF898" s="13">
        <v>0.21682917765107179</v>
      </c>
      <c r="AH898" s="13">
        <v>0.29714169058922008</v>
      </c>
      <c r="AI898" s="13">
        <v>0.2104381342630805</v>
      </c>
      <c r="AJ898" s="13">
        <v>0.21572050945643681</v>
      </c>
      <c r="AK898" s="13">
        <v>0.20544163169834051</v>
      </c>
      <c r="AL898" s="13">
        <v>0.20577853109782149</v>
      </c>
      <c r="AN898" s="13">
        <v>0.23443797358843729</v>
      </c>
      <c r="AO898" s="13">
        <v>0.23048759817877601</v>
      </c>
      <c r="AP898" s="13">
        <v>0.23840195446672741</v>
      </c>
      <c r="AQ898" s="13">
        <v>0.1926840403818553</v>
      </c>
    </row>
    <row r="899" spans="2:45" x14ac:dyDescent="0.35">
      <c r="B899" s="12" t="s">
        <v>127</v>
      </c>
      <c r="C899" s="13">
        <v>0.21123434286508239</v>
      </c>
      <c r="D899" s="13">
        <v>0.19499767853000599</v>
      </c>
      <c r="E899" s="13">
        <v>0.19726746120591171</v>
      </c>
      <c r="F899" s="13">
        <v>0.2138702556511535</v>
      </c>
      <c r="G899" s="13">
        <v>0.22169217282058601</v>
      </c>
      <c r="H899" s="13">
        <v>0.20245040316900881</v>
      </c>
      <c r="I899" s="13">
        <v>0.22857532954034371</v>
      </c>
      <c r="K899" s="13">
        <v>0.1909188796148345</v>
      </c>
      <c r="L899" s="13">
        <v>0.2311239938539501</v>
      </c>
      <c r="N899" s="13">
        <v>0.2566263726227197</v>
      </c>
      <c r="O899" s="13">
        <v>0.27099173787015918</v>
      </c>
      <c r="P899" s="13">
        <v>0.24625438709841629</v>
      </c>
      <c r="Q899" s="13">
        <v>0.17401962885293021</v>
      </c>
      <c r="R899" s="13">
        <v>0.188561338423297</v>
      </c>
      <c r="S899" s="13">
        <v>0.189524717156691</v>
      </c>
      <c r="T899" s="13">
        <v>0.24623184188500599</v>
      </c>
      <c r="U899" s="13">
        <v>0.1525461081449033</v>
      </c>
      <c r="V899" s="13">
        <v>0.19802309138042259</v>
      </c>
      <c r="W899" s="13">
        <v>0.21348360536987079</v>
      </c>
      <c r="X899" s="13">
        <v>0.19924637812895851</v>
      </c>
      <c r="Y899" s="13">
        <v>0.2497946709336418</v>
      </c>
      <c r="AA899" s="13">
        <v>0.23007767652812861</v>
      </c>
      <c r="AB899" s="13">
        <v>0.19493706208974801</v>
      </c>
      <c r="AC899" s="13">
        <v>0.16824852857324629</v>
      </c>
      <c r="AD899" s="13">
        <v>0.1630267587308448</v>
      </c>
      <c r="AE899" s="13">
        <v>0.25431897059673231</v>
      </c>
      <c r="AF899" s="13">
        <v>0.19060445615780211</v>
      </c>
      <c r="AH899" s="13">
        <v>0.26868996397215561</v>
      </c>
      <c r="AI899" s="13">
        <v>0.22167887999127969</v>
      </c>
      <c r="AJ899" s="13">
        <v>0.16430561077155101</v>
      </c>
      <c r="AK899" s="13">
        <v>0.16410347399234079</v>
      </c>
      <c r="AL899" s="13">
        <v>0.2300080724296818</v>
      </c>
      <c r="AN899" s="13">
        <v>0.19166719707835611</v>
      </c>
      <c r="AO899" s="13">
        <v>0.19019226620440191</v>
      </c>
      <c r="AP899" s="13">
        <v>0.22530479469676409</v>
      </c>
      <c r="AQ899" s="13">
        <v>0.24027349473906179</v>
      </c>
    </row>
    <row r="900" spans="2:45" x14ac:dyDescent="0.35">
      <c r="B900" s="12" t="s">
        <v>128</v>
      </c>
      <c r="C900" s="13">
        <v>0.23126530281389879</v>
      </c>
      <c r="D900" s="13">
        <v>0.20082394388000249</v>
      </c>
      <c r="E900" s="13">
        <v>0.20993936194311821</v>
      </c>
      <c r="F900" s="13">
        <v>0.23526771012478709</v>
      </c>
      <c r="G900" s="13">
        <v>0.218452108305009</v>
      </c>
      <c r="H900" s="13">
        <v>0.25637263143812578</v>
      </c>
      <c r="I900" s="13">
        <v>0.25887150781466889</v>
      </c>
      <c r="K900" s="13">
        <v>0.22429134059296221</v>
      </c>
      <c r="L900" s="13">
        <v>0.23809309073462401</v>
      </c>
      <c r="N900" s="13">
        <v>0.2440721551103025</v>
      </c>
      <c r="O900" s="13">
        <v>0.25814187149748719</v>
      </c>
      <c r="P900" s="13">
        <v>0.23410076631159041</v>
      </c>
      <c r="Q900" s="13">
        <v>0.17377650862247121</v>
      </c>
      <c r="R900" s="13">
        <v>0.21220435722665279</v>
      </c>
      <c r="S900" s="13">
        <v>0.209181952201039</v>
      </c>
      <c r="T900" s="13">
        <v>0.24310361862724819</v>
      </c>
      <c r="U900" s="13">
        <v>0.26426936998283551</v>
      </c>
      <c r="V900" s="13">
        <v>0.20382484127402489</v>
      </c>
      <c r="W900" s="13">
        <v>0.2511492826512991</v>
      </c>
      <c r="X900" s="13">
        <v>0.21265880697087769</v>
      </c>
      <c r="Y900" s="13">
        <v>0.26513990634241058</v>
      </c>
      <c r="AA900" s="13">
        <v>0.2033735885440302</v>
      </c>
      <c r="AB900" s="13">
        <v>0.30435445232246722</v>
      </c>
      <c r="AC900" s="13">
        <v>0.25278353918155422</v>
      </c>
      <c r="AD900" s="13">
        <v>0.25421096783543767</v>
      </c>
      <c r="AE900" s="13">
        <v>0.21059335999815701</v>
      </c>
      <c r="AF900" s="13">
        <v>0.2463116767595489</v>
      </c>
      <c r="AH900" s="13">
        <v>0.1716299900906299</v>
      </c>
      <c r="AI900" s="13">
        <v>0.29426036916572662</v>
      </c>
      <c r="AJ900" s="13">
        <v>0.25262983932169292</v>
      </c>
      <c r="AK900" s="13">
        <v>0.227357924164414</v>
      </c>
      <c r="AL900" s="13">
        <v>0.23904201062523511</v>
      </c>
      <c r="AN900" s="13">
        <v>0.27321124461538299</v>
      </c>
      <c r="AO900" s="13">
        <v>0.23721198325603951</v>
      </c>
      <c r="AP900" s="13">
        <v>0.18415752678331021</v>
      </c>
      <c r="AQ900" s="13">
        <v>0.22300861743066419</v>
      </c>
    </row>
    <row r="901" spans="2:45" x14ac:dyDescent="0.35">
      <c r="B901" s="12" t="s">
        <v>129</v>
      </c>
      <c r="C901" s="13">
        <v>0.19226327678910199</v>
      </c>
      <c r="D901" s="13">
        <v>7.4194006518607622E-2</v>
      </c>
      <c r="E901" s="13">
        <v>0.1242289578514707</v>
      </c>
      <c r="F901" s="13">
        <v>0.15889493714526079</v>
      </c>
      <c r="G901" s="13">
        <v>0.24812762590503379</v>
      </c>
      <c r="H901" s="13">
        <v>0.28034707719553359</v>
      </c>
      <c r="I901" s="13">
        <v>0.2478764628552596</v>
      </c>
      <c r="K901" s="13">
        <v>0.19656978403368519</v>
      </c>
      <c r="L901" s="13">
        <v>0.1880470339685133</v>
      </c>
      <c r="N901" s="13">
        <v>0.19757336693685421</v>
      </c>
      <c r="O901" s="13">
        <v>0.15977935416243519</v>
      </c>
      <c r="P901" s="13">
        <v>0.1682238894561415</v>
      </c>
      <c r="Q901" s="13">
        <v>0.16036771292708329</v>
      </c>
      <c r="R901" s="13">
        <v>0.216338499718187</v>
      </c>
      <c r="S901" s="13">
        <v>0.21653394541348989</v>
      </c>
      <c r="T901" s="13">
        <v>0.23876504642676449</v>
      </c>
      <c r="U901" s="13">
        <v>0.1922786586820707</v>
      </c>
      <c r="V901" s="13">
        <v>0.16802917441157261</v>
      </c>
      <c r="W901" s="13">
        <v>0.21590910196723051</v>
      </c>
      <c r="X901" s="13">
        <v>0.1958687776031417</v>
      </c>
      <c r="Y901" s="13">
        <v>0.13738192577534331</v>
      </c>
      <c r="AA901" s="13">
        <v>0.1616642942442636</v>
      </c>
      <c r="AB901" s="13">
        <v>0.17864858628938041</v>
      </c>
      <c r="AC901" s="13">
        <v>0.13864349875472201</v>
      </c>
      <c r="AD901" s="13">
        <v>0.29651328297183338</v>
      </c>
      <c r="AE901" s="13">
        <v>0.15656624252529219</v>
      </c>
      <c r="AF901" s="13">
        <v>0.22685684913468721</v>
      </c>
      <c r="AH901" s="13">
        <v>0.12433310224713889</v>
      </c>
      <c r="AI901" s="13">
        <v>0.1625003407665109</v>
      </c>
      <c r="AJ901" s="13">
        <v>0.16753298373714709</v>
      </c>
      <c r="AK901" s="13">
        <v>0.2882124922685354</v>
      </c>
      <c r="AL901" s="13">
        <v>0.18041957099273351</v>
      </c>
      <c r="AN901" s="13">
        <v>0.18860459072999031</v>
      </c>
      <c r="AO901" s="13">
        <v>0.1985094660357907</v>
      </c>
      <c r="AP901" s="13">
        <v>0.18755062927514471</v>
      </c>
      <c r="AQ901" s="13">
        <v>0.1943395286191853</v>
      </c>
    </row>
    <row r="902" spans="2:45" x14ac:dyDescent="0.35">
      <c r="B902" s="12" t="s">
        <v>81</v>
      </c>
      <c r="C902" s="13">
        <v>6.6455342583691776E-2</v>
      </c>
      <c r="D902" s="13">
        <v>0.1245422600471917</v>
      </c>
      <c r="E902" s="13">
        <v>6.4789473664937869E-2</v>
      </c>
      <c r="F902" s="13">
        <v>5.6237215136381698E-2</v>
      </c>
      <c r="G902" s="13">
        <v>5.5249905993161957E-2</v>
      </c>
      <c r="H902" s="13">
        <v>4.28107056831682E-2</v>
      </c>
      <c r="I902" s="13">
        <v>6.2844228010720468E-2</v>
      </c>
      <c r="K902" s="13">
        <v>3.8875835847183279E-2</v>
      </c>
      <c r="L902" s="13">
        <v>9.3456782653122031E-2</v>
      </c>
      <c r="N902" s="13">
        <v>2.5589261398713179E-2</v>
      </c>
      <c r="O902" s="13">
        <v>9.7992289905546689E-2</v>
      </c>
      <c r="P902" s="13">
        <v>8.2550267169514691E-2</v>
      </c>
      <c r="Q902" s="13">
        <v>0.12766574874386469</v>
      </c>
      <c r="R902" s="13">
        <v>4.5901262345733357E-2</v>
      </c>
      <c r="S902" s="13">
        <v>8.261906409861057E-2</v>
      </c>
      <c r="T902" s="13">
        <v>2.9307918146380209E-2</v>
      </c>
      <c r="U902" s="13">
        <v>8.4447906205557102E-2</v>
      </c>
      <c r="V902" s="13">
        <v>7.390013888357512E-2</v>
      </c>
      <c r="W902" s="13">
        <v>5.4941492865921961E-2</v>
      </c>
      <c r="X902" s="13">
        <v>8.774715496651915E-2</v>
      </c>
      <c r="Y902" s="13">
        <v>6.8321530215837575E-2</v>
      </c>
      <c r="AA902" s="13">
        <v>5.7958322860797079E-2</v>
      </c>
      <c r="AB902" s="13">
        <v>5.3251940400599017E-2</v>
      </c>
      <c r="AC902" s="13">
        <v>5.2236456122282338E-2</v>
      </c>
      <c r="AD902" s="13">
        <v>4.5483868154034428E-2</v>
      </c>
      <c r="AE902" s="13">
        <v>0.12817783008033251</v>
      </c>
      <c r="AF902" s="13">
        <v>4.5119677595926E-2</v>
      </c>
      <c r="AH902" s="13">
        <v>3.9802386530420029E-2</v>
      </c>
      <c r="AI902" s="13">
        <v>5.9458751182447138E-2</v>
      </c>
      <c r="AJ902" s="13">
        <v>0.1024359169203016</v>
      </c>
      <c r="AK902" s="13">
        <v>4.5446616114659957E-2</v>
      </c>
      <c r="AL902" s="13">
        <v>8.0737833890063351E-2</v>
      </c>
      <c r="AN902" s="13">
        <v>4.3039561766267248E-2</v>
      </c>
      <c r="AO902" s="13">
        <v>6.8340934919082871E-2</v>
      </c>
      <c r="AP902" s="13">
        <v>6.3778741132253139E-2</v>
      </c>
      <c r="AQ902" s="13">
        <v>9.1531821732764321E-2</v>
      </c>
    </row>
    <row r="904" spans="2:45" x14ac:dyDescent="0.35">
      <c r="B904" s="30" t="s">
        <v>233</v>
      </c>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row>
    <row r="905" spans="2:45" x14ac:dyDescent="0.35">
      <c r="B905" s="29" t="s">
        <v>16</v>
      </c>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row>
    <row r="906" spans="2:45" ht="29" x14ac:dyDescent="0.35">
      <c r="B906" s="12" t="s">
        <v>234</v>
      </c>
      <c r="C906" s="13">
        <v>0.28259251501455629</v>
      </c>
      <c r="D906" s="13">
        <v>0.2049038597869221</v>
      </c>
      <c r="E906" s="13">
        <v>0.213698463547529</v>
      </c>
      <c r="F906" s="13">
        <v>0.26582291115091161</v>
      </c>
      <c r="G906" s="13">
        <v>0.28321468088337781</v>
      </c>
      <c r="H906" s="13">
        <v>0.36044228081828589</v>
      </c>
      <c r="I906" s="13">
        <v>0.35046070410639618</v>
      </c>
      <c r="K906" s="13">
        <v>0.28374778752329161</v>
      </c>
      <c r="L906" s="13">
        <v>0.28146145702622832</v>
      </c>
      <c r="N906" s="13">
        <v>0.24739872766373089</v>
      </c>
      <c r="O906" s="13">
        <v>0.26588729199899391</v>
      </c>
      <c r="P906" s="13">
        <v>0.26422794401843092</v>
      </c>
      <c r="Q906" s="13">
        <v>0.24161139582487901</v>
      </c>
      <c r="R906" s="13">
        <v>0.33474528121827862</v>
      </c>
      <c r="S906" s="13">
        <v>0.27706924251158821</v>
      </c>
      <c r="T906" s="13">
        <v>0.36703710536199768</v>
      </c>
      <c r="U906" s="13">
        <v>0.27955590727956958</v>
      </c>
      <c r="V906" s="13">
        <v>0.24707685411680139</v>
      </c>
      <c r="W906" s="13">
        <v>0.30348616906655951</v>
      </c>
      <c r="X906" s="13">
        <v>0.30502352125409288</v>
      </c>
      <c r="Y906" s="13">
        <v>0.23442390770262289</v>
      </c>
      <c r="AA906" s="13">
        <v>0.25923104853237239</v>
      </c>
      <c r="AB906" s="13">
        <v>0.25595680309837199</v>
      </c>
      <c r="AC906" s="13">
        <v>0.2532180790103245</v>
      </c>
      <c r="AD906" s="13">
        <v>0.45147942862496648</v>
      </c>
      <c r="AE906" s="13">
        <v>0.21125148019355219</v>
      </c>
      <c r="AF906" s="13">
        <v>0.30072188325287491</v>
      </c>
      <c r="AH906" s="13">
        <v>0.16423766787871669</v>
      </c>
      <c r="AI906" s="13">
        <v>0.26764212323252662</v>
      </c>
      <c r="AJ906" s="13">
        <v>0.25323236830399432</v>
      </c>
      <c r="AK906" s="13">
        <v>0.4377939957969898</v>
      </c>
      <c r="AL906" s="13">
        <v>0.25501275688992742</v>
      </c>
      <c r="AN906" s="13">
        <v>0.28359189161683829</v>
      </c>
      <c r="AO906" s="13">
        <v>0.2874197067503757</v>
      </c>
      <c r="AP906" s="13">
        <v>0.25838245758962519</v>
      </c>
      <c r="AQ906" s="13">
        <v>0.29767786066728968</v>
      </c>
    </row>
    <row r="907" spans="2:45" ht="29" x14ac:dyDescent="0.35">
      <c r="B907" s="12" t="s">
        <v>235</v>
      </c>
      <c r="C907" s="13">
        <v>0.34673292084922808</v>
      </c>
      <c r="D907" s="13">
        <v>0.35313643386397958</v>
      </c>
      <c r="E907" s="13">
        <v>0.373337986174891</v>
      </c>
      <c r="F907" s="13">
        <v>0.32699622666853823</v>
      </c>
      <c r="G907" s="13">
        <v>0.3685726885039714</v>
      </c>
      <c r="H907" s="13">
        <v>0.3246307199038006</v>
      </c>
      <c r="I907" s="13">
        <v>0.33411900530670408</v>
      </c>
      <c r="K907" s="13">
        <v>0.36680330127222299</v>
      </c>
      <c r="L907" s="13">
        <v>0.3270832157497246</v>
      </c>
      <c r="N907" s="13">
        <v>0.42570875160934668</v>
      </c>
      <c r="O907" s="13">
        <v>0.35898600474386971</v>
      </c>
      <c r="P907" s="13">
        <v>0.28206979152617973</v>
      </c>
      <c r="Q907" s="13">
        <v>0.34637544842768958</v>
      </c>
      <c r="R907" s="13">
        <v>0.35615076286730002</v>
      </c>
      <c r="S907" s="13">
        <v>0.39735917106158591</v>
      </c>
      <c r="T907" s="13">
        <v>0.31685510555024438</v>
      </c>
      <c r="U907" s="13">
        <v>0.36104618708959318</v>
      </c>
      <c r="V907" s="13">
        <v>0.31262956723460272</v>
      </c>
      <c r="W907" s="13">
        <v>0.32663890485141528</v>
      </c>
      <c r="X907" s="13">
        <v>0.31212773214564338</v>
      </c>
      <c r="Y907" s="13">
        <v>0.36550532003149422</v>
      </c>
      <c r="AA907" s="13">
        <v>0.38367472450363738</v>
      </c>
      <c r="AB907" s="13">
        <v>0.26628054607308499</v>
      </c>
      <c r="AC907" s="13">
        <v>0.30807289604872651</v>
      </c>
      <c r="AD907" s="13">
        <v>0.33263865226210221</v>
      </c>
      <c r="AE907" s="13">
        <v>0.31976449035626742</v>
      </c>
      <c r="AF907" s="13">
        <v>0.361321221147826</v>
      </c>
      <c r="AH907" s="13">
        <v>0.42442101094653611</v>
      </c>
      <c r="AI907" s="13">
        <v>0.27947600579911358</v>
      </c>
      <c r="AJ907" s="13">
        <v>0.34532565938697191</v>
      </c>
      <c r="AK907" s="13">
        <v>0.32873001797312212</v>
      </c>
      <c r="AL907" s="13">
        <v>0.33738688664736921</v>
      </c>
      <c r="AN907" s="13">
        <v>0.37838070866995871</v>
      </c>
      <c r="AO907" s="13">
        <v>0.35034015955869469</v>
      </c>
      <c r="AP907" s="13">
        <v>0.3473905946240653</v>
      </c>
      <c r="AQ907" s="13">
        <v>0.30879531646824171</v>
      </c>
    </row>
    <row r="908" spans="2:45" x14ac:dyDescent="0.35">
      <c r="B908" s="12" t="s">
        <v>236</v>
      </c>
      <c r="C908" s="13">
        <v>0.2456322427510455</v>
      </c>
      <c r="D908" s="13">
        <v>0.27199821304645949</v>
      </c>
      <c r="E908" s="13">
        <v>0.24594867061944739</v>
      </c>
      <c r="F908" s="13">
        <v>0.2620188155063265</v>
      </c>
      <c r="G908" s="13">
        <v>0.2346547891732832</v>
      </c>
      <c r="H908" s="13">
        <v>0.23286658910927799</v>
      </c>
      <c r="I908" s="13">
        <v>0.2321801437690493</v>
      </c>
      <c r="K908" s="13">
        <v>0.25054946952818541</v>
      </c>
      <c r="L908" s="13">
        <v>0.24081808108386141</v>
      </c>
      <c r="N908" s="13">
        <v>0.2391234325742608</v>
      </c>
      <c r="O908" s="13">
        <v>0.25836215361688147</v>
      </c>
      <c r="P908" s="13">
        <v>0.3283348386556606</v>
      </c>
      <c r="Q908" s="13">
        <v>0.29448785573355679</v>
      </c>
      <c r="R908" s="13">
        <v>0.20637725226623529</v>
      </c>
      <c r="S908" s="13">
        <v>0.19003422354683369</v>
      </c>
      <c r="T908" s="13">
        <v>0.2129263716291811</v>
      </c>
      <c r="U908" s="13">
        <v>0.20642888467563311</v>
      </c>
      <c r="V908" s="13">
        <v>0.25025899564908682</v>
      </c>
      <c r="W908" s="13">
        <v>0.26556237227848262</v>
      </c>
      <c r="X908" s="13">
        <v>0.27469112743148799</v>
      </c>
      <c r="Y908" s="13">
        <v>0.28098216716720109</v>
      </c>
      <c r="AA908" s="13">
        <v>0.25665381813949001</v>
      </c>
      <c r="AB908" s="13">
        <v>0.34043791216616431</v>
      </c>
      <c r="AC908" s="13">
        <v>0.27613009884128781</v>
      </c>
      <c r="AD908" s="13">
        <v>0.14328803082996991</v>
      </c>
      <c r="AE908" s="13">
        <v>0.25185023255965439</v>
      </c>
      <c r="AF908" s="13">
        <v>0.24194469473960389</v>
      </c>
      <c r="AH908" s="13">
        <v>0.29047421328591327</v>
      </c>
      <c r="AI908" s="13">
        <v>0.3435608362507454</v>
      </c>
      <c r="AJ908" s="13">
        <v>0.25721269986111739</v>
      </c>
      <c r="AK908" s="13">
        <v>0.16228745286737231</v>
      </c>
      <c r="AL908" s="13">
        <v>0.24887188759195239</v>
      </c>
      <c r="AN908" s="13">
        <v>0.236652125976128</v>
      </c>
      <c r="AO908" s="13">
        <v>0.2323243576270953</v>
      </c>
      <c r="AP908" s="13">
        <v>0.25320348315071523</v>
      </c>
      <c r="AQ908" s="13">
        <v>0.26118096062572932</v>
      </c>
    </row>
    <row r="909" spans="2:45" ht="29" x14ac:dyDescent="0.35">
      <c r="B909" s="12" t="s">
        <v>237</v>
      </c>
      <c r="C909" s="13">
        <v>3.040579721568858E-2</v>
      </c>
      <c r="D909" s="13">
        <v>5.7910830185920567E-2</v>
      </c>
      <c r="E909" s="13">
        <v>5.6420385031771832E-2</v>
      </c>
      <c r="F909" s="13">
        <v>3.5987306154109208E-2</v>
      </c>
      <c r="G909" s="13">
        <v>2.287076204834191E-2</v>
      </c>
      <c r="H909" s="13">
        <v>1.6307185050587869E-2</v>
      </c>
      <c r="I909" s="13">
        <v>2.2114730178406979E-3</v>
      </c>
      <c r="K909" s="13">
        <v>3.1744802400366437E-2</v>
      </c>
      <c r="L909" s="13">
        <v>2.9094857589677239E-2</v>
      </c>
      <c r="N909" s="13">
        <v>1.5569313690948361E-2</v>
      </c>
      <c r="O909" s="13">
        <v>6.8732075514169266E-2</v>
      </c>
      <c r="P909" s="13">
        <v>2.6850949174150401E-2</v>
      </c>
      <c r="Q909" s="13">
        <v>4.5955925398652897E-2</v>
      </c>
      <c r="R909" s="13">
        <v>2.2366892379761329E-2</v>
      </c>
      <c r="S909" s="13">
        <v>2.1974764406166331E-2</v>
      </c>
      <c r="T909" s="13">
        <v>2.5255261640032549E-2</v>
      </c>
      <c r="U909" s="13">
        <v>4.9414862877138997E-2</v>
      </c>
      <c r="V909" s="13">
        <v>6.1761833903980927E-2</v>
      </c>
      <c r="W909" s="13">
        <v>1.0704241062326021E-2</v>
      </c>
      <c r="X909" s="13">
        <v>1.954236833133717E-2</v>
      </c>
      <c r="Y909" s="13">
        <v>1.8998763924666821E-2</v>
      </c>
      <c r="AA909" s="13">
        <v>3.4732423762217912E-2</v>
      </c>
      <c r="AB909" s="13">
        <v>3.3395833122293203E-2</v>
      </c>
      <c r="AC909" s="13">
        <v>2.987112323080629E-2</v>
      </c>
      <c r="AD909" s="13">
        <v>2.1169968779531041E-2</v>
      </c>
      <c r="AE909" s="13">
        <v>3.5296589200995078E-2</v>
      </c>
      <c r="AF909" s="13">
        <v>2.44094430127463E-2</v>
      </c>
      <c r="AH909" s="13">
        <v>5.2660790414133789E-2</v>
      </c>
      <c r="AI909" s="13">
        <v>3.3271060896391258E-2</v>
      </c>
      <c r="AJ909" s="13">
        <v>2.9816964288529341E-2</v>
      </c>
      <c r="AK909" s="13">
        <v>1.7903031770406599E-2</v>
      </c>
      <c r="AL909" s="13">
        <v>2.7077613223053111E-2</v>
      </c>
      <c r="AN909" s="13">
        <v>2.8258964076880021E-2</v>
      </c>
      <c r="AO909" s="13">
        <v>2.78759387183363E-2</v>
      </c>
      <c r="AP909" s="13">
        <v>4.3777170706163673E-2</v>
      </c>
      <c r="AQ909" s="13">
        <v>2.3786425770040549E-2</v>
      </c>
    </row>
    <row r="910" spans="2:45" ht="29" x14ac:dyDescent="0.35">
      <c r="B910" s="12" t="s">
        <v>238</v>
      </c>
      <c r="C910" s="13">
        <v>1.5823460538749969E-2</v>
      </c>
      <c r="D910" s="13">
        <v>2.7014654421176482E-2</v>
      </c>
      <c r="E910" s="13">
        <v>2.428909218402419E-2</v>
      </c>
      <c r="F910" s="13">
        <v>2.5499087415786489E-2</v>
      </c>
      <c r="G910" s="13">
        <v>8.8755244513887659E-3</v>
      </c>
      <c r="H910" s="13">
        <v>6.2929961921256066E-3</v>
      </c>
      <c r="I910" s="13">
        <v>5.7558617090291836E-3</v>
      </c>
      <c r="K910" s="13">
        <v>2.0578781955234819E-2</v>
      </c>
      <c r="L910" s="13">
        <v>1.1167810694653099E-2</v>
      </c>
      <c r="N910" s="13">
        <v>5.1640703316891204E-3</v>
      </c>
      <c r="O910" s="13">
        <v>0</v>
      </c>
      <c r="P910" s="13">
        <v>9.3063956166991486E-3</v>
      </c>
      <c r="Q910" s="13">
        <v>0</v>
      </c>
      <c r="R910" s="13">
        <v>1.536651219033674E-2</v>
      </c>
      <c r="S910" s="13">
        <v>4.5119025162544048E-2</v>
      </c>
      <c r="T910" s="13">
        <v>2.1399487628319249E-2</v>
      </c>
      <c r="U910" s="13">
        <v>1.7422290158936371E-2</v>
      </c>
      <c r="V910" s="13">
        <v>2.878711513956279E-2</v>
      </c>
      <c r="W910" s="13">
        <v>3.1629100470426681E-3</v>
      </c>
      <c r="X910" s="13">
        <v>5.9226585852948464E-3</v>
      </c>
      <c r="Y910" s="13">
        <v>1.7947786141082611E-2</v>
      </c>
      <c r="AA910" s="13">
        <v>1.148254630459024E-2</v>
      </c>
      <c r="AB910" s="13">
        <v>0</v>
      </c>
      <c r="AC910" s="13">
        <v>2.699258857151314E-2</v>
      </c>
      <c r="AD910" s="13">
        <v>7.5671807889554146E-3</v>
      </c>
      <c r="AE910" s="13">
        <v>2.470071760890246E-2</v>
      </c>
      <c r="AF910" s="13">
        <v>2.0983148265742269E-2</v>
      </c>
      <c r="AH910" s="13">
        <v>1.169871061553124E-2</v>
      </c>
      <c r="AI910" s="13">
        <v>7.2012976418039864E-3</v>
      </c>
      <c r="AJ910" s="13">
        <v>1.101616672414423E-2</v>
      </c>
      <c r="AK910" s="13">
        <v>1.228923876130663E-2</v>
      </c>
      <c r="AL910" s="13">
        <v>2.4308704249353628E-2</v>
      </c>
      <c r="AN910" s="13">
        <v>1.5855880713286721E-2</v>
      </c>
      <c r="AO910" s="13">
        <v>1.719619453952188E-2</v>
      </c>
      <c r="AP910" s="13">
        <v>1.8537895717837819E-2</v>
      </c>
      <c r="AQ910" s="13">
        <v>1.208954897475817E-2</v>
      </c>
    </row>
    <row r="911" spans="2:45" x14ac:dyDescent="0.35">
      <c r="B911" s="12" t="s">
        <v>81</v>
      </c>
      <c r="C911" s="13">
        <v>7.8813063630731581E-2</v>
      </c>
      <c r="D911" s="13">
        <v>8.5036008695541926E-2</v>
      </c>
      <c r="E911" s="13">
        <v>8.6305402442336518E-2</v>
      </c>
      <c r="F911" s="13">
        <v>8.3675653104328104E-2</v>
      </c>
      <c r="G911" s="13">
        <v>8.1811554939636821E-2</v>
      </c>
      <c r="H911" s="13">
        <v>5.9460228925922037E-2</v>
      </c>
      <c r="I911" s="13">
        <v>7.5272812090980662E-2</v>
      </c>
      <c r="K911" s="13">
        <v>4.6575857320698758E-2</v>
      </c>
      <c r="L911" s="13">
        <v>0.1103745778558553</v>
      </c>
      <c r="N911" s="13">
        <v>6.7035704130024243E-2</v>
      </c>
      <c r="O911" s="13">
        <v>4.8032474126085453E-2</v>
      </c>
      <c r="P911" s="13">
        <v>8.9210081008879283E-2</v>
      </c>
      <c r="Q911" s="13">
        <v>7.1569374615221726E-2</v>
      </c>
      <c r="R911" s="13">
        <v>6.4993299078087985E-2</v>
      </c>
      <c r="S911" s="13">
        <v>6.8443573311281675E-2</v>
      </c>
      <c r="T911" s="13">
        <v>5.6526668190225123E-2</v>
      </c>
      <c r="U911" s="13">
        <v>8.6131867919128483E-2</v>
      </c>
      <c r="V911" s="13">
        <v>9.9485633955965144E-2</v>
      </c>
      <c r="W911" s="13">
        <v>9.0445402694173782E-2</v>
      </c>
      <c r="X911" s="13">
        <v>8.2692592252143468E-2</v>
      </c>
      <c r="Y911" s="13">
        <v>8.2142055032932385E-2</v>
      </c>
      <c r="AA911" s="13">
        <v>5.4225438757692007E-2</v>
      </c>
      <c r="AB911" s="13">
        <v>0.1039289055400856</v>
      </c>
      <c r="AC911" s="13">
        <v>0.10571521429734169</v>
      </c>
      <c r="AD911" s="13">
        <v>4.3856738714474992E-2</v>
      </c>
      <c r="AE911" s="13">
        <v>0.15713649008062849</v>
      </c>
      <c r="AF911" s="13">
        <v>5.0619609581206627E-2</v>
      </c>
      <c r="AH911" s="13">
        <v>5.6507606859168863E-2</v>
      </c>
      <c r="AI911" s="13">
        <v>6.884867617941913E-2</v>
      </c>
      <c r="AJ911" s="13">
        <v>0.10339614143524289</v>
      </c>
      <c r="AK911" s="13">
        <v>4.0996262830802613E-2</v>
      </c>
      <c r="AL911" s="13">
        <v>0.1073421513983444</v>
      </c>
      <c r="AN911" s="13">
        <v>5.7260428946908373E-2</v>
      </c>
      <c r="AO911" s="13">
        <v>8.4843642805976061E-2</v>
      </c>
      <c r="AP911" s="13">
        <v>7.8708398211592909E-2</v>
      </c>
      <c r="AQ911" s="13">
        <v>9.646988749394074E-2</v>
      </c>
    </row>
    <row r="913" spans="2:45" x14ac:dyDescent="0.35">
      <c r="B913" s="30" t="s">
        <v>239</v>
      </c>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row>
    <row r="914" spans="2:45" x14ac:dyDescent="0.35">
      <c r="B914" s="29" t="s">
        <v>16</v>
      </c>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row>
    <row r="915" spans="2:45" x14ac:dyDescent="0.35">
      <c r="B915" s="12" t="s">
        <v>240</v>
      </c>
      <c r="C915" s="13">
        <v>0.45776837034127799</v>
      </c>
      <c r="D915" s="13">
        <v>0.30777022198740178</v>
      </c>
      <c r="E915" s="13">
        <v>0.36622419072019841</v>
      </c>
      <c r="F915" s="13">
        <v>0.37546937733846542</v>
      </c>
      <c r="G915" s="13">
        <v>0.45075142449389299</v>
      </c>
      <c r="H915" s="13">
        <v>0.54045710002952629</v>
      </c>
      <c r="I915" s="13">
        <v>0.64784013498951787</v>
      </c>
      <c r="K915" s="13">
        <v>0.47486129912641062</v>
      </c>
      <c r="L915" s="13">
        <v>0.44103370947108061</v>
      </c>
      <c r="N915" s="13">
        <v>0.49349352128481222</v>
      </c>
      <c r="O915" s="13">
        <v>0.47892148427832693</v>
      </c>
      <c r="P915" s="13">
        <v>0.5012722639214956</v>
      </c>
      <c r="Q915" s="13">
        <v>0.36299362278542541</v>
      </c>
      <c r="R915" s="13">
        <v>0.53624231713807224</v>
      </c>
      <c r="S915" s="13">
        <v>0.45671464239723542</v>
      </c>
      <c r="T915" s="13">
        <v>0.47216350354569542</v>
      </c>
      <c r="U915" s="13">
        <v>0.35972145779324283</v>
      </c>
      <c r="V915" s="13">
        <v>0.39063411635081718</v>
      </c>
      <c r="W915" s="13">
        <v>0.53456216161655079</v>
      </c>
      <c r="X915" s="13">
        <v>0.45387925988900008</v>
      </c>
      <c r="Y915" s="13">
        <v>0.42091251251916229</v>
      </c>
      <c r="AA915" s="13">
        <v>0.44328117334139822</v>
      </c>
      <c r="AB915" s="13">
        <v>0.4937372383651204</v>
      </c>
      <c r="AC915" s="13">
        <v>0.46894016958212908</v>
      </c>
      <c r="AD915" s="13">
        <v>0.49277585410527958</v>
      </c>
      <c r="AE915" s="13">
        <v>0.35993396211044509</v>
      </c>
      <c r="AF915" s="13">
        <v>0.52740807189067407</v>
      </c>
      <c r="AH915" s="13">
        <v>0.43438069323988859</v>
      </c>
      <c r="AI915" s="13">
        <v>0.52649525509623696</v>
      </c>
      <c r="AJ915" s="13">
        <v>0.39612111026625568</v>
      </c>
      <c r="AK915" s="13">
        <v>0.52579502075180995</v>
      </c>
      <c r="AL915" s="13">
        <v>0.43233167209291479</v>
      </c>
      <c r="AN915" s="13">
        <v>0.45842714123065031</v>
      </c>
      <c r="AO915" s="13">
        <v>0.47729420378697113</v>
      </c>
      <c r="AP915" s="13">
        <v>0.4375448628301607</v>
      </c>
      <c r="AQ915" s="13">
        <v>0.45485876644346263</v>
      </c>
    </row>
    <row r="916" spans="2:45" x14ac:dyDescent="0.35">
      <c r="B916" s="12" t="s">
        <v>241</v>
      </c>
      <c r="C916" s="13">
        <v>0.28369274700051139</v>
      </c>
      <c r="D916" s="13">
        <v>0.30962980653124239</v>
      </c>
      <c r="E916" s="13">
        <v>0.25221582041127039</v>
      </c>
      <c r="F916" s="13">
        <v>0.34413507994585918</v>
      </c>
      <c r="G916" s="13">
        <v>0.30674502983497193</v>
      </c>
      <c r="H916" s="13">
        <v>0.27105491494753903</v>
      </c>
      <c r="I916" s="13">
        <v>0.23290649728063351</v>
      </c>
      <c r="K916" s="13">
        <v>0.2966945506375443</v>
      </c>
      <c r="L916" s="13">
        <v>0.27096346126476922</v>
      </c>
      <c r="N916" s="13">
        <v>0.32652550129745878</v>
      </c>
      <c r="O916" s="13">
        <v>0.19016910808238829</v>
      </c>
      <c r="P916" s="13">
        <v>0.25944394238145252</v>
      </c>
      <c r="Q916" s="13">
        <v>0.36530065120272498</v>
      </c>
      <c r="R916" s="13">
        <v>0.26367810325876262</v>
      </c>
      <c r="S916" s="13">
        <v>0.30873958310753002</v>
      </c>
      <c r="T916" s="13">
        <v>0.25403884109303299</v>
      </c>
      <c r="U916" s="13">
        <v>0.32382587394182138</v>
      </c>
      <c r="V916" s="13">
        <v>0.24864526440989099</v>
      </c>
      <c r="W916" s="13">
        <v>0.26766113506677941</v>
      </c>
      <c r="X916" s="13">
        <v>0.27445734402705302</v>
      </c>
      <c r="Y916" s="13">
        <v>0.32138334490504522</v>
      </c>
      <c r="AA916" s="13">
        <v>0.32911845036691811</v>
      </c>
      <c r="AB916" s="13">
        <v>0.31840092854888741</v>
      </c>
      <c r="AC916" s="13">
        <v>0.26348155218566338</v>
      </c>
      <c r="AD916" s="13">
        <v>0.28950284455017478</v>
      </c>
      <c r="AE916" s="13">
        <v>0.2480754633010889</v>
      </c>
      <c r="AF916" s="13">
        <v>0.24180698835399481</v>
      </c>
      <c r="AH916" s="13">
        <v>0.29006964951298547</v>
      </c>
      <c r="AI916" s="13">
        <v>0.31987772249907448</v>
      </c>
      <c r="AJ916" s="13">
        <v>0.29674343580049739</v>
      </c>
      <c r="AK916" s="13">
        <v>0.27595572237096161</v>
      </c>
      <c r="AL916" s="13">
        <v>0.27124615598929058</v>
      </c>
      <c r="AN916" s="13">
        <v>0.30481195781189602</v>
      </c>
      <c r="AO916" s="13">
        <v>0.268941386748693</v>
      </c>
      <c r="AP916" s="13">
        <v>0.29422216610812663</v>
      </c>
      <c r="AQ916" s="13">
        <v>0.26484248408626349</v>
      </c>
    </row>
    <row r="917" spans="2:45" x14ac:dyDescent="0.35">
      <c r="B917" s="12" t="s">
        <v>242</v>
      </c>
      <c r="C917" s="13">
        <v>0.13017193694755461</v>
      </c>
      <c r="D917" s="13">
        <v>0.1854094409777334</v>
      </c>
      <c r="E917" s="13">
        <v>0.20921671320114871</v>
      </c>
      <c r="F917" s="13">
        <v>0.1394198179977558</v>
      </c>
      <c r="G917" s="13">
        <v>0.12612811278018621</v>
      </c>
      <c r="H917" s="13">
        <v>8.7164505709769496E-2</v>
      </c>
      <c r="I917" s="13">
        <v>5.4275594952992751E-2</v>
      </c>
      <c r="K917" s="13">
        <v>0.13633904382117051</v>
      </c>
      <c r="L917" s="13">
        <v>0.12413409268004701</v>
      </c>
      <c r="N917" s="13">
        <v>0.1152434821413587</v>
      </c>
      <c r="O917" s="13">
        <v>0.1130086943967184</v>
      </c>
      <c r="P917" s="13">
        <v>0.1155277919053764</v>
      </c>
      <c r="Q917" s="13">
        <v>0.1602642760529891</v>
      </c>
      <c r="R917" s="13">
        <v>9.7552694587676306E-2</v>
      </c>
      <c r="S917" s="13">
        <v>9.6073039029530988E-2</v>
      </c>
      <c r="T917" s="13">
        <v>0.18404548510399779</v>
      </c>
      <c r="U917" s="13">
        <v>0.13874951076788669</v>
      </c>
      <c r="V917" s="13">
        <v>0.17837240737617799</v>
      </c>
      <c r="W917" s="13">
        <v>0.10155162568051559</v>
      </c>
      <c r="X917" s="13">
        <v>0.12027079041411171</v>
      </c>
      <c r="Y917" s="13">
        <v>0.14072321060296691</v>
      </c>
      <c r="AA917" s="13">
        <v>0.12264266904750851</v>
      </c>
      <c r="AB917" s="13">
        <v>8.5107115415811591E-2</v>
      </c>
      <c r="AC917" s="13">
        <v>0.13304389054911001</v>
      </c>
      <c r="AD917" s="13">
        <v>0.123632119058507</v>
      </c>
      <c r="AE917" s="13">
        <v>0.16497876218456239</v>
      </c>
      <c r="AF917" s="13">
        <v>0.12835320356370289</v>
      </c>
      <c r="AH917" s="13">
        <v>0.16626487191422021</v>
      </c>
      <c r="AI917" s="13">
        <v>7.4558164795671775E-2</v>
      </c>
      <c r="AJ917" s="13">
        <v>0.15890237287412709</v>
      </c>
      <c r="AK917" s="13">
        <v>0.10719866514209669</v>
      </c>
      <c r="AL917" s="13">
        <v>0.12967467379956341</v>
      </c>
      <c r="AN917" s="13">
        <v>0.11333588467850519</v>
      </c>
      <c r="AO917" s="13">
        <v>0.14538305888548181</v>
      </c>
      <c r="AP917" s="13">
        <v>0.12443753254200381</v>
      </c>
      <c r="AQ917" s="13">
        <v>0.1385559180842264</v>
      </c>
    </row>
    <row r="918" spans="2:45" x14ac:dyDescent="0.35">
      <c r="B918" s="12" t="s">
        <v>243</v>
      </c>
      <c r="C918" s="13">
        <v>5.0769530096637337E-2</v>
      </c>
      <c r="D918" s="13">
        <v>8.7033018758727876E-2</v>
      </c>
      <c r="E918" s="13">
        <v>8.2382321661044033E-2</v>
      </c>
      <c r="F918" s="13">
        <v>5.0197199071212638E-2</v>
      </c>
      <c r="G918" s="13">
        <v>5.0500882150229368E-2</v>
      </c>
      <c r="H918" s="13">
        <v>4.0069662423659468E-2</v>
      </c>
      <c r="I918" s="13">
        <v>9.0838996536773322E-3</v>
      </c>
      <c r="K918" s="13">
        <v>6.0274199231451109E-2</v>
      </c>
      <c r="L918" s="13">
        <v>4.1464078897841643E-2</v>
      </c>
      <c r="N918" s="13">
        <v>2.6357048828951991E-2</v>
      </c>
      <c r="O918" s="13">
        <v>4.5739033526773727E-2</v>
      </c>
      <c r="P918" s="13">
        <v>4.5911883226002301E-2</v>
      </c>
      <c r="Q918" s="13">
        <v>5.6617274714719897E-2</v>
      </c>
      <c r="R918" s="13">
        <v>2.211959182013034E-2</v>
      </c>
      <c r="S918" s="13">
        <v>6.4687756299064328E-2</v>
      </c>
      <c r="T918" s="13">
        <v>3.3439670855731927E-2</v>
      </c>
      <c r="U918" s="13">
        <v>9.5630185733895312E-2</v>
      </c>
      <c r="V918" s="13">
        <v>9.1257443222589246E-2</v>
      </c>
      <c r="W918" s="13">
        <v>2.924955459855343E-2</v>
      </c>
      <c r="X918" s="13">
        <v>4.6679355076394813E-2</v>
      </c>
      <c r="Y918" s="13">
        <v>3.9785005506868393E-2</v>
      </c>
      <c r="AA918" s="13">
        <v>4.7453579127331738E-2</v>
      </c>
      <c r="AB918" s="13">
        <v>6.6972603307415654E-2</v>
      </c>
      <c r="AC918" s="13">
        <v>5.8216304557134398E-2</v>
      </c>
      <c r="AD918" s="13">
        <v>6.0289954438340933E-2</v>
      </c>
      <c r="AE918" s="13">
        <v>4.9661070070902848E-2</v>
      </c>
      <c r="AF918" s="13">
        <v>4.4155730602116042E-2</v>
      </c>
      <c r="AH918" s="13">
        <v>3.8798293832838143E-2</v>
      </c>
      <c r="AI918" s="13">
        <v>5.0413475500311528E-2</v>
      </c>
      <c r="AJ918" s="13">
        <v>4.687473815927392E-2</v>
      </c>
      <c r="AK918" s="13">
        <v>4.947701063163084E-2</v>
      </c>
      <c r="AL918" s="13">
        <v>5.9238806096520692E-2</v>
      </c>
      <c r="AN918" s="13">
        <v>5.4320908326831507E-2</v>
      </c>
      <c r="AO918" s="13">
        <v>4.7188470096451378E-2</v>
      </c>
      <c r="AP918" s="13">
        <v>7.0666045879474171E-2</v>
      </c>
      <c r="AQ918" s="13">
        <v>3.3493710703024003E-2</v>
      </c>
    </row>
    <row r="919" spans="2:45" x14ac:dyDescent="0.35">
      <c r="B919" s="12" t="s">
        <v>81</v>
      </c>
      <c r="C919" s="13">
        <v>7.7597415614018658E-2</v>
      </c>
      <c r="D919" s="13">
        <v>0.1101575117448948</v>
      </c>
      <c r="E919" s="13">
        <v>8.9960954006338606E-2</v>
      </c>
      <c r="F919" s="13">
        <v>9.0778525646706992E-2</v>
      </c>
      <c r="G919" s="13">
        <v>6.5874550740719462E-2</v>
      </c>
      <c r="H919" s="13">
        <v>6.1253816889505812E-2</v>
      </c>
      <c r="I919" s="13">
        <v>5.5893873123178749E-2</v>
      </c>
      <c r="K919" s="13">
        <v>3.1830907183423532E-2</v>
      </c>
      <c r="L919" s="13">
        <v>0.12240465768626151</v>
      </c>
      <c r="N919" s="13">
        <v>3.8380446447418441E-2</v>
      </c>
      <c r="O919" s="13">
        <v>0.17216167971579249</v>
      </c>
      <c r="P919" s="13">
        <v>7.7844118565673262E-2</v>
      </c>
      <c r="Q919" s="13">
        <v>5.4824175244140697E-2</v>
      </c>
      <c r="R919" s="13">
        <v>8.040729319535854E-2</v>
      </c>
      <c r="S919" s="13">
        <v>7.3784979166639203E-2</v>
      </c>
      <c r="T919" s="13">
        <v>5.6312499401541968E-2</v>
      </c>
      <c r="U919" s="13">
        <v>8.207297176315359E-2</v>
      </c>
      <c r="V919" s="13">
        <v>9.1090768640524428E-2</v>
      </c>
      <c r="W919" s="13">
        <v>6.6975523037600751E-2</v>
      </c>
      <c r="X919" s="13">
        <v>0.1047132505934404</v>
      </c>
      <c r="Y919" s="13">
        <v>7.7195926465957201E-2</v>
      </c>
      <c r="AA919" s="13">
        <v>5.750412811684355E-2</v>
      </c>
      <c r="AB919" s="13">
        <v>3.5782114362765093E-2</v>
      </c>
      <c r="AC919" s="13">
        <v>7.6318083125963068E-2</v>
      </c>
      <c r="AD919" s="13">
        <v>3.379922784769758E-2</v>
      </c>
      <c r="AE919" s="13">
        <v>0.17735074233300069</v>
      </c>
      <c r="AF919" s="13">
        <v>5.827600558951216E-2</v>
      </c>
      <c r="AH919" s="13">
        <v>7.04864915000675E-2</v>
      </c>
      <c r="AI919" s="13">
        <v>2.8655382108705042E-2</v>
      </c>
      <c r="AJ919" s="13">
        <v>0.1013583428998458</v>
      </c>
      <c r="AK919" s="13">
        <v>4.1573581103501102E-2</v>
      </c>
      <c r="AL919" s="13">
        <v>0.1075086920217105</v>
      </c>
      <c r="AN919" s="13">
        <v>6.9104107952117286E-2</v>
      </c>
      <c r="AO919" s="13">
        <v>6.119288048240263E-2</v>
      </c>
      <c r="AP919" s="13">
        <v>7.3129392640234839E-2</v>
      </c>
      <c r="AQ919" s="13">
        <v>0.1082491206830235</v>
      </c>
    </row>
    <row r="921" spans="2:45" x14ac:dyDescent="0.35">
      <c r="B921" s="30" t="s">
        <v>244</v>
      </c>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row>
    <row r="922" spans="2:45" x14ac:dyDescent="0.35">
      <c r="B922" s="29" t="s">
        <v>16</v>
      </c>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row>
    <row r="923" spans="2:45" x14ac:dyDescent="0.35">
      <c r="B923" s="12" t="s">
        <v>240</v>
      </c>
      <c r="C923" s="13">
        <v>0.21980872743565569</v>
      </c>
      <c r="D923" s="13">
        <v>0.10460244764965761</v>
      </c>
      <c r="E923" s="13">
        <v>0.1387647731526547</v>
      </c>
      <c r="F923" s="13">
        <v>0.21787890432172571</v>
      </c>
      <c r="G923" s="13">
        <v>0.21764577936299989</v>
      </c>
      <c r="H923" s="13">
        <v>0.2737022099099603</v>
      </c>
      <c r="I923" s="13">
        <v>0.32858275778680701</v>
      </c>
      <c r="K923" s="13">
        <v>0.232470079882512</v>
      </c>
      <c r="L923" s="13">
        <v>0.20741275703060241</v>
      </c>
      <c r="N923" s="13">
        <v>0.20634997976707151</v>
      </c>
      <c r="O923" s="13">
        <v>0.1564456422254549</v>
      </c>
      <c r="P923" s="13">
        <v>0.2354790861434726</v>
      </c>
      <c r="Q923" s="13">
        <v>0.17118146329204459</v>
      </c>
      <c r="R923" s="13">
        <v>0.28212200740083437</v>
      </c>
      <c r="S923" s="13">
        <v>0.23378746943104531</v>
      </c>
      <c r="T923" s="13">
        <v>0.2203056270708286</v>
      </c>
      <c r="U923" s="13">
        <v>0.19136438047451099</v>
      </c>
      <c r="V923" s="13">
        <v>0.20534346889163449</v>
      </c>
      <c r="W923" s="13">
        <v>0.22800988713984299</v>
      </c>
      <c r="X923" s="13">
        <v>0.2282452325137394</v>
      </c>
      <c r="Y923" s="13">
        <v>0.21001926914618729</v>
      </c>
      <c r="AA923" s="13">
        <v>0.17930221479054809</v>
      </c>
      <c r="AB923" s="13">
        <v>0.16718513234825411</v>
      </c>
      <c r="AC923" s="13">
        <v>0.2413713227043979</v>
      </c>
      <c r="AD923" s="13">
        <v>0.33698069927425078</v>
      </c>
      <c r="AE923" s="13">
        <v>0.15951114564070151</v>
      </c>
      <c r="AF923" s="13">
        <v>0.27545157943531062</v>
      </c>
      <c r="AH923" s="13">
        <v>0.1666126585005919</v>
      </c>
      <c r="AI923" s="13">
        <v>0.2098175671906522</v>
      </c>
      <c r="AJ923" s="13">
        <v>0.1463438768125172</v>
      </c>
      <c r="AK923" s="13">
        <v>0.33255277137973899</v>
      </c>
      <c r="AL923" s="13">
        <v>0.2043325114932843</v>
      </c>
      <c r="AN923" s="13">
        <v>0.2028950632792858</v>
      </c>
      <c r="AO923" s="13">
        <v>0.24775916930929609</v>
      </c>
      <c r="AP923" s="13">
        <v>0.2096122642625366</v>
      </c>
      <c r="AQ923" s="13">
        <v>0.21545451851929179</v>
      </c>
    </row>
    <row r="924" spans="2:45" x14ac:dyDescent="0.35">
      <c r="B924" s="12" t="s">
        <v>241</v>
      </c>
      <c r="C924" s="13">
        <v>0.28885308318208969</v>
      </c>
      <c r="D924" s="13">
        <v>0.24793761240491399</v>
      </c>
      <c r="E924" s="13">
        <v>0.25198851944136902</v>
      </c>
      <c r="F924" s="13">
        <v>0.29356349357510669</v>
      </c>
      <c r="G924" s="13">
        <v>0.27554143405772569</v>
      </c>
      <c r="H924" s="13">
        <v>0.32456490771495089</v>
      </c>
      <c r="I924" s="13">
        <v>0.32867401951548031</v>
      </c>
      <c r="K924" s="13">
        <v>0.29924686289998559</v>
      </c>
      <c r="L924" s="13">
        <v>0.27867715716467029</v>
      </c>
      <c r="N924" s="13">
        <v>0.36003051315934148</v>
      </c>
      <c r="O924" s="13">
        <v>0.22743727924556331</v>
      </c>
      <c r="P924" s="13">
        <v>0.27069280931969297</v>
      </c>
      <c r="Q924" s="13">
        <v>0.26162671703428758</v>
      </c>
      <c r="R924" s="13">
        <v>0.30474900883463257</v>
      </c>
      <c r="S924" s="13">
        <v>0.22896003738050261</v>
      </c>
      <c r="T924" s="13">
        <v>0.31569514362500412</v>
      </c>
      <c r="U924" s="13">
        <v>0.28175870923191793</v>
      </c>
      <c r="V924" s="13">
        <v>0.25032479741596969</v>
      </c>
      <c r="W924" s="13">
        <v>0.32137237351860942</v>
      </c>
      <c r="X924" s="13">
        <v>0.28980731224019679</v>
      </c>
      <c r="Y924" s="13">
        <v>0.29287480371532748</v>
      </c>
      <c r="AA924" s="13">
        <v>0.29601097474949722</v>
      </c>
      <c r="AB924" s="13">
        <v>0.36449030738906968</v>
      </c>
      <c r="AC924" s="13">
        <v>0.23474967283641679</v>
      </c>
      <c r="AD924" s="13">
        <v>0.33058013940804309</v>
      </c>
      <c r="AE924" s="13">
        <v>0.22888751438244209</v>
      </c>
      <c r="AF924" s="13">
        <v>0.2967764284490067</v>
      </c>
      <c r="AH924" s="13">
        <v>0.27725762795619507</v>
      </c>
      <c r="AI924" s="13">
        <v>0.31202841104159618</v>
      </c>
      <c r="AJ924" s="13">
        <v>0.25036233396573959</v>
      </c>
      <c r="AK924" s="13">
        <v>0.29953982112359218</v>
      </c>
      <c r="AL924" s="13">
        <v>0.29733786713684179</v>
      </c>
      <c r="AN924" s="13">
        <v>0.31083794851281921</v>
      </c>
      <c r="AO924" s="13">
        <v>0.27943054129874312</v>
      </c>
      <c r="AP924" s="13">
        <v>0.2802423571439982</v>
      </c>
      <c r="AQ924" s="13">
        <v>0.28261569309099382</v>
      </c>
    </row>
    <row r="925" spans="2:45" x14ac:dyDescent="0.35">
      <c r="B925" s="12" t="s">
        <v>242</v>
      </c>
      <c r="C925" s="13">
        <v>0.25753028361272062</v>
      </c>
      <c r="D925" s="13">
        <v>0.31222001539284672</v>
      </c>
      <c r="E925" s="13">
        <v>0.28053596536472902</v>
      </c>
      <c r="F925" s="13">
        <v>0.24525977626764431</v>
      </c>
      <c r="G925" s="13">
        <v>0.26324694128314091</v>
      </c>
      <c r="H925" s="13">
        <v>0.21072248707418151</v>
      </c>
      <c r="I925" s="13">
        <v>0.23966082050074811</v>
      </c>
      <c r="K925" s="13">
        <v>0.27731780373535869</v>
      </c>
      <c r="L925" s="13">
        <v>0.23815751005956681</v>
      </c>
      <c r="N925" s="13">
        <v>0.25552383075707802</v>
      </c>
      <c r="O925" s="13">
        <v>0.2398278662874678</v>
      </c>
      <c r="P925" s="13">
        <v>0.25467377423419812</v>
      </c>
      <c r="Q925" s="13">
        <v>0.28638794867703948</v>
      </c>
      <c r="R925" s="13">
        <v>0.23419020214190711</v>
      </c>
      <c r="S925" s="13">
        <v>0.32253543425566711</v>
      </c>
      <c r="T925" s="13">
        <v>0.22332642697271521</v>
      </c>
      <c r="U925" s="13">
        <v>0.23292631844681011</v>
      </c>
      <c r="V925" s="13">
        <v>0.28290743160559378</v>
      </c>
      <c r="W925" s="13">
        <v>0.24339377022977751</v>
      </c>
      <c r="X925" s="13">
        <v>0.23276509342541379</v>
      </c>
      <c r="Y925" s="13">
        <v>0.27946097827435529</v>
      </c>
      <c r="AA925" s="13">
        <v>0.27681490966393207</v>
      </c>
      <c r="AB925" s="13">
        <v>0.32492557721115728</v>
      </c>
      <c r="AC925" s="13">
        <v>0.28593530364992092</v>
      </c>
      <c r="AD925" s="13">
        <v>0.18175576264632151</v>
      </c>
      <c r="AE925" s="13">
        <v>0.25571391399406079</v>
      </c>
      <c r="AF925" s="13">
        <v>0.24424541608898689</v>
      </c>
      <c r="AH925" s="13">
        <v>0.27642165797630891</v>
      </c>
      <c r="AI925" s="13">
        <v>0.31231426978805571</v>
      </c>
      <c r="AJ925" s="13">
        <v>0.33795117548892317</v>
      </c>
      <c r="AK925" s="13">
        <v>0.20572285777981961</v>
      </c>
      <c r="AL925" s="13">
        <v>0.23593111732039029</v>
      </c>
      <c r="AN925" s="13">
        <v>0.26839888034507797</v>
      </c>
      <c r="AO925" s="13">
        <v>0.26900787980719659</v>
      </c>
      <c r="AP925" s="13">
        <v>0.25726131983264511</v>
      </c>
      <c r="AQ925" s="13">
        <v>0.23495503305621879</v>
      </c>
    </row>
    <row r="926" spans="2:45" x14ac:dyDescent="0.35">
      <c r="B926" s="12" t="s">
        <v>243</v>
      </c>
      <c r="C926" s="13">
        <v>0.12550244327646209</v>
      </c>
      <c r="D926" s="13">
        <v>0.16939543863664411</v>
      </c>
      <c r="E926" s="13">
        <v>0.20548154604594901</v>
      </c>
      <c r="F926" s="13">
        <v>0.13188272366131629</v>
      </c>
      <c r="G926" s="13">
        <v>0.1366391905268956</v>
      </c>
      <c r="H926" s="13">
        <v>8.9717904864000081E-2</v>
      </c>
      <c r="I926" s="13">
        <v>4.1489725067213309E-2</v>
      </c>
      <c r="K926" s="13">
        <v>0.14868725667410551</v>
      </c>
      <c r="L926" s="13">
        <v>0.1028035837407079</v>
      </c>
      <c r="N926" s="13">
        <v>0.1056222982922221</v>
      </c>
      <c r="O926" s="13">
        <v>0.14672444021063161</v>
      </c>
      <c r="P926" s="13">
        <v>0.13170565293047001</v>
      </c>
      <c r="Q926" s="13">
        <v>0.13860799566719709</v>
      </c>
      <c r="R926" s="13">
        <v>8.4089240920959998E-2</v>
      </c>
      <c r="S926" s="13">
        <v>0.1120454629768024</v>
      </c>
      <c r="T926" s="13">
        <v>0.16481865249683009</v>
      </c>
      <c r="U926" s="13">
        <v>0.1551874528069622</v>
      </c>
      <c r="V926" s="13">
        <v>0.16779608705217081</v>
      </c>
      <c r="W926" s="13">
        <v>0.1068797647054015</v>
      </c>
      <c r="X926" s="13">
        <v>9.5890307636515945E-2</v>
      </c>
      <c r="Y926" s="13">
        <v>0.1185738969005551</v>
      </c>
      <c r="AA926" s="13">
        <v>0.14831131473849679</v>
      </c>
      <c r="AB926" s="13">
        <v>8.602765372377702E-2</v>
      </c>
      <c r="AC926" s="13">
        <v>0.15194446288106289</v>
      </c>
      <c r="AD926" s="13">
        <v>0.1059338130205892</v>
      </c>
      <c r="AE926" s="13">
        <v>0.12562967042455009</v>
      </c>
      <c r="AF926" s="13">
        <v>0.1102120328379429</v>
      </c>
      <c r="AH926" s="13">
        <v>0.17422148828082021</v>
      </c>
      <c r="AI926" s="13">
        <v>9.5339538362953155E-2</v>
      </c>
      <c r="AJ926" s="13">
        <v>0.13925594232475169</v>
      </c>
      <c r="AK926" s="13">
        <v>9.7434646823994539E-2</v>
      </c>
      <c r="AL926" s="13">
        <v>0.12174125803716231</v>
      </c>
      <c r="AN926" s="13">
        <v>0.12680275474559491</v>
      </c>
      <c r="AO926" s="13">
        <v>0.12309141371129879</v>
      </c>
      <c r="AP926" s="13">
        <v>0.14796239725103369</v>
      </c>
      <c r="AQ926" s="13">
        <v>0.10772245832088349</v>
      </c>
    </row>
    <row r="927" spans="2:45" x14ac:dyDescent="0.35">
      <c r="B927" s="12" t="s">
        <v>81</v>
      </c>
      <c r="C927" s="13">
        <v>0.1083054624930721</v>
      </c>
      <c r="D927" s="13">
        <v>0.16584448591593789</v>
      </c>
      <c r="E927" s="13">
        <v>0.1232291959952984</v>
      </c>
      <c r="F927" s="13">
        <v>0.1114151021742071</v>
      </c>
      <c r="G927" s="13">
        <v>0.10692665476923779</v>
      </c>
      <c r="H927" s="13">
        <v>0.10129249043690711</v>
      </c>
      <c r="I927" s="13">
        <v>6.1592677129751222E-2</v>
      </c>
      <c r="K927" s="13">
        <v>4.2277996808038253E-2</v>
      </c>
      <c r="L927" s="13">
        <v>0.17294899200445249</v>
      </c>
      <c r="N927" s="13">
        <v>7.2473378024287119E-2</v>
      </c>
      <c r="O927" s="13">
        <v>0.2295647720308821</v>
      </c>
      <c r="P927" s="13">
        <v>0.1074486773721663</v>
      </c>
      <c r="Q927" s="13">
        <v>0.1421958753294312</v>
      </c>
      <c r="R927" s="13">
        <v>9.484954070166593E-2</v>
      </c>
      <c r="S927" s="13">
        <v>0.10267159595598251</v>
      </c>
      <c r="T927" s="13">
        <v>7.5854149834622173E-2</v>
      </c>
      <c r="U927" s="13">
        <v>0.13876313903979859</v>
      </c>
      <c r="V927" s="13">
        <v>9.3628215034631104E-2</v>
      </c>
      <c r="W927" s="13">
        <v>0.10034420440636831</v>
      </c>
      <c r="X927" s="13">
        <v>0.153292054184134</v>
      </c>
      <c r="Y927" s="13">
        <v>9.9071051963574783E-2</v>
      </c>
      <c r="AA927" s="13">
        <v>9.9560586057525921E-2</v>
      </c>
      <c r="AB927" s="13">
        <v>5.7371329327741999E-2</v>
      </c>
      <c r="AC927" s="13">
        <v>8.5999237928201577E-2</v>
      </c>
      <c r="AD927" s="13">
        <v>4.4749585650795308E-2</v>
      </c>
      <c r="AE927" s="13">
        <v>0.2302577555582456</v>
      </c>
      <c r="AF927" s="13">
        <v>7.3314543188752884E-2</v>
      </c>
      <c r="AH927" s="13">
        <v>0.1054865672860838</v>
      </c>
      <c r="AI927" s="13">
        <v>7.050021361674276E-2</v>
      </c>
      <c r="AJ927" s="13">
        <v>0.12608667140806831</v>
      </c>
      <c r="AK927" s="13">
        <v>6.4749902892854649E-2</v>
      </c>
      <c r="AL927" s="13">
        <v>0.1406572460123213</v>
      </c>
      <c r="AN927" s="13">
        <v>9.1065353117222386E-2</v>
      </c>
      <c r="AO927" s="13">
        <v>8.0710995873465363E-2</v>
      </c>
      <c r="AP927" s="13">
        <v>0.10492166150978641</v>
      </c>
      <c r="AQ927" s="13">
        <v>0.15925229701261209</v>
      </c>
    </row>
    <row r="929" spans="2:45" x14ac:dyDescent="0.35">
      <c r="B929" s="30" t="s">
        <v>245</v>
      </c>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row>
    <row r="930" spans="2:45" x14ac:dyDescent="0.35">
      <c r="B930" s="29" t="s">
        <v>16</v>
      </c>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row>
    <row r="931" spans="2:45" x14ac:dyDescent="0.35">
      <c r="B931" s="12" t="s">
        <v>240</v>
      </c>
      <c r="C931" s="13">
        <v>0.39891535971869191</v>
      </c>
      <c r="D931" s="13">
        <v>0.29088732274303142</v>
      </c>
      <c r="E931" s="13">
        <v>0.32789291557716482</v>
      </c>
      <c r="F931" s="13">
        <v>0.34493099122477261</v>
      </c>
      <c r="G931" s="13">
        <v>0.38854718038313218</v>
      </c>
      <c r="H931" s="13">
        <v>0.48076199802672609</v>
      </c>
      <c r="I931" s="13">
        <v>0.52494580714869088</v>
      </c>
      <c r="K931" s="13">
        <v>0.38918428480099881</v>
      </c>
      <c r="L931" s="13">
        <v>0.40844247123346772</v>
      </c>
      <c r="N931" s="13">
        <v>0.37649248900839127</v>
      </c>
      <c r="O931" s="13">
        <v>0.4150907380782593</v>
      </c>
      <c r="P931" s="13">
        <v>0.4402228552917673</v>
      </c>
      <c r="Q931" s="13">
        <v>0.4002695419264034</v>
      </c>
      <c r="R931" s="13">
        <v>0.44229280101467022</v>
      </c>
      <c r="S931" s="13">
        <v>0.38640501308052339</v>
      </c>
      <c r="T931" s="13">
        <v>0.39524445046086548</v>
      </c>
      <c r="U931" s="13">
        <v>0.3756787727272532</v>
      </c>
      <c r="V931" s="13">
        <v>0.32677708910054359</v>
      </c>
      <c r="W931" s="13">
        <v>0.42280012600518663</v>
      </c>
      <c r="X931" s="13">
        <v>0.45508566360367719</v>
      </c>
      <c r="Y931" s="13">
        <v>0.40430186413149388</v>
      </c>
      <c r="AA931" s="13">
        <v>0.36171796596423172</v>
      </c>
      <c r="AB931" s="13">
        <v>0.3856011629868471</v>
      </c>
      <c r="AC931" s="13">
        <v>0.28699232688608017</v>
      </c>
      <c r="AD931" s="13">
        <v>0.5390067054027019</v>
      </c>
      <c r="AE931" s="13">
        <v>0.30268477075392219</v>
      </c>
      <c r="AF931" s="13">
        <v>0.48919057215891948</v>
      </c>
      <c r="AH931" s="13">
        <v>0.31438270394532819</v>
      </c>
      <c r="AI931" s="13">
        <v>0.35609902330741172</v>
      </c>
      <c r="AJ931" s="13">
        <v>0.28682981597518892</v>
      </c>
      <c r="AK931" s="13">
        <v>0.54898120446769305</v>
      </c>
      <c r="AL931" s="13">
        <v>0.39833925216172639</v>
      </c>
      <c r="AN931" s="13">
        <v>0.40092890065245679</v>
      </c>
      <c r="AO931" s="13">
        <v>0.40372605461040589</v>
      </c>
      <c r="AP931" s="13">
        <v>0.39023837304027542</v>
      </c>
      <c r="AQ931" s="13">
        <v>0.39922874077970549</v>
      </c>
    </row>
    <row r="932" spans="2:45" x14ac:dyDescent="0.35">
      <c r="B932" s="12" t="s">
        <v>241</v>
      </c>
      <c r="C932" s="13">
        <v>0.31507113746239329</v>
      </c>
      <c r="D932" s="13">
        <v>0.33525081107754268</v>
      </c>
      <c r="E932" s="13">
        <v>0.31362061291163501</v>
      </c>
      <c r="F932" s="13">
        <v>0.3526138243070388</v>
      </c>
      <c r="G932" s="13">
        <v>0.31671894457694838</v>
      </c>
      <c r="H932" s="13">
        <v>0.27695157449813668</v>
      </c>
      <c r="I932" s="13">
        <v>0.29677733261922662</v>
      </c>
      <c r="K932" s="13">
        <v>0.32317734657011221</v>
      </c>
      <c r="L932" s="13">
        <v>0.3071348345580851</v>
      </c>
      <c r="N932" s="13">
        <v>0.33851757642489089</v>
      </c>
      <c r="O932" s="13">
        <v>0.26090073644637041</v>
      </c>
      <c r="P932" s="13">
        <v>0.24423514461095019</v>
      </c>
      <c r="Q932" s="13">
        <v>0.2286233138598418</v>
      </c>
      <c r="R932" s="13">
        <v>0.33247908611115168</v>
      </c>
      <c r="S932" s="13">
        <v>0.31736228231659352</v>
      </c>
      <c r="T932" s="13">
        <v>0.33907113533313982</v>
      </c>
      <c r="U932" s="13">
        <v>0.31764881075373991</v>
      </c>
      <c r="V932" s="13">
        <v>0.32532490467875408</v>
      </c>
      <c r="W932" s="13">
        <v>0.32098271710524301</v>
      </c>
      <c r="X932" s="13">
        <v>0.318333602485185</v>
      </c>
      <c r="Y932" s="13">
        <v>0.31562213353216628</v>
      </c>
      <c r="AA932" s="13">
        <v>0.34795549661352382</v>
      </c>
      <c r="AB932" s="13">
        <v>0.33281967829258119</v>
      </c>
      <c r="AC932" s="13">
        <v>0.34121555497360428</v>
      </c>
      <c r="AD932" s="13">
        <v>0.30815075182759311</v>
      </c>
      <c r="AE932" s="13">
        <v>0.30204154425638507</v>
      </c>
      <c r="AF932" s="13">
        <v>0.27199991044516642</v>
      </c>
      <c r="AH932" s="13">
        <v>0.35419400347953528</v>
      </c>
      <c r="AI932" s="13">
        <v>0.37783667739492321</v>
      </c>
      <c r="AJ932" s="13">
        <v>0.35257811198560518</v>
      </c>
      <c r="AK932" s="13">
        <v>0.27755677813211138</v>
      </c>
      <c r="AL932" s="13">
        <v>0.28935708890786338</v>
      </c>
      <c r="AN932" s="13">
        <v>0.3166187436658584</v>
      </c>
      <c r="AO932" s="13">
        <v>0.35507534327576079</v>
      </c>
      <c r="AP932" s="13">
        <v>0.30953689762230852</v>
      </c>
      <c r="AQ932" s="13">
        <v>0.27801642792024911</v>
      </c>
    </row>
    <row r="933" spans="2:45" x14ac:dyDescent="0.35">
      <c r="B933" s="12" t="s">
        <v>242</v>
      </c>
      <c r="C933" s="13">
        <v>0.1501053514966251</v>
      </c>
      <c r="D933" s="13">
        <v>0.20446029690551079</v>
      </c>
      <c r="E933" s="13">
        <v>0.1748678781455317</v>
      </c>
      <c r="F933" s="13">
        <v>0.14859219825302289</v>
      </c>
      <c r="G933" s="13">
        <v>0.1481225235792081</v>
      </c>
      <c r="H933" s="13">
        <v>0.1430854873848047</v>
      </c>
      <c r="I933" s="13">
        <v>0.1017457644392154</v>
      </c>
      <c r="K933" s="13">
        <v>0.18065361440533939</v>
      </c>
      <c r="L933" s="13">
        <v>0.1201973804065201</v>
      </c>
      <c r="N933" s="13">
        <v>0.16942348945095259</v>
      </c>
      <c r="O933" s="13">
        <v>0.1226985809090001</v>
      </c>
      <c r="P933" s="13">
        <v>0.173389773384618</v>
      </c>
      <c r="Q933" s="13">
        <v>0.2253249347295983</v>
      </c>
      <c r="R933" s="13">
        <v>0.14272257321692161</v>
      </c>
      <c r="S933" s="13">
        <v>0.17373676537225391</v>
      </c>
      <c r="T933" s="13">
        <v>0.15979099886628181</v>
      </c>
      <c r="U933" s="13">
        <v>0.1193246847131203</v>
      </c>
      <c r="V933" s="13">
        <v>0.17501903189842591</v>
      </c>
      <c r="W933" s="13">
        <v>0.13149519894419501</v>
      </c>
      <c r="X933" s="13">
        <v>7.9040890276681611E-2</v>
      </c>
      <c r="Y933" s="13">
        <v>0.15657643994550521</v>
      </c>
      <c r="AA933" s="13">
        <v>0.15709837401130469</v>
      </c>
      <c r="AB933" s="13">
        <v>0.17872822709564981</v>
      </c>
      <c r="AC933" s="13">
        <v>0.20780656846160911</v>
      </c>
      <c r="AD933" s="13">
        <v>9.0933420056970291E-2</v>
      </c>
      <c r="AE933" s="13">
        <v>0.17161879659959681</v>
      </c>
      <c r="AF933" s="13">
        <v>0.1302311617205395</v>
      </c>
      <c r="AH933" s="13">
        <v>0.19157906107738151</v>
      </c>
      <c r="AI933" s="13">
        <v>0.19306277588085061</v>
      </c>
      <c r="AJ933" s="13">
        <v>0.1656347385691268</v>
      </c>
      <c r="AK933" s="13">
        <v>9.6321724437868267E-2</v>
      </c>
      <c r="AL933" s="13">
        <v>0.1477836367000806</v>
      </c>
      <c r="AN933" s="13">
        <v>0.15911126510094939</v>
      </c>
      <c r="AO933" s="13">
        <v>0.1159635808093218</v>
      </c>
      <c r="AP933" s="13">
        <v>0.15274607645375091</v>
      </c>
      <c r="AQ933" s="13">
        <v>0.17144414333619851</v>
      </c>
    </row>
    <row r="934" spans="2:45" x14ac:dyDescent="0.35">
      <c r="B934" s="12" t="s">
        <v>243</v>
      </c>
      <c r="C934" s="13">
        <v>5.9224842475927061E-2</v>
      </c>
      <c r="D934" s="13">
        <v>7.5361527803618836E-2</v>
      </c>
      <c r="E934" s="13">
        <v>9.2862510054495001E-2</v>
      </c>
      <c r="F934" s="13">
        <v>7.39463641337475E-2</v>
      </c>
      <c r="G934" s="13">
        <v>7.0982279225673101E-2</v>
      </c>
      <c r="H934" s="13">
        <v>3.1135824662275789E-2</v>
      </c>
      <c r="I934" s="13">
        <v>1.868616866623803E-2</v>
      </c>
      <c r="K934" s="13">
        <v>8.0794310253387083E-2</v>
      </c>
      <c r="L934" s="13">
        <v>3.8107470904098668E-2</v>
      </c>
      <c r="N934" s="13">
        <v>7.5567972795863789E-2</v>
      </c>
      <c r="O934" s="13">
        <v>6.087903754448E-2</v>
      </c>
      <c r="P934" s="13">
        <v>5.3911217619109608E-2</v>
      </c>
      <c r="Q934" s="13">
        <v>4.2734348690517281E-2</v>
      </c>
      <c r="R934" s="13">
        <v>1.815339527875888E-2</v>
      </c>
      <c r="S934" s="13">
        <v>7.4685680149962852E-2</v>
      </c>
      <c r="T934" s="13">
        <v>4.4879261721888108E-2</v>
      </c>
      <c r="U934" s="13">
        <v>9.9912783701252506E-2</v>
      </c>
      <c r="V934" s="13">
        <v>9.3802246242009155E-2</v>
      </c>
      <c r="W934" s="13">
        <v>4.4565842879682842E-2</v>
      </c>
      <c r="X934" s="13">
        <v>3.2850249099889262E-2</v>
      </c>
      <c r="Y934" s="13">
        <v>5.0203913414623103E-2</v>
      </c>
      <c r="AA934" s="13">
        <v>7.13776162479135E-2</v>
      </c>
      <c r="AB934" s="13">
        <v>7.3519323293946351E-2</v>
      </c>
      <c r="AC934" s="13">
        <v>8.331831210605968E-2</v>
      </c>
      <c r="AD934" s="13">
        <v>4.4230215538948528E-2</v>
      </c>
      <c r="AE934" s="13">
        <v>4.9366813993998962E-2</v>
      </c>
      <c r="AF934" s="13">
        <v>4.8110999267722047E-2</v>
      </c>
      <c r="AH934" s="13">
        <v>7.635302912428435E-2</v>
      </c>
      <c r="AI934" s="13">
        <v>4.2466733025591508E-2</v>
      </c>
      <c r="AJ934" s="13">
        <v>9.5910672406983866E-2</v>
      </c>
      <c r="AK934" s="13">
        <v>3.5883499564972103E-2</v>
      </c>
      <c r="AL934" s="13">
        <v>5.5429666862797343E-2</v>
      </c>
      <c r="AN934" s="13">
        <v>7.4151538318740343E-2</v>
      </c>
      <c r="AO934" s="13">
        <v>5.7158590756436867E-2</v>
      </c>
      <c r="AP934" s="13">
        <v>7.4987263848269217E-2</v>
      </c>
      <c r="AQ934" s="13">
        <v>3.181148907051818E-2</v>
      </c>
    </row>
    <row r="935" spans="2:45" x14ac:dyDescent="0.35">
      <c r="B935" s="12" t="s">
        <v>81</v>
      </c>
      <c r="C935" s="13">
        <v>7.6683308846362735E-2</v>
      </c>
      <c r="D935" s="13">
        <v>9.404004147029657E-2</v>
      </c>
      <c r="E935" s="13">
        <v>9.0756083311173616E-2</v>
      </c>
      <c r="F935" s="13">
        <v>7.9916622081418281E-2</v>
      </c>
      <c r="G935" s="13">
        <v>7.5629072235038008E-2</v>
      </c>
      <c r="H935" s="13">
        <v>6.8065115428056572E-2</v>
      </c>
      <c r="I935" s="13">
        <v>5.7844927126629142E-2</v>
      </c>
      <c r="K935" s="13">
        <v>2.6190443970162569E-2</v>
      </c>
      <c r="L935" s="13">
        <v>0.12611784289782851</v>
      </c>
      <c r="N935" s="13">
        <v>3.9998472319901571E-2</v>
      </c>
      <c r="O935" s="13">
        <v>0.14043090702189001</v>
      </c>
      <c r="P935" s="13">
        <v>8.8241009093555034E-2</v>
      </c>
      <c r="Q935" s="13">
        <v>0.1030478607936393</v>
      </c>
      <c r="R935" s="13">
        <v>6.4352144378497622E-2</v>
      </c>
      <c r="S935" s="13">
        <v>4.7810259080666162E-2</v>
      </c>
      <c r="T935" s="13">
        <v>6.1014153617824939E-2</v>
      </c>
      <c r="U935" s="13">
        <v>8.7434948104634036E-2</v>
      </c>
      <c r="V935" s="13">
        <v>7.9076728080267167E-2</v>
      </c>
      <c r="W935" s="13">
        <v>8.0156115065692257E-2</v>
      </c>
      <c r="X935" s="13">
        <v>0.1146895945345668</v>
      </c>
      <c r="Y935" s="13">
        <v>7.3295648976211505E-2</v>
      </c>
      <c r="AA935" s="13">
        <v>6.1850547163026348E-2</v>
      </c>
      <c r="AB935" s="13">
        <v>2.933160833097561E-2</v>
      </c>
      <c r="AC935" s="13">
        <v>8.0667237572646655E-2</v>
      </c>
      <c r="AD935" s="13">
        <v>1.7678907173786191E-2</v>
      </c>
      <c r="AE935" s="13">
        <v>0.174288074396097</v>
      </c>
      <c r="AF935" s="13">
        <v>6.0467356407652537E-2</v>
      </c>
      <c r="AH935" s="13">
        <v>6.3491202373470584E-2</v>
      </c>
      <c r="AI935" s="13">
        <v>3.053479039122297E-2</v>
      </c>
      <c r="AJ935" s="13">
        <v>9.9046661063095162E-2</v>
      </c>
      <c r="AK935" s="13">
        <v>4.1256793397355128E-2</v>
      </c>
      <c r="AL935" s="13">
        <v>0.10909035536753239</v>
      </c>
      <c r="AN935" s="13">
        <v>4.9189552261995222E-2</v>
      </c>
      <c r="AO935" s="13">
        <v>6.8076430548074607E-2</v>
      </c>
      <c r="AP935" s="13">
        <v>7.249138903539612E-2</v>
      </c>
      <c r="AQ935" s="13">
        <v>0.1194991988933287</v>
      </c>
    </row>
    <row r="937" spans="2:45" x14ac:dyDescent="0.35">
      <c r="B937" s="30" t="s">
        <v>246</v>
      </c>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row>
    <row r="938" spans="2:45" x14ac:dyDescent="0.35">
      <c r="B938" s="29" t="s">
        <v>16</v>
      </c>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row>
    <row r="939" spans="2:45" x14ac:dyDescent="0.35">
      <c r="B939" s="12" t="s">
        <v>240</v>
      </c>
      <c r="C939" s="13">
        <v>0.2399614231184779</v>
      </c>
      <c r="D939" s="13">
        <v>0.20646283243221991</v>
      </c>
      <c r="E939" s="13">
        <v>0.21518556483534609</v>
      </c>
      <c r="F939" s="13">
        <v>0.216924851781335</v>
      </c>
      <c r="G939" s="13">
        <v>0.22103541227186291</v>
      </c>
      <c r="H939" s="13">
        <v>0.25580659714355092</v>
      </c>
      <c r="I939" s="13">
        <v>0.30553949803968489</v>
      </c>
      <c r="K939" s="13">
        <v>0.25672351488567052</v>
      </c>
      <c r="L939" s="13">
        <v>0.22355066491985451</v>
      </c>
      <c r="N939" s="13">
        <v>0.22687913990773001</v>
      </c>
      <c r="O939" s="13">
        <v>0.20372554824883729</v>
      </c>
      <c r="P939" s="13">
        <v>0.27774269114103939</v>
      </c>
      <c r="Q939" s="13">
        <v>0.1656473455455259</v>
      </c>
      <c r="R939" s="13">
        <v>0.29793734996727372</v>
      </c>
      <c r="S939" s="13">
        <v>0.23780388731560481</v>
      </c>
      <c r="T939" s="13">
        <v>0.26000766891349603</v>
      </c>
      <c r="U939" s="13">
        <v>0.2198636396335773</v>
      </c>
      <c r="V939" s="13">
        <v>0.20329272814104041</v>
      </c>
      <c r="W939" s="13">
        <v>0.26956764060176958</v>
      </c>
      <c r="X939" s="13">
        <v>0.20440149080570599</v>
      </c>
      <c r="Y939" s="13">
        <v>0.25917004564537582</v>
      </c>
      <c r="AA939" s="13">
        <v>0.22289151235923849</v>
      </c>
      <c r="AB939" s="13">
        <v>0.23275469059262349</v>
      </c>
      <c r="AC939" s="13">
        <v>0.22696868395076431</v>
      </c>
      <c r="AD939" s="13">
        <v>0.27802635558163108</v>
      </c>
      <c r="AE939" s="13">
        <v>0.20937151184553079</v>
      </c>
      <c r="AF939" s="13">
        <v>0.27463042589050207</v>
      </c>
      <c r="AH939" s="13">
        <v>0.21000180966583079</v>
      </c>
      <c r="AI939" s="13">
        <v>0.21377115318876999</v>
      </c>
      <c r="AJ939" s="13">
        <v>0.2192231294300486</v>
      </c>
      <c r="AK939" s="13">
        <v>0.30877810943127981</v>
      </c>
      <c r="AL939" s="13">
        <v>0.22456447879463401</v>
      </c>
      <c r="AN939" s="13">
        <v>0.22184274346012889</v>
      </c>
      <c r="AO939" s="13">
        <v>0.21920366032471819</v>
      </c>
      <c r="AP939" s="13">
        <v>0.2666583363428694</v>
      </c>
      <c r="AQ939" s="13">
        <v>0.25829840951772332</v>
      </c>
    </row>
    <row r="940" spans="2:45" x14ac:dyDescent="0.35">
      <c r="B940" s="12" t="s">
        <v>241</v>
      </c>
      <c r="C940" s="13">
        <v>0.26955238030912781</v>
      </c>
      <c r="D940" s="13">
        <v>0.23376075637974009</v>
      </c>
      <c r="E940" s="13">
        <v>0.22916853887263791</v>
      </c>
      <c r="F940" s="13">
        <v>0.30480830805519882</v>
      </c>
      <c r="G940" s="13">
        <v>0.24586412038699301</v>
      </c>
      <c r="H940" s="13">
        <v>0.28898448855647019</v>
      </c>
      <c r="I940" s="13">
        <v>0.30340314097424997</v>
      </c>
      <c r="K940" s="13">
        <v>0.25688438056234769</v>
      </c>
      <c r="L940" s="13">
        <v>0.28195485868664882</v>
      </c>
      <c r="N940" s="13">
        <v>0.29401158629075019</v>
      </c>
      <c r="O940" s="13">
        <v>0.29964761928565042</v>
      </c>
      <c r="P940" s="13">
        <v>0.22488484005799389</v>
      </c>
      <c r="Q940" s="13">
        <v>0.30486622482752762</v>
      </c>
      <c r="R940" s="13">
        <v>0.28418408040566512</v>
      </c>
      <c r="S940" s="13">
        <v>0.2344331658344731</v>
      </c>
      <c r="T940" s="13">
        <v>0.27241863689892509</v>
      </c>
      <c r="U940" s="13">
        <v>0.23511243104541951</v>
      </c>
      <c r="V940" s="13">
        <v>0.24039273799955771</v>
      </c>
      <c r="W940" s="13">
        <v>0.28054718332635548</v>
      </c>
      <c r="X940" s="13">
        <v>0.26718812213135901</v>
      </c>
      <c r="Y940" s="13">
        <v>0.32230559772829998</v>
      </c>
      <c r="AA940" s="13">
        <v>0.25600918679266521</v>
      </c>
      <c r="AB940" s="13">
        <v>0.31670436719602929</v>
      </c>
      <c r="AC940" s="13">
        <v>0.30485202911595771</v>
      </c>
      <c r="AD940" s="13">
        <v>0.30799128225293421</v>
      </c>
      <c r="AE940" s="13">
        <v>0.20061674930065121</v>
      </c>
      <c r="AF940" s="13">
        <v>0.30199617250628941</v>
      </c>
      <c r="AH940" s="13">
        <v>0.26841192340438991</v>
      </c>
      <c r="AI940" s="13">
        <v>0.28559992077074969</v>
      </c>
      <c r="AJ940" s="13">
        <v>0.2498611019989567</v>
      </c>
      <c r="AK940" s="13">
        <v>0.27645144756417628</v>
      </c>
      <c r="AL940" s="13">
        <v>0.26951538870181602</v>
      </c>
      <c r="AN940" s="13">
        <v>0.28301392410610238</v>
      </c>
      <c r="AO940" s="13">
        <v>0.30733172729327052</v>
      </c>
      <c r="AP940" s="13">
        <v>0.24240545846763439</v>
      </c>
      <c r="AQ940" s="13">
        <v>0.23845375071809741</v>
      </c>
    </row>
    <row r="941" spans="2:45" x14ac:dyDescent="0.35">
      <c r="B941" s="12" t="s">
        <v>242</v>
      </c>
      <c r="C941" s="13">
        <v>0.25553220239553542</v>
      </c>
      <c r="D941" s="13">
        <v>0.26247174140702562</v>
      </c>
      <c r="E941" s="13">
        <v>0.26909789065765888</v>
      </c>
      <c r="F941" s="13">
        <v>0.2478854831879384</v>
      </c>
      <c r="G941" s="13">
        <v>0.2898064229819059</v>
      </c>
      <c r="H941" s="13">
        <v>0.24129287761769261</v>
      </c>
      <c r="I941" s="13">
        <v>0.22797120134753709</v>
      </c>
      <c r="K941" s="13">
        <v>0.28920003893440782</v>
      </c>
      <c r="L941" s="13">
        <v>0.22257004396184829</v>
      </c>
      <c r="N941" s="13">
        <v>0.30299692404623407</v>
      </c>
      <c r="O941" s="13">
        <v>0.1126720882052661</v>
      </c>
      <c r="P941" s="13">
        <v>0.1771042693330783</v>
      </c>
      <c r="Q941" s="13">
        <v>0.27697375786415002</v>
      </c>
      <c r="R941" s="13">
        <v>0.24658468376019849</v>
      </c>
      <c r="S941" s="13">
        <v>0.25292670781791993</v>
      </c>
      <c r="T941" s="13">
        <v>0.2568915904999412</v>
      </c>
      <c r="U941" s="13">
        <v>0.28802046506262091</v>
      </c>
      <c r="V941" s="13">
        <v>0.29157133646924482</v>
      </c>
      <c r="W941" s="13">
        <v>0.2426529720527493</v>
      </c>
      <c r="X941" s="13">
        <v>0.28812543651771422</v>
      </c>
      <c r="Y941" s="13">
        <v>0.2025742216645835</v>
      </c>
      <c r="AA941" s="13">
        <v>0.28820121895797868</v>
      </c>
      <c r="AB941" s="13">
        <v>0.28773275243148289</v>
      </c>
      <c r="AC941" s="13">
        <v>0.2311028735635226</v>
      </c>
      <c r="AD941" s="13">
        <v>0.22655895698542519</v>
      </c>
      <c r="AE941" s="13">
        <v>0.25319267534901579</v>
      </c>
      <c r="AF941" s="13">
        <v>0.22367854294689241</v>
      </c>
      <c r="AH941" s="13">
        <v>0.27574277035255662</v>
      </c>
      <c r="AI941" s="13">
        <v>0.30906329411226652</v>
      </c>
      <c r="AJ941" s="13">
        <v>0.29183548656035208</v>
      </c>
      <c r="AK941" s="13">
        <v>0.22996032971789401</v>
      </c>
      <c r="AL941" s="13">
        <v>0.234176248878569</v>
      </c>
      <c r="AN941" s="13">
        <v>0.27705767374655837</v>
      </c>
      <c r="AO941" s="13">
        <v>0.24123015962069441</v>
      </c>
      <c r="AP941" s="13">
        <v>0.24294778011561929</v>
      </c>
      <c r="AQ941" s="13">
        <v>0.25813084070653391</v>
      </c>
    </row>
    <row r="942" spans="2:45" x14ac:dyDescent="0.35">
      <c r="B942" s="12" t="s">
        <v>243</v>
      </c>
      <c r="C942" s="13">
        <v>0.1161358903690196</v>
      </c>
      <c r="D942" s="13">
        <v>0.15392983781372249</v>
      </c>
      <c r="E942" s="13">
        <v>0.1634475731625141</v>
      </c>
      <c r="F942" s="13">
        <v>0.11454260587607761</v>
      </c>
      <c r="G942" s="13">
        <v>0.1176200114324973</v>
      </c>
      <c r="H942" s="13">
        <v>9.8252634102191747E-2</v>
      </c>
      <c r="I942" s="13">
        <v>6.4931539506150535E-2</v>
      </c>
      <c r="K942" s="13">
        <v>0.15022466130151629</v>
      </c>
      <c r="L942" s="13">
        <v>8.2761620329740701E-2</v>
      </c>
      <c r="N942" s="13">
        <v>0.1153522053190679</v>
      </c>
      <c r="O942" s="13">
        <v>9.2752857682752612E-2</v>
      </c>
      <c r="P942" s="13">
        <v>0.1691675115785892</v>
      </c>
      <c r="Q942" s="13">
        <v>0.1127627583038056</v>
      </c>
      <c r="R942" s="13">
        <v>5.4944056320248708E-2</v>
      </c>
      <c r="S942" s="13">
        <v>0.14233154517338659</v>
      </c>
      <c r="T942" s="13">
        <v>0.10298077624363849</v>
      </c>
      <c r="U942" s="13">
        <v>0.13977617101820311</v>
      </c>
      <c r="V942" s="13">
        <v>0.15895056441463709</v>
      </c>
      <c r="W942" s="13">
        <v>8.6254005143369186E-2</v>
      </c>
      <c r="X942" s="13">
        <v>0.10545741736329969</v>
      </c>
      <c r="Y942" s="13">
        <v>0.1209210635926629</v>
      </c>
      <c r="AA942" s="13">
        <v>0.1260503941960559</v>
      </c>
      <c r="AB942" s="13">
        <v>0.1127378250457506</v>
      </c>
      <c r="AC942" s="13">
        <v>0.13469883642415029</v>
      </c>
      <c r="AD942" s="13">
        <v>0.12532987416012589</v>
      </c>
      <c r="AE942" s="13">
        <v>0.1035422269877431</v>
      </c>
      <c r="AF942" s="13">
        <v>0.10452821512760289</v>
      </c>
      <c r="AH942" s="13">
        <v>0.15034788936926011</v>
      </c>
      <c r="AI942" s="13">
        <v>8.8429434139013649E-2</v>
      </c>
      <c r="AJ942" s="13">
        <v>0.1071758334234435</v>
      </c>
      <c r="AK942" s="13">
        <v>0.105084667941598</v>
      </c>
      <c r="AL942" s="13">
        <v>0.1169669076216273</v>
      </c>
      <c r="AN942" s="13">
        <v>0.1245835812473392</v>
      </c>
      <c r="AO942" s="13">
        <v>0.12053233425682069</v>
      </c>
      <c r="AP942" s="13">
        <v>0.14854824025091851</v>
      </c>
      <c r="AQ942" s="13">
        <v>7.4761416991671256E-2</v>
      </c>
    </row>
    <row r="943" spans="2:45" x14ac:dyDescent="0.35">
      <c r="B943" s="12" t="s">
        <v>81</v>
      </c>
      <c r="C943" s="13">
        <v>0.1188181038078393</v>
      </c>
      <c r="D943" s="13">
        <v>0.14337483196729209</v>
      </c>
      <c r="E943" s="13">
        <v>0.12310043247184289</v>
      </c>
      <c r="F943" s="13">
        <v>0.1158387510994504</v>
      </c>
      <c r="G943" s="13">
        <v>0.1256740329267409</v>
      </c>
      <c r="H943" s="13">
        <v>0.1156634025800945</v>
      </c>
      <c r="I943" s="13">
        <v>9.8154620132377537E-2</v>
      </c>
      <c r="K943" s="13">
        <v>4.6967404316057573E-2</v>
      </c>
      <c r="L943" s="13">
        <v>0.1891628121019078</v>
      </c>
      <c r="N943" s="13">
        <v>6.0760144436217987E-2</v>
      </c>
      <c r="O943" s="13">
        <v>0.29120188657749341</v>
      </c>
      <c r="P943" s="13">
        <v>0.1511006878892992</v>
      </c>
      <c r="Q943" s="13">
        <v>0.1397499134589911</v>
      </c>
      <c r="R943" s="13">
        <v>0.11634982954661389</v>
      </c>
      <c r="S943" s="13">
        <v>0.13250469385861549</v>
      </c>
      <c r="T943" s="13">
        <v>0.1077013274439992</v>
      </c>
      <c r="U943" s="13">
        <v>0.117227293240179</v>
      </c>
      <c r="V943" s="13">
        <v>0.10579263297552</v>
      </c>
      <c r="W943" s="13">
        <v>0.1209781988757563</v>
      </c>
      <c r="X943" s="13">
        <v>0.13482753318192109</v>
      </c>
      <c r="Y943" s="13">
        <v>9.5029071369077678E-2</v>
      </c>
      <c r="AA943" s="13">
        <v>0.10684768769406169</v>
      </c>
      <c r="AB943" s="13">
        <v>5.0070364734113568E-2</v>
      </c>
      <c r="AC943" s="13">
        <v>0.10237757694560511</v>
      </c>
      <c r="AD943" s="13">
        <v>6.2093531019883609E-2</v>
      </c>
      <c r="AE943" s="13">
        <v>0.23327683651705911</v>
      </c>
      <c r="AF943" s="13">
        <v>9.5166643528713069E-2</v>
      </c>
      <c r="AH943" s="13">
        <v>9.5495607207962505E-2</v>
      </c>
      <c r="AI943" s="13">
        <v>0.1031361977892</v>
      </c>
      <c r="AJ943" s="13">
        <v>0.1319044485871991</v>
      </c>
      <c r="AK943" s="13">
        <v>7.9725445345051965E-2</v>
      </c>
      <c r="AL943" s="13">
        <v>0.1547769760033538</v>
      </c>
      <c r="AN943" s="13">
        <v>9.3502077439871323E-2</v>
      </c>
      <c r="AO943" s="13">
        <v>0.111702118504496</v>
      </c>
      <c r="AP943" s="13">
        <v>9.9440184822958494E-2</v>
      </c>
      <c r="AQ943" s="13">
        <v>0.1703555820659742</v>
      </c>
    </row>
    <row r="945" spans="2:45" x14ac:dyDescent="0.35">
      <c r="B945" s="30" t="s">
        <v>247</v>
      </c>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row>
    <row r="946" spans="2:45" x14ac:dyDescent="0.35">
      <c r="B946" s="29" t="s">
        <v>16</v>
      </c>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row>
    <row r="947" spans="2:45" x14ac:dyDescent="0.35">
      <c r="B947" s="12" t="s">
        <v>240</v>
      </c>
      <c r="C947" s="13">
        <v>0.16918452496462211</v>
      </c>
      <c r="D947" s="13">
        <v>0.2085452601697414</v>
      </c>
      <c r="E947" s="13">
        <v>0.2009631293700728</v>
      </c>
      <c r="F947" s="13">
        <v>0.1801351732271754</v>
      </c>
      <c r="G947" s="13">
        <v>0.18228169810641021</v>
      </c>
      <c r="H947" s="13">
        <v>0.13017966066283471</v>
      </c>
      <c r="I947" s="13">
        <v>0.1241855264416004</v>
      </c>
      <c r="K947" s="13">
        <v>0.16929831449980789</v>
      </c>
      <c r="L947" s="13">
        <v>0.16907312045894321</v>
      </c>
      <c r="N947" s="13">
        <v>0.19305802293681831</v>
      </c>
      <c r="O947" s="13">
        <v>0.2231437488592159</v>
      </c>
      <c r="P947" s="13">
        <v>0.25310429668250117</v>
      </c>
      <c r="Q947" s="13">
        <v>9.942790497217123E-2</v>
      </c>
      <c r="R947" s="13">
        <v>0.2155838492959051</v>
      </c>
      <c r="S947" s="13">
        <v>0.1059075013923915</v>
      </c>
      <c r="T947" s="13">
        <v>0.15901281703381101</v>
      </c>
      <c r="U947" s="13">
        <v>0.1123898542296471</v>
      </c>
      <c r="V947" s="13">
        <v>0.20851504641059379</v>
      </c>
      <c r="W947" s="13">
        <v>0.1573759905037877</v>
      </c>
      <c r="X947" s="13">
        <v>0.1186242827243829</v>
      </c>
      <c r="Y947" s="13">
        <v>0.17728188937140299</v>
      </c>
      <c r="AA947" s="13">
        <v>0.18038804300940831</v>
      </c>
      <c r="AB947" s="13">
        <v>0.21394646950871571</v>
      </c>
      <c r="AC947" s="13">
        <v>0.327413304733642</v>
      </c>
      <c r="AD947" s="13">
        <v>8.4546875598948676E-2</v>
      </c>
      <c r="AE947" s="13">
        <v>0.18522934721149489</v>
      </c>
      <c r="AF947" s="13">
        <v>0.13121653382729531</v>
      </c>
      <c r="AH947" s="13">
        <v>0.18915146020859311</v>
      </c>
      <c r="AI947" s="13">
        <v>0.21647210730912361</v>
      </c>
      <c r="AJ947" s="13">
        <v>0.28690455497665801</v>
      </c>
      <c r="AK947" s="13">
        <v>8.5006548558594727E-2</v>
      </c>
      <c r="AL947" s="13">
        <v>0.15514022577327491</v>
      </c>
      <c r="AN947" s="13">
        <v>0.18951283092911031</v>
      </c>
      <c r="AO947" s="13">
        <v>0.18204991844994761</v>
      </c>
      <c r="AP947" s="13">
        <v>0.14124073537056989</v>
      </c>
      <c r="AQ947" s="13">
        <v>0.15774438937514271</v>
      </c>
    </row>
    <row r="948" spans="2:45" x14ac:dyDescent="0.35">
      <c r="B948" s="12" t="s">
        <v>241</v>
      </c>
      <c r="C948" s="13">
        <v>0.1684738250965139</v>
      </c>
      <c r="D948" s="13">
        <v>0.200421970916979</v>
      </c>
      <c r="E948" s="13">
        <v>0.16179690102875391</v>
      </c>
      <c r="F948" s="13">
        <v>0.21176562869021301</v>
      </c>
      <c r="G948" s="13">
        <v>0.16622546888411971</v>
      </c>
      <c r="H948" s="13">
        <v>0.159945808193311</v>
      </c>
      <c r="I948" s="13">
        <v>0.12524299858383581</v>
      </c>
      <c r="K948" s="13">
        <v>0.13891915810271249</v>
      </c>
      <c r="L948" s="13">
        <v>0.1974090260494995</v>
      </c>
      <c r="N948" s="13">
        <v>0.16735524110462049</v>
      </c>
      <c r="O948" s="13">
        <v>0.16030764978909481</v>
      </c>
      <c r="P948" s="13">
        <v>0.18753014594569969</v>
      </c>
      <c r="Q948" s="13">
        <v>0.19652282870057219</v>
      </c>
      <c r="R948" s="13">
        <v>0.17634484413509741</v>
      </c>
      <c r="S948" s="13">
        <v>0.1686154759977522</v>
      </c>
      <c r="T948" s="13">
        <v>0.19258259153508039</v>
      </c>
      <c r="U948" s="13">
        <v>0.1941557421179034</v>
      </c>
      <c r="V948" s="13">
        <v>0.16006928651420091</v>
      </c>
      <c r="W948" s="13">
        <v>0.14719656727394501</v>
      </c>
      <c r="X948" s="13">
        <v>0.1526303694104808</v>
      </c>
      <c r="Y948" s="13">
        <v>0.1528813268805487</v>
      </c>
      <c r="AA948" s="13">
        <v>0.19729156259821229</v>
      </c>
      <c r="AB948" s="13">
        <v>0.2115530210114851</v>
      </c>
      <c r="AC948" s="13">
        <v>0.27226651878037827</v>
      </c>
      <c r="AD948" s="13">
        <v>0.1142272474005508</v>
      </c>
      <c r="AE948" s="13">
        <v>0.1324275356836935</v>
      </c>
      <c r="AF948" s="13">
        <v>0.14811677712384391</v>
      </c>
      <c r="AH948" s="13">
        <v>0.1585377202456123</v>
      </c>
      <c r="AI948" s="13">
        <v>0.2003267310730204</v>
      </c>
      <c r="AJ948" s="13">
        <v>0.24641085164420101</v>
      </c>
      <c r="AK948" s="13">
        <v>0.13427972031366051</v>
      </c>
      <c r="AL948" s="13">
        <v>0.156391820867787</v>
      </c>
      <c r="AN948" s="13">
        <v>0.17720069130553129</v>
      </c>
      <c r="AO948" s="13">
        <v>0.16836838944811749</v>
      </c>
      <c r="AP948" s="13">
        <v>0.17167745633558901</v>
      </c>
      <c r="AQ948" s="13">
        <v>0.15648715055725651</v>
      </c>
    </row>
    <row r="949" spans="2:45" x14ac:dyDescent="0.35">
      <c r="B949" s="12" t="s">
        <v>242</v>
      </c>
      <c r="C949" s="13">
        <v>0.22965214374165141</v>
      </c>
      <c r="D949" s="13">
        <v>0.21811693712076219</v>
      </c>
      <c r="E949" s="13">
        <v>0.24737089643316171</v>
      </c>
      <c r="F949" s="13">
        <v>0.23582546426147041</v>
      </c>
      <c r="G949" s="13">
        <v>0.22664280355376309</v>
      </c>
      <c r="H949" s="13">
        <v>0.22617610793907431</v>
      </c>
      <c r="I949" s="13">
        <v>0.22261506884713389</v>
      </c>
      <c r="K949" s="13">
        <v>0.21152321730643681</v>
      </c>
      <c r="L949" s="13">
        <v>0.24740108774345129</v>
      </c>
      <c r="N949" s="13">
        <v>0.246793783608414</v>
      </c>
      <c r="O949" s="13">
        <v>0.28990061999472522</v>
      </c>
      <c r="P949" s="13">
        <v>0.22385265028744331</v>
      </c>
      <c r="Q949" s="13">
        <v>0.28338498242648619</v>
      </c>
      <c r="R949" s="13">
        <v>0.2169046357452285</v>
      </c>
      <c r="S949" s="13">
        <v>0.2302458515516507</v>
      </c>
      <c r="T949" s="13">
        <v>0.21612616244290159</v>
      </c>
      <c r="U949" s="13">
        <v>0.22923550782735291</v>
      </c>
      <c r="V949" s="13">
        <v>0.2152691246678454</v>
      </c>
      <c r="W949" s="13">
        <v>0.25087234683946141</v>
      </c>
      <c r="X949" s="13">
        <v>0.22868086977964761</v>
      </c>
      <c r="Y949" s="13">
        <v>0.1893991435119321</v>
      </c>
      <c r="AA949" s="13">
        <v>0.2494178856169173</v>
      </c>
      <c r="AB949" s="13">
        <v>0.30833906830528252</v>
      </c>
      <c r="AC949" s="13">
        <v>0.12511105946553991</v>
      </c>
      <c r="AD949" s="13">
        <v>0.18692026234687811</v>
      </c>
      <c r="AE949" s="13">
        <v>0.21156847199407799</v>
      </c>
      <c r="AF949" s="13">
        <v>0.2416944766499623</v>
      </c>
      <c r="AH949" s="13">
        <v>0.27515850889054899</v>
      </c>
      <c r="AI949" s="13">
        <v>0.337526512616181</v>
      </c>
      <c r="AJ949" s="13">
        <v>0.22905069546269821</v>
      </c>
      <c r="AK949" s="13">
        <v>0.16723325931940611</v>
      </c>
      <c r="AL949" s="13">
        <v>0.2212267670329236</v>
      </c>
      <c r="AN949" s="13">
        <v>0.23027907019865629</v>
      </c>
      <c r="AO949" s="13">
        <v>0.24048181242017941</v>
      </c>
      <c r="AP949" s="13">
        <v>0.1991391927962102</v>
      </c>
      <c r="AQ949" s="13">
        <v>0.24410084618742531</v>
      </c>
    </row>
    <row r="950" spans="2:45" x14ac:dyDescent="0.35">
      <c r="B950" s="12" t="s">
        <v>243</v>
      </c>
      <c r="C950" s="13">
        <v>0.34187501049362612</v>
      </c>
      <c r="D950" s="13">
        <v>0.29884073114088577</v>
      </c>
      <c r="E950" s="13">
        <v>0.30170074598336871</v>
      </c>
      <c r="F950" s="13">
        <v>0.27173044872106378</v>
      </c>
      <c r="G950" s="13">
        <v>0.33853599150100122</v>
      </c>
      <c r="H950" s="13">
        <v>0.37699966435698429</v>
      </c>
      <c r="I950" s="13">
        <v>0.43891664813593978</v>
      </c>
      <c r="K950" s="13">
        <v>0.42828822560065472</v>
      </c>
      <c r="L950" s="13">
        <v>0.25727301702031552</v>
      </c>
      <c r="N950" s="13">
        <v>0.29881160425150188</v>
      </c>
      <c r="O950" s="13">
        <v>0.22821044781038541</v>
      </c>
      <c r="P950" s="13">
        <v>0.21300498286646341</v>
      </c>
      <c r="Q950" s="13">
        <v>0.33978517641577233</v>
      </c>
      <c r="R950" s="13">
        <v>0.31263860998207538</v>
      </c>
      <c r="S950" s="13">
        <v>0.39799159487433883</v>
      </c>
      <c r="T950" s="13">
        <v>0.35096175264794122</v>
      </c>
      <c r="U950" s="13">
        <v>0.37015105460305658</v>
      </c>
      <c r="V950" s="13">
        <v>0.34136661968802429</v>
      </c>
      <c r="W950" s="13">
        <v>0.35301337829734269</v>
      </c>
      <c r="X950" s="13">
        <v>0.38475019151954959</v>
      </c>
      <c r="Y950" s="13">
        <v>0.39320891681404913</v>
      </c>
      <c r="AA950" s="13">
        <v>0.29359622832568077</v>
      </c>
      <c r="AB950" s="13">
        <v>0.22148213510683451</v>
      </c>
      <c r="AC950" s="13">
        <v>0.20939916175099979</v>
      </c>
      <c r="AD950" s="13">
        <v>0.56399699092877154</v>
      </c>
      <c r="AE950" s="13">
        <v>0.29810749398833991</v>
      </c>
      <c r="AF950" s="13">
        <v>0.39864708492174977</v>
      </c>
      <c r="AH950" s="13">
        <v>0.28898116392255191</v>
      </c>
      <c r="AI950" s="13">
        <v>0.18342083335073789</v>
      </c>
      <c r="AJ950" s="13">
        <v>0.16372114570259749</v>
      </c>
      <c r="AK950" s="13">
        <v>0.54337943946582379</v>
      </c>
      <c r="AL950" s="13">
        <v>0.34748195915767321</v>
      </c>
      <c r="AN950" s="13">
        <v>0.32730910707447858</v>
      </c>
      <c r="AO950" s="13">
        <v>0.34215787209361848</v>
      </c>
      <c r="AP950" s="13">
        <v>0.39679305333341502</v>
      </c>
      <c r="AQ950" s="13">
        <v>0.30945448341170623</v>
      </c>
    </row>
    <row r="951" spans="2:45" x14ac:dyDescent="0.35">
      <c r="B951" s="12" t="s">
        <v>81</v>
      </c>
      <c r="C951" s="13">
        <v>9.0814495703586545E-2</v>
      </c>
      <c r="D951" s="13">
        <v>7.4075100651631726E-2</v>
      </c>
      <c r="E951" s="13">
        <v>8.8168327184642931E-2</v>
      </c>
      <c r="F951" s="13">
        <v>0.1005432851000775</v>
      </c>
      <c r="G951" s="13">
        <v>8.6314037954705741E-2</v>
      </c>
      <c r="H951" s="13">
        <v>0.1066987588477956</v>
      </c>
      <c r="I951" s="13">
        <v>8.9039757991490082E-2</v>
      </c>
      <c r="K951" s="13">
        <v>5.1971084490387898E-2</v>
      </c>
      <c r="L951" s="13">
        <v>0.1288437487277905</v>
      </c>
      <c r="N951" s="13">
        <v>9.3981348098645459E-2</v>
      </c>
      <c r="O951" s="13">
        <v>9.8437533546578609E-2</v>
      </c>
      <c r="P951" s="13">
        <v>0.12250792421789231</v>
      </c>
      <c r="Q951" s="13">
        <v>8.0879107484998131E-2</v>
      </c>
      <c r="R951" s="13">
        <v>7.8528060841693476E-2</v>
      </c>
      <c r="S951" s="13">
        <v>9.7239576183866736E-2</v>
      </c>
      <c r="T951" s="13">
        <v>8.1316676340265903E-2</v>
      </c>
      <c r="U951" s="13">
        <v>9.4067841222039789E-2</v>
      </c>
      <c r="V951" s="13">
        <v>7.4779922719335631E-2</v>
      </c>
      <c r="W951" s="13">
        <v>9.1541717085462992E-2</v>
      </c>
      <c r="X951" s="13">
        <v>0.11531428656593901</v>
      </c>
      <c r="Y951" s="13">
        <v>8.7228723422066987E-2</v>
      </c>
      <c r="AA951" s="13">
        <v>7.9306280449781441E-2</v>
      </c>
      <c r="AB951" s="13">
        <v>4.4679306067682403E-2</v>
      </c>
      <c r="AC951" s="13">
        <v>6.580995526943996E-2</v>
      </c>
      <c r="AD951" s="13">
        <v>5.0308623724850912E-2</v>
      </c>
      <c r="AE951" s="13">
        <v>0.17266715112239381</v>
      </c>
      <c r="AF951" s="13">
        <v>8.0325127477148733E-2</v>
      </c>
      <c r="AH951" s="13">
        <v>8.8171146732693495E-2</v>
      </c>
      <c r="AI951" s="13">
        <v>6.225381565093694E-2</v>
      </c>
      <c r="AJ951" s="13">
        <v>7.3912752213845329E-2</v>
      </c>
      <c r="AK951" s="13">
        <v>7.0101032342514885E-2</v>
      </c>
      <c r="AL951" s="13">
        <v>0.1197592271683413</v>
      </c>
      <c r="AN951" s="13">
        <v>7.5698300492223827E-2</v>
      </c>
      <c r="AO951" s="13">
        <v>6.6942007588136856E-2</v>
      </c>
      <c r="AP951" s="13">
        <v>9.1149562164216033E-2</v>
      </c>
      <c r="AQ951" s="13">
        <v>0.13221313046846939</v>
      </c>
    </row>
    <row r="953" spans="2:45" x14ac:dyDescent="0.35">
      <c r="B953" s="30" t="s">
        <v>248</v>
      </c>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row>
    <row r="954" spans="2:45" x14ac:dyDescent="0.35">
      <c r="B954" s="29" t="s">
        <v>16</v>
      </c>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row>
    <row r="955" spans="2:45" x14ac:dyDescent="0.35">
      <c r="B955" s="12" t="s">
        <v>240</v>
      </c>
      <c r="C955" s="13">
        <v>2.5005783453881169E-2</v>
      </c>
      <c r="D955" s="13">
        <v>3.0004842360154681E-2</v>
      </c>
      <c r="E955" s="13">
        <v>4.9419444587018892E-2</v>
      </c>
      <c r="F955" s="13">
        <v>2.8952270955687909E-2</v>
      </c>
      <c r="G955" s="13">
        <v>1.9006404104854629E-2</v>
      </c>
      <c r="H955" s="13">
        <v>1.0806623541169499E-2</v>
      </c>
      <c r="I955" s="13">
        <v>1.3087825424037171E-2</v>
      </c>
      <c r="K955" s="13">
        <v>2.5505176545799198E-2</v>
      </c>
      <c r="L955" s="13">
        <v>2.4516857644897711E-2</v>
      </c>
      <c r="N955" s="13">
        <v>1.024334241981806E-2</v>
      </c>
      <c r="O955" s="13">
        <v>1.9752601214504551E-2</v>
      </c>
      <c r="P955" s="13">
        <v>3.028440165331342E-2</v>
      </c>
      <c r="Q955" s="13">
        <v>3.4849825997254877E-2</v>
      </c>
      <c r="R955" s="13">
        <v>3.7196522439433777E-2</v>
      </c>
      <c r="S955" s="13">
        <v>1.9611969729162189E-2</v>
      </c>
      <c r="T955" s="13">
        <v>1.840375872515379E-2</v>
      </c>
      <c r="U955" s="13">
        <v>2.4274296876114428E-2</v>
      </c>
      <c r="V955" s="13">
        <v>2.6476719393557339E-2</v>
      </c>
      <c r="W955" s="13">
        <v>2.8331689936250071E-2</v>
      </c>
      <c r="X955" s="13">
        <v>6.2120028753549304E-3</v>
      </c>
      <c r="Y955" s="13">
        <v>4.0003699473883547E-2</v>
      </c>
      <c r="AA955" s="13">
        <v>2.01435441672442E-2</v>
      </c>
      <c r="AB955" s="13">
        <v>2.5476393868181998E-2</v>
      </c>
      <c r="AC955" s="13">
        <v>3.5035448505754019E-2</v>
      </c>
      <c r="AD955" s="13">
        <v>4.1699649338005407E-2</v>
      </c>
      <c r="AE955" s="13">
        <v>2.0923625058570129E-2</v>
      </c>
      <c r="AF955" s="13">
        <v>2.357202354983879E-2</v>
      </c>
      <c r="AH955" s="13">
        <v>3.062726460634967E-2</v>
      </c>
      <c r="AI955" s="13">
        <v>3.4262231783108513E-2</v>
      </c>
      <c r="AJ955" s="13">
        <v>1.7340089603282791E-2</v>
      </c>
      <c r="AK955" s="13">
        <v>2.951321823719159E-2</v>
      </c>
      <c r="AL955" s="13">
        <v>2.002053380695544E-2</v>
      </c>
      <c r="AN955" s="13">
        <v>1.774294832144728E-2</v>
      </c>
      <c r="AO955" s="13">
        <v>1.9218372744744239E-2</v>
      </c>
      <c r="AP955" s="13">
        <v>3.114710611947364E-2</v>
      </c>
      <c r="AQ955" s="13">
        <v>3.3607945584062542E-2</v>
      </c>
    </row>
    <row r="956" spans="2:45" x14ac:dyDescent="0.35">
      <c r="B956" s="12" t="s">
        <v>241</v>
      </c>
      <c r="C956" s="13">
        <v>5.2296269054762319E-2</v>
      </c>
      <c r="D956" s="13">
        <v>7.5480108545372127E-2</v>
      </c>
      <c r="E956" s="13">
        <v>8.7657084658627288E-2</v>
      </c>
      <c r="F956" s="13">
        <v>7.5882906507493256E-2</v>
      </c>
      <c r="G956" s="13">
        <v>3.5459765964845617E-2</v>
      </c>
      <c r="H956" s="13">
        <v>2.5621004208685301E-2</v>
      </c>
      <c r="I956" s="13">
        <v>2.0725246305921739E-2</v>
      </c>
      <c r="K956" s="13">
        <v>6.4561234903168632E-2</v>
      </c>
      <c r="L956" s="13">
        <v>4.0288376982096558E-2</v>
      </c>
      <c r="N956" s="13">
        <v>2.8501679003789068E-2</v>
      </c>
      <c r="O956" s="13">
        <v>3.5690018723767411E-2</v>
      </c>
      <c r="P956" s="13">
        <v>3.7306620895498611E-2</v>
      </c>
      <c r="Q956" s="13">
        <v>5.8366923931192222E-2</v>
      </c>
      <c r="R956" s="13">
        <v>5.7594788191098277E-2</v>
      </c>
      <c r="S956" s="13">
        <v>4.5675452058337777E-2</v>
      </c>
      <c r="T956" s="13">
        <v>3.725950554744132E-2</v>
      </c>
      <c r="U956" s="13">
        <v>6.5779052085667367E-2</v>
      </c>
      <c r="V956" s="13">
        <v>0.10065177558069829</v>
      </c>
      <c r="W956" s="13">
        <v>2.150027400761622E-2</v>
      </c>
      <c r="X956" s="13">
        <v>5.8394827018330771E-2</v>
      </c>
      <c r="Y956" s="13">
        <v>4.8897240716317548E-2</v>
      </c>
      <c r="AA956" s="13">
        <v>5.825077936980947E-2</v>
      </c>
      <c r="AB956" s="13">
        <v>5.461122614615712E-2</v>
      </c>
      <c r="AC956" s="13">
        <v>7.1404273390500927E-2</v>
      </c>
      <c r="AD956" s="13">
        <v>6.8818422490424969E-2</v>
      </c>
      <c r="AE956" s="13">
        <v>4.1352492702792877E-2</v>
      </c>
      <c r="AF956" s="13">
        <v>3.8896955826623829E-2</v>
      </c>
      <c r="AH956" s="13">
        <v>5.7402242785144733E-2</v>
      </c>
      <c r="AI956" s="13">
        <v>1.6509571416197171E-2</v>
      </c>
      <c r="AJ956" s="13">
        <v>7.504058645328826E-2</v>
      </c>
      <c r="AK956" s="13">
        <v>6.4974571879725621E-2</v>
      </c>
      <c r="AL956" s="13">
        <v>4.1206129566921192E-2</v>
      </c>
      <c r="AN956" s="13">
        <v>4.4616551893919783E-2</v>
      </c>
      <c r="AO956" s="13">
        <v>4.1358641149638713E-2</v>
      </c>
      <c r="AP956" s="13">
        <v>7.8338871532945817E-2</v>
      </c>
      <c r="AQ956" s="13">
        <v>4.8281518687879381E-2</v>
      </c>
    </row>
    <row r="957" spans="2:45" x14ac:dyDescent="0.35">
      <c r="B957" s="12" t="s">
        <v>242</v>
      </c>
      <c r="C957" s="13">
        <v>0.15575863788695041</v>
      </c>
      <c r="D957" s="13">
        <v>0.21287170624340859</v>
      </c>
      <c r="E957" s="13">
        <v>0.18893797691125069</v>
      </c>
      <c r="F957" s="13">
        <v>0.1550987673976823</v>
      </c>
      <c r="G957" s="13">
        <v>0.155875232653373</v>
      </c>
      <c r="H957" s="13">
        <v>0.1318316968708495</v>
      </c>
      <c r="I957" s="13">
        <v>0.1077294837642466</v>
      </c>
      <c r="K957" s="13">
        <v>0.1425446037213613</v>
      </c>
      <c r="L957" s="13">
        <v>0.16869570579778601</v>
      </c>
      <c r="N957" s="13">
        <v>0.1579648725326756</v>
      </c>
      <c r="O957" s="13">
        <v>0.15152267790207621</v>
      </c>
      <c r="P957" s="13">
        <v>0.16918451705193299</v>
      </c>
      <c r="Q957" s="13">
        <v>0.16550232896508971</v>
      </c>
      <c r="R957" s="13">
        <v>0.12804593025952771</v>
      </c>
      <c r="S957" s="13">
        <v>0.15239082379897451</v>
      </c>
      <c r="T957" s="13">
        <v>0.17714366024084249</v>
      </c>
      <c r="U957" s="13">
        <v>0.23925118632438519</v>
      </c>
      <c r="V957" s="13">
        <v>0.19932844106070799</v>
      </c>
      <c r="W957" s="13">
        <v>0.13609246843534639</v>
      </c>
      <c r="X957" s="13">
        <v>6.1831193419044868E-2</v>
      </c>
      <c r="Y957" s="13">
        <v>0.1238358009972054</v>
      </c>
      <c r="AA957" s="13">
        <v>0.149618808802186</v>
      </c>
      <c r="AB957" s="13">
        <v>0.13748499915869861</v>
      </c>
      <c r="AC957" s="13">
        <v>0.1716769827909172</v>
      </c>
      <c r="AD957" s="13">
        <v>0.1932652493380938</v>
      </c>
      <c r="AE957" s="13">
        <v>0.154653492964269</v>
      </c>
      <c r="AF957" s="13">
        <v>0.14693875176868909</v>
      </c>
      <c r="AH957" s="13">
        <v>0.17448585773261849</v>
      </c>
      <c r="AI957" s="13">
        <v>0.1103023888548644</v>
      </c>
      <c r="AJ957" s="13">
        <v>0.14586164276638719</v>
      </c>
      <c r="AK957" s="13">
        <v>0.15677936854718019</v>
      </c>
      <c r="AL957" s="13">
        <v>0.1611879634311911</v>
      </c>
      <c r="AN957" s="13">
        <v>0.13797890254351031</v>
      </c>
      <c r="AO957" s="13">
        <v>0.1588562512968795</v>
      </c>
      <c r="AP957" s="13">
        <v>0.1833059962802738</v>
      </c>
      <c r="AQ957" s="13">
        <v>0.1475105730737786</v>
      </c>
    </row>
    <row r="958" spans="2:45" x14ac:dyDescent="0.35">
      <c r="B958" s="12" t="s">
        <v>243</v>
      </c>
      <c r="C958" s="13">
        <v>0.65715007427892536</v>
      </c>
      <c r="D958" s="13">
        <v>0.51614335791120725</v>
      </c>
      <c r="E958" s="13">
        <v>0.57438485054500554</v>
      </c>
      <c r="F958" s="13">
        <v>0.60232125027249073</v>
      </c>
      <c r="G958" s="13">
        <v>0.69157358331934016</v>
      </c>
      <c r="H958" s="13">
        <v>0.71989402576821326</v>
      </c>
      <c r="I958" s="13">
        <v>0.79170098239563569</v>
      </c>
      <c r="K958" s="13">
        <v>0.71637967647765732</v>
      </c>
      <c r="L958" s="13">
        <v>0.59916192498442788</v>
      </c>
      <c r="N958" s="13">
        <v>0.7446374272796964</v>
      </c>
      <c r="O958" s="13">
        <v>0.58323212690423365</v>
      </c>
      <c r="P958" s="13">
        <v>0.63796392950147141</v>
      </c>
      <c r="Q958" s="13">
        <v>0.63441034112038064</v>
      </c>
      <c r="R958" s="13">
        <v>0.6650064072204388</v>
      </c>
      <c r="S958" s="13">
        <v>0.70089902177361751</v>
      </c>
      <c r="T958" s="13">
        <v>0.67384328443302421</v>
      </c>
      <c r="U958" s="13">
        <v>0.52498665017752455</v>
      </c>
      <c r="V958" s="13">
        <v>0.55988435304292938</v>
      </c>
      <c r="W958" s="13">
        <v>0.71523922544632346</v>
      </c>
      <c r="X958" s="13">
        <v>0.73371095020592625</v>
      </c>
      <c r="Y958" s="13">
        <v>0.68511761379024838</v>
      </c>
      <c r="AA958" s="13">
        <v>0.68934672046058509</v>
      </c>
      <c r="AB958" s="13">
        <v>0.70290774948381696</v>
      </c>
      <c r="AC958" s="13">
        <v>0.63066651841922017</v>
      </c>
      <c r="AD958" s="13">
        <v>0.64868806092637066</v>
      </c>
      <c r="AE958" s="13">
        <v>0.53701588124779187</v>
      </c>
      <c r="AF958" s="13">
        <v>0.71062956614652928</v>
      </c>
      <c r="AH958" s="13">
        <v>0.65368765159402009</v>
      </c>
      <c r="AI958" s="13">
        <v>0.76403651069907363</v>
      </c>
      <c r="AJ958" s="13">
        <v>0.63491250300211333</v>
      </c>
      <c r="AK958" s="13">
        <v>0.67933135582223558</v>
      </c>
      <c r="AL958" s="13">
        <v>0.62643714437281695</v>
      </c>
      <c r="AN958" s="13">
        <v>0.71349897191913003</v>
      </c>
      <c r="AO958" s="13">
        <v>0.68779716992494311</v>
      </c>
      <c r="AP958" s="13">
        <v>0.60591373978988916</v>
      </c>
      <c r="AQ958" s="13">
        <v>0.60942124548413534</v>
      </c>
    </row>
    <row r="959" spans="2:45" x14ac:dyDescent="0.35">
      <c r="B959" s="12" t="s">
        <v>81</v>
      </c>
      <c r="C959" s="13">
        <v>0.1097892353254807</v>
      </c>
      <c r="D959" s="13">
        <v>0.1654999849398574</v>
      </c>
      <c r="E959" s="13">
        <v>9.9600643298097605E-2</v>
      </c>
      <c r="F959" s="13">
        <v>0.13774480486664589</v>
      </c>
      <c r="G959" s="13">
        <v>9.8085013957586495E-2</v>
      </c>
      <c r="H959" s="13">
        <v>0.1118466496110823</v>
      </c>
      <c r="I959" s="13">
        <v>6.6756462110158815E-2</v>
      </c>
      <c r="K959" s="13">
        <v>5.1009308352013498E-2</v>
      </c>
      <c r="L959" s="13">
        <v>0.1673371345907918</v>
      </c>
      <c r="N959" s="13">
        <v>5.8652678764020957E-2</v>
      </c>
      <c r="O959" s="13">
        <v>0.20980257525541821</v>
      </c>
      <c r="P959" s="13">
        <v>0.1252605308977835</v>
      </c>
      <c r="Q959" s="13">
        <v>0.10687057998608281</v>
      </c>
      <c r="R959" s="13">
        <v>0.1121563518895014</v>
      </c>
      <c r="S959" s="13">
        <v>8.1422732639907958E-2</v>
      </c>
      <c r="T959" s="13">
        <v>9.3349791053538245E-2</v>
      </c>
      <c r="U959" s="13">
        <v>0.14570881453630821</v>
      </c>
      <c r="V959" s="13">
        <v>0.1136587109221069</v>
      </c>
      <c r="W959" s="13">
        <v>9.8836342174463729E-2</v>
      </c>
      <c r="X959" s="13">
        <v>0.13985102648134301</v>
      </c>
      <c r="Y959" s="13">
        <v>0.10214564502234499</v>
      </c>
      <c r="AA959" s="13">
        <v>8.2640147200175193E-2</v>
      </c>
      <c r="AB959" s="13">
        <v>7.9519631343145394E-2</v>
      </c>
      <c r="AC959" s="13">
        <v>9.1216776893607701E-2</v>
      </c>
      <c r="AD959" s="13">
        <v>4.7528617907105282E-2</v>
      </c>
      <c r="AE959" s="13">
        <v>0.24605450802657619</v>
      </c>
      <c r="AF959" s="13">
        <v>7.9962702708318997E-2</v>
      </c>
      <c r="AH959" s="13">
        <v>8.3796983281866966E-2</v>
      </c>
      <c r="AI959" s="13">
        <v>7.4889297246756151E-2</v>
      </c>
      <c r="AJ959" s="13">
        <v>0.12684517817492841</v>
      </c>
      <c r="AK959" s="13">
        <v>6.9401485513666983E-2</v>
      </c>
      <c r="AL959" s="13">
        <v>0.15114822882211551</v>
      </c>
      <c r="AN959" s="13">
        <v>8.6162625321992842E-2</v>
      </c>
      <c r="AO959" s="13">
        <v>9.2769564883794328E-2</v>
      </c>
      <c r="AP959" s="13">
        <v>0.1012942862774177</v>
      </c>
      <c r="AQ959" s="13">
        <v>0.16117871717014409</v>
      </c>
    </row>
    <row r="961" spans="2:45" x14ac:dyDescent="0.35">
      <c r="B961" s="30" t="s">
        <v>249</v>
      </c>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row>
    <row r="962" spans="2:45" x14ac:dyDescent="0.35">
      <c r="B962" s="29" t="s">
        <v>16</v>
      </c>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row>
    <row r="963" spans="2:45" x14ac:dyDescent="0.35">
      <c r="B963" s="12" t="s">
        <v>240</v>
      </c>
      <c r="C963" s="13">
        <v>3.2693658093237821E-2</v>
      </c>
      <c r="D963" s="13">
        <v>4.2235168540347513E-2</v>
      </c>
      <c r="E963" s="13">
        <v>5.7276141215990263E-2</v>
      </c>
      <c r="F963" s="13">
        <v>4.5495831059919917E-2</v>
      </c>
      <c r="G963" s="13">
        <v>2.4987353046186319E-2</v>
      </c>
      <c r="H963" s="13">
        <v>1.217939970270911E-2</v>
      </c>
      <c r="I963" s="13">
        <v>1.6084708132590379E-2</v>
      </c>
      <c r="K963" s="13">
        <v>2.7722518484412512E-2</v>
      </c>
      <c r="L963" s="13">
        <v>3.75606025787526E-2</v>
      </c>
      <c r="N963" s="13">
        <v>2.5848275235634951E-3</v>
      </c>
      <c r="O963" s="13">
        <v>3.518992353431441E-2</v>
      </c>
      <c r="P963" s="13">
        <v>4.9366278020175597E-2</v>
      </c>
      <c r="Q963" s="13">
        <v>2.4758887368729249E-2</v>
      </c>
      <c r="R963" s="13">
        <v>4.9109449742892212E-2</v>
      </c>
      <c r="S963" s="13">
        <v>3.3371936880757458E-2</v>
      </c>
      <c r="T963" s="13">
        <v>5.0366620542831149E-2</v>
      </c>
      <c r="U963" s="13">
        <v>3.6828334253085168E-2</v>
      </c>
      <c r="V963" s="13">
        <v>4.0103893392708832E-2</v>
      </c>
      <c r="W963" s="13">
        <v>3.5452494581379307E-2</v>
      </c>
      <c r="X963" s="13">
        <v>2.106821533595522E-2</v>
      </c>
      <c r="Y963" s="13">
        <v>1.2159417433405619E-2</v>
      </c>
      <c r="AA963" s="13">
        <v>2.9515151257064581E-2</v>
      </c>
      <c r="AB963" s="13">
        <v>3.0638272832823471E-2</v>
      </c>
      <c r="AC963" s="13">
        <v>3.6907559399709251E-2</v>
      </c>
      <c r="AD963" s="13">
        <v>3.9445715965584813E-2</v>
      </c>
      <c r="AE963" s="13">
        <v>3.8222913988662913E-2</v>
      </c>
      <c r="AF963" s="13">
        <v>2.840529566157465E-2</v>
      </c>
      <c r="AH963" s="13">
        <v>3.4846376758245999E-2</v>
      </c>
      <c r="AI963" s="13">
        <v>1.4446944947929939E-2</v>
      </c>
      <c r="AJ963" s="13">
        <v>3.5758149672457752E-2</v>
      </c>
      <c r="AK963" s="13">
        <v>4.5941691117786558E-2</v>
      </c>
      <c r="AL963" s="13">
        <v>2.6251801114716949E-2</v>
      </c>
      <c r="AN963" s="13">
        <v>2.4854094492020279E-2</v>
      </c>
      <c r="AO963" s="13">
        <v>2.7898362810386931E-2</v>
      </c>
      <c r="AP963" s="13">
        <v>2.730443175207806E-2</v>
      </c>
      <c r="AQ963" s="13">
        <v>5.0168201529580209E-2</v>
      </c>
    </row>
    <row r="964" spans="2:45" x14ac:dyDescent="0.35">
      <c r="B964" s="12" t="s">
        <v>241</v>
      </c>
      <c r="C964" s="13">
        <v>6.0510308717465711E-2</v>
      </c>
      <c r="D964" s="13">
        <v>0.10403234520607341</v>
      </c>
      <c r="E964" s="13">
        <v>0.11077016984438839</v>
      </c>
      <c r="F964" s="13">
        <v>8.1021350730034886E-2</v>
      </c>
      <c r="G964" s="13">
        <v>3.113337249494456E-2</v>
      </c>
      <c r="H964" s="13">
        <v>3.084800769815026E-2</v>
      </c>
      <c r="I964" s="13">
        <v>1.8106519815227009E-2</v>
      </c>
      <c r="K964" s="13">
        <v>6.580274405641208E-2</v>
      </c>
      <c r="L964" s="13">
        <v>5.5328802862731681E-2</v>
      </c>
      <c r="N964" s="13">
        <v>4.1596187106315338E-2</v>
      </c>
      <c r="O964" s="13">
        <v>5.0472702129387002E-2</v>
      </c>
      <c r="P964" s="13">
        <v>4.9480077120770988E-2</v>
      </c>
      <c r="Q964" s="13">
        <v>5.5033213291967017E-2</v>
      </c>
      <c r="R964" s="13">
        <v>8.5207037704525632E-2</v>
      </c>
      <c r="S964" s="13">
        <v>6.0116652246580603E-2</v>
      </c>
      <c r="T964" s="13">
        <v>5.4568506985819949E-2</v>
      </c>
      <c r="U964" s="13">
        <v>8.9928646999137232E-2</v>
      </c>
      <c r="V964" s="13">
        <v>9.1078967056791665E-2</v>
      </c>
      <c r="W964" s="13">
        <v>3.0249750496856052E-2</v>
      </c>
      <c r="X964" s="13">
        <v>5.0773126347996383E-2</v>
      </c>
      <c r="Y964" s="13">
        <v>4.1486517423252198E-2</v>
      </c>
      <c r="AA964" s="13">
        <v>8.2193629267617363E-2</v>
      </c>
      <c r="AB964" s="13">
        <v>4.5628615334551113E-2</v>
      </c>
      <c r="AC964" s="13">
        <v>3.4543216584169228E-2</v>
      </c>
      <c r="AD964" s="13">
        <v>4.5179903481934083E-2</v>
      </c>
      <c r="AE964" s="13">
        <v>5.2209073828224449E-2</v>
      </c>
      <c r="AF964" s="13">
        <v>5.7003379766287138E-2</v>
      </c>
      <c r="AH964" s="13">
        <v>0.1055382189513049</v>
      </c>
      <c r="AI964" s="13">
        <v>3.786082360899317E-2</v>
      </c>
      <c r="AJ964" s="13">
        <v>3.6397320629138391E-2</v>
      </c>
      <c r="AK964" s="13">
        <v>4.49333917420821E-2</v>
      </c>
      <c r="AL964" s="13">
        <v>6.3795688528839975E-2</v>
      </c>
      <c r="AN964" s="13">
        <v>4.0971720503802128E-2</v>
      </c>
      <c r="AO964" s="13">
        <v>4.3157142817814603E-2</v>
      </c>
      <c r="AP964" s="13">
        <v>0.1042574178034489</v>
      </c>
      <c r="AQ964" s="13">
        <v>6.0402279756534782E-2</v>
      </c>
    </row>
    <row r="965" spans="2:45" x14ac:dyDescent="0.35">
      <c r="B965" s="12" t="s">
        <v>242</v>
      </c>
      <c r="C965" s="13">
        <v>0.14795401794292781</v>
      </c>
      <c r="D965" s="13">
        <v>0.23227910191145271</v>
      </c>
      <c r="E965" s="13">
        <v>0.17194568380138919</v>
      </c>
      <c r="F965" s="13">
        <v>0.16182508219408401</v>
      </c>
      <c r="G965" s="13">
        <v>0.15459914318409801</v>
      </c>
      <c r="H965" s="13">
        <v>0.123098902065153</v>
      </c>
      <c r="I965" s="13">
        <v>7.299628639352207E-2</v>
      </c>
      <c r="K965" s="13">
        <v>0.13992832909330899</v>
      </c>
      <c r="L965" s="13">
        <v>0.15581148829434691</v>
      </c>
      <c r="N965" s="13">
        <v>0.18128364892469359</v>
      </c>
      <c r="O965" s="13">
        <v>9.4368755834573437E-2</v>
      </c>
      <c r="P965" s="13">
        <v>0.14386883661151639</v>
      </c>
      <c r="Q965" s="13">
        <v>0.15070074620154031</v>
      </c>
      <c r="R965" s="13">
        <v>9.9398676816834855E-2</v>
      </c>
      <c r="S965" s="13">
        <v>0.14969962890831781</v>
      </c>
      <c r="T965" s="13">
        <v>0.1709996893111754</v>
      </c>
      <c r="U965" s="13">
        <v>0.15808958112477831</v>
      </c>
      <c r="V965" s="13">
        <v>0.18259997433196459</v>
      </c>
      <c r="W965" s="13">
        <v>0.1179970063473125</v>
      </c>
      <c r="X965" s="13">
        <v>0.13783179494056691</v>
      </c>
      <c r="Y965" s="13">
        <v>0.16201027194525661</v>
      </c>
      <c r="AA965" s="13">
        <v>0.1372336181093855</v>
      </c>
      <c r="AB965" s="13">
        <v>0.12094298655513901</v>
      </c>
      <c r="AC965" s="13">
        <v>0.2234620094818785</v>
      </c>
      <c r="AD965" s="13">
        <v>0.21196126472589299</v>
      </c>
      <c r="AE965" s="13">
        <v>0.1568759431942762</v>
      </c>
      <c r="AF965" s="13">
        <v>0.1105864721958869</v>
      </c>
      <c r="AH965" s="13">
        <v>0.13366294654489219</v>
      </c>
      <c r="AI965" s="13">
        <v>0.1205049779244792</v>
      </c>
      <c r="AJ965" s="13">
        <v>0.17311268955109979</v>
      </c>
      <c r="AK965" s="13">
        <v>0.17001508276167751</v>
      </c>
      <c r="AL965" s="13">
        <v>0.13727132663956809</v>
      </c>
      <c r="AN965" s="13">
        <v>0.1410388626048413</v>
      </c>
      <c r="AO965" s="13">
        <v>0.14116679517018679</v>
      </c>
      <c r="AP965" s="13">
        <v>0.17791414447506479</v>
      </c>
      <c r="AQ965" s="13">
        <v>0.1360491391400655</v>
      </c>
    </row>
    <row r="966" spans="2:45" x14ac:dyDescent="0.35">
      <c r="B966" s="12" t="s">
        <v>243</v>
      </c>
      <c r="C966" s="13">
        <v>0.63436829580734033</v>
      </c>
      <c r="D966" s="13">
        <v>0.43945852107546879</v>
      </c>
      <c r="E966" s="13">
        <v>0.56003517821949611</v>
      </c>
      <c r="F966" s="13">
        <v>0.5566724963922155</v>
      </c>
      <c r="G966" s="13">
        <v>0.68146885338142582</v>
      </c>
      <c r="H966" s="13">
        <v>0.70623695873570536</v>
      </c>
      <c r="I966" s="13">
        <v>0.79973953798493425</v>
      </c>
      <c r="K966" s="13">
        <v>0.71812942653411371</v>
      </c>
      <c r="L966" s="13">
        <v>0.55236279900587659</v>
      </c>
      <c r="N966" s="13">
        <v>0.68850710171659057</v>
      </c>
      <c r="O966" s="13">
        <v>0.62307940535219541</v>
      </c>
      <c r="P966" s="13">
        <v>0.63095045181704645</v>
      </c>
      <c r="Q966" s="13">
        <v>0.60863248392431279</v>
      </c>
      <c r="R966" s="13">
        <v>0.62804486849926056</v>
      </c>
      <c r="S966" s="13">
        <v>0.65454158835642173</v>
      </c>
      <c r="T966" s="13">
        <v>0.63680134314631021</v>
      </c>
      <c r="U966" s="13">
        <v>0.55378996603596198</v>
      </c>
      <c r="V966" s="13">
        <v>0.57212271159150607</v>
      </c>
      <c r="W966" s="13">
        <v>0.70949862718739887</v>
      </c>
      <c r="X966" s="13">
        <v>0.62750615638617169</v>
      </c>
      <c r="Y966" s="13">
        <v>0.66029645326718189</v>
      </c>
      <c r="AA966" s="13">
        <v>0.64515049060244456</v>
      </c>
      <c r="AB966" s="13">
        <v>0.69668161225268699</v>
      </c>
      <c r="AC966" s="13">
        <v>0.56826112304693277</v>
      </c>
      <c r="AD966" s="13">
        <v>0.64361114076384307</v>
      </c>
      <c r="AE966" s="13">
        <v>0.50734286414138396</v>
      </c>
      <c r="AF966" s="13">
        <v>0.7185515050046507</v>
      </c>
      <c r="AH966" s="13">
        <v>0.61133322463265061</v>
      </c>
      <c r="AI966" s="13">
        <v>0.72281086712047349</v>
      </c>
      <c r="AJ966" s="13">
        <v>0.58157617858557431</v>
      </c>
      <c r="AK966" s="13">
        <v>0.6674525338225068</v>
      </c>
      <c r="AL966" s="13">
        <v>0.62320709280756204</v>
      </c>
      <c r="AN966" s="13">
        <v>0.68811662484141345</v>
      </c>
      <c r="AO966" s="13">
        <v>0.68086847206979073</v>
      </c>
      <c r="AP966" s="13">
        <v>0.57958847230862842</v>
      </c>
      <c r="AQ966" s="13">
        <v>0.57690527803603175</v>
      </c>
    </row>
    <row r="967" spans="2:45" x14ac:dyDescent="0.35">
      <c r="B967" s="12" t="s">
        <v>81</v>
      </c>
      <c r="C967" s="13">
        <v>0.12447371943902839</v>
      </c>
      <c r="D967" s="13">
        <v>0.18199486326665781</v>
      </c>
      <c r="E967" s="13">
        <v>9.9972826918735949E-2</v>
      </c>
      <c r="F967" s="13">
        <v>0.15498523962374569</v>
      </c>
      <c r="G967" s="13">
        <v>0.1078112778933453</v>
      </c>
      <c r="H967" s="13">
        <v>0.12763673179828219</v>
      </c>
      <c r="I967" s="13">
        <v>9.3072947673726369E-2</v>
      </c>
      <c r="K967" s="13">
        <v>4.8416981831752602E-2</v>
      </c>
      <c r="L967" s="13">
        <v>0.1989363072582922</v>
      </c>
      <c r="N967" s="13">
        <v>8.6028234728836958E-2</v>
      </c>
      <c r="O967" s="13">
        <v>0.1968892131495297</v>
      </c>
      <c r="P967" s="13">
        <v>0.12633435643049071</v>
      </c>
      <c r="Q967" s="13">
        <v>0.16087466921345059</v>
      </c>
      <c r="R967" s="13">
        <v>0.13823996723648679</v>
      </c>
      <c r="S967" s="13">
        <v>0.1022701936079224</v>
      </c>
      <c r="T967" s="13">
        <v>8.7263840013863295E-2</v>
      </c>
      <c r="U967" s="13">
        <v>0.1613634715870372</v>
      </c>
      <c r="V967" s="13">
        <v>0.1140944536270288</v>
      </c>
      <c r="W967" s="13">
        <v>0.1068021213870531</v>
      </c>
      <c r="X967" s="13">
        <v>0.16282070698930959</v>
      </c>
      <c r="Y967" s="13">
        <v>0.1240473399309036</v>
      </c>
      <c r="AA967" s="13">
        <v>0.1059071107634881</v>
      </c>
      <c r="AB967" s="13">
        <v>0.1061085130247995</v>
      </c>
      <c r="AC967" s="13">
        <v>0.1368260914873102</v>
      </c>
      <c r="AD967" s="13">
        <v>5.9801975062745018E-2</v>
      </c>
      <c r="AE967" s="13">
        <v>0.2453492048474526</v>
      </c>
      <c r="AF967" s="13">
        <v>8.5453347371600583E-2</v>
      </c>
      <c r="AH967" s="13">
        <v>0.1146192331129062</v>
      </c>
      <c r="AI967" s="13">
        <v>0.1043763863981241</v>
      </c>
      <c r="AJ967" s="13">
        <v>0.17315566156172979</v>
      </c>
      <c r="AK967" s="13">
        <v>7.1657300555946976E-2</v>
      </c>
      <c r="AL967" s="13">
        <v>0.14947409090931299</v>
      </c>
      <c r="AN967" s="13">
        <v>0.10501869755792299</v>
      </c>
      <c r="AO967" s="13">
        <v>0.1069092271318209</v>
      </c>
      <c r="AP967" s="13">
        <v>0.11093553366077991</v>
      </c>
      <c r="AQ967" s="13">
        <v>0.17647510153778781</v>
      </c>
    </row>
    <row r="969" spans="2:45" x14ac:dyDescent="0.35">
      <c r="B969" s="30" t="s">
        <v>250</v>
      </c>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row>
    <row r="970" spans="2:45" x14ac:dyDescent="0.35">
      <c r="B970" s="29" t="s">
        <v>16</v>
      </c>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row>
    <row r="971" spans="2:45" x14ac:dyDescent="0.35">
      <c r="B971" s="12" t="s">
        <v>240</v>
      </c>
      <c r="C971" s="13">
        <v>3.5895845607421838E-2</v>
      </c>
      <c r="D971" s="13">
        <v>2.8160862337631029E-2</v>
      </c>
      <c r="E971" s="13">
        <v>3.3420499522067E-2</v>
      </c>
      <c r="F971" s="13">
        <v>5.4017213378805107E-2</v>
      </c>
      <c r="G971" s="13">
        <v>3.7916733249668683E-2</v>
      </c>
      <c r="H971" s="13">
        <v>2.6922044327014422E-2</v>
      </c>
      <c r="I971" s="13">
        <v>3.2680999668520769E-2</v>
      </c>
      <c r="K971" s="13">
        <v>2.902377476016018E-2</v>
      </c>
      <c r="L971" s="13">
        <v>4.2623877798424872E-2</v>
      </c>
      <c r="N971" s="13">
        <v>5.1640703316891204E-3</v>
      </c>
      <c r="O971" s="13">
        <v>1.9752601214504551E-2</v>
      </c>
      <c r="P971" s="13">
        <v>3.6190544049867823E-2</v>
      </c>
      <c r="Q971" s="13">
        <v>3.3472929131619013E-2</v>
      </c>
      <c r="R971" s="13">
        <v>4.1466244897711599E-2</v>
      </c>
      <c r="S971" s="13">
        <v>3.4713172716860197E-2</v>
      </c>
      <c r="T971" s="13">
        <v>4.0010319166759907E-2</v>
      </c>
      <c r="U971" s="13">
        <v>5.0957201636670398E-2</v>
      </c>
      <c r="V971" s="13">
        <v>3.8825865947686028E-2</v>
      </c>
      <c r="W971" s="13">
        <v>4.6945919295325739E-2</v>
      </c>
      <c r="X971" s="13">
        <v>2.5599769404953131E-2</v>
      </c>
      <c r="Y971" s="13">
        <v>3.7618900029715872E-2</v>
      </c>
      <c r="AA971" s="13">
        <v>2.3032305534261849E-2</v>
      </c>
      <c r="AB971" s="13">
        <v>1.861195396658032E-2</v>
      </c>
      <c r="AC971" s="13">
        <v>6.2860265128352133E-2</v>
      </c>
      <c r="AD971" s="13">
        <v>6.1663497942120761E-2</v>
      </c>
      <c r="AE971" s="13">
        <v>4.524373607311015E-2</v>
      </c>
      <c r="AF971" s="13">
        <v>3.0734923582891649E-2</v>
      </c>
      <c r="AH971" s="13">
        <v>2.5851771022529751E-2</v>
      </c>
      <c r="AI971" s="13">
        <v>3.3006652045660258E-2</v>
      </c>
      <c r="AJ971" s="13">
        <v>3.5008593629208412E-2</v>
      </c>
      <c r="AK971" s="13">
        <v>5.487874417030926E-2</v>
      </c>
      <c r="AL971" s="13">
        <v>2.9490845294319921E-2</v>
      </c>
      <c r="AN971" s="13">
        <v>2.1342205597637599E-2</v>
      </c>
      <c r="AO971" s="13">
        <v>4.1498449483431232E-2</v>
      </c>
      <c r="AP971" s="13">
        <v>4.2690139950001052E-2</v>
      </c>
      <c r="AQ971" s="13">
        <v>4.0063003996817857E-2</v>
      </c>
    </row>
    <row r="972" spans="2:45" x14ac:dyDescent="0.35">
      <c r="B972" s="12" t="s">
        <v>241</v>
      </c>
      <c r="C972" s="13">
        <v>9.9118909989143592E-2</v>
      </c>
      <c r="D972" s="13">
        <v>8.0256605038834972E-2</v>
      </c>
      <c r="E972" s="13">
        <v>0.10825407721029261</v>
      </c>
      <c r="F972" s="13">
        <v>0.1157696801314308</v>
      </c>
      <c r="G972" s="13">
        <v>8.7249279148055692E-2</v>
      </c>
      <c r="H972" s="13">
        <v>0.1055424241480683</v>
      </c>
      <c r="I972" s="13">
        <v>9.5883548004363162E-2</v>
      </c>
      <c r="K972" s="13">
        <v>9.9362013197763943E-2</v>
      </c>
      <c r="L972" s="13">
        <v>9.888090222559065E-2</v>
      </c>
      <c r="N972" s="13">
        <v>0.12803303217402809</v>
      </c>
      <c r="O972" s="13">
        <v>0.1032279788195164</v>
      </c>
      <c r="P972" s="13">
        <v>0.11460475607932499</v>
      </c>
      <c r="Q972" s="13">
        <v>9.9655592913572441E-2</v>
      </c>
      <c r="R972" s="13">
        <v>9.2822645215579383E-2</v>
      </c>
      <c r="S972" s="13">
        <v>0.1083886096288367</v>
      </c>
      <c r="T972" s="13">
        <v>6.8223609381746389E-2</v>
      </c>
      <c r="U972" s="13">
        <v>0.10511968534620381</v>
      </c>
      <c r="V972" s="13">
        <v>0.11202042678057279</v>
      </c>
      <c r="W972" s="13">
        <v>7.1602071858887312E-2</v>
      </c>
      <c r="X972" s="13">
        <v>0.1006775995646086</v>
      </c>
      <c r="Y972" s="13">
        <v>9.5842302246709796E-2</v>
      </c>
      <c r="AA972" s="13">
        <v>9.1543170236719665E-2</v>
      </c>
      <c r="AB972" s="13">
        <v>8.0187726965870024E-2</v>
      </c>
      <c r="AC972" s="13">
        <v>0.1001841429649187</v>
      </c>
      <c r="AD972" s="13">
        <v>0.1329262204305576</v>
      </c>
      <c r="AE972" s="13">
        <v>7.8573577360975366E-2</v>
      </c>
      <c r="AF972" s="13">
        <v>0.11463613494316539</v>
      </c>
      <c r="AH972" s="13">
        <v>9.1741785817073665E-2</v>
      </c>
      <c r="AI972" s="13">
        <v>8.0370487928607057E-2</v>
      </c>
      <c r="AJ972" s="13">
        <v>8.3463295591362549E-2</v>
      </c>
      <c r="AK972" s="13">
        <v>0.1172058674238687</v>
      </c>
      <c r="AL972" s="13">
        <v>0.1019308423232123</v>
      </c>
      <c r="AN972" s="13">
        <v>0.1116879329847565</v>
      </c>
      <c r="AO972" s="13">
        <v>9.1809902160185392E-2</v>
      </c>
      <c r="AP972" s="13">
        <v>0.1104651484075086</v>
      </c>
      <c r="AQ972" s="13">
        <v>8.1722018388295251E-2</v>
      </c>
    </row>
    <row r="973" spans="2:45" x14ac:dyDescent="0.35">
      <c r="B973" s="12" t="s">
        <v>242</v>
      </c>
      <c r="C973" s="13">
        <v>0.28897552695679929</v>
      </c>
      <c r="D973" s="13">
        <v>0.29119723583186452</v>
      </c>
      <c r="E973" s="13">
        <v>0.28450338778690021</v>
      </c>
      <c r="F973" s="13">
        <v>0.26805988557722821</v>
      </c>
      <c r="G973" s="13">
        <v>0.31604010273707961</v>
      </c>
      <c r="H973" s="13">
        <v>0.29620161805187523</v>
      </c>
      <c r="I973" s="13">
        <v>0.28135121884312703</v>
      </c>
      <c r="K973" s="13">
        <v>0.31375253458373048</v>
      </c>
      <c r="L973" s="13">
        <v>0.26471784559468903</v>
      </c>
      <c r="N973" s="13">
        <v>0.31464699777054922</v>
      </c>
      <c r="O973" s="13">
        <v>0.25708116975058409</v>
      </c>
      <c r="P973" s="13">
        <v>0.28548727572107052</v>
      </c>
      <c r="Q973" s="13">
        <v>0.2287965669215189</v>
      </c>
      <c r="R973" s="13">
        <v>0.28113869309219891</v>
      </c>
      <c r="S973" s="13">
        <v>0.29626292519312902</v>
      </c>
      <c r="T973" s="13">
        <v>0.40088611422726428</v>
      </c>
      <c r="U973" s="13">
        <v>0.27116016220067501</v>
      </c>
      <c r="V973" s="13">
        <v>0.30547032937484908</v>
      </c>
      <c r="W973" s="13">
        <v>0.26935816965425052</v>
      </c>
      <c r="X973" s="13">
        <v>0.24231957339432461</v>
      </c>
      <c r="Y973" s="13">
        <v>0.28046180838729462</v>
      </c>
      <c r="AA973" s="13">
        <v>0.29491049979224038</v>
      </c>
      <c r="AB973" s="13">
        <v>0.29081067488444851</v>
      </c>
      <c r="AC973" s="13">
        <v>0.27791430569999531</v>
      </c>
      <c r="AD973" s="13">
        <v>0.34885313773093768</v>
      </c>
      <c r="AE973" s="13">
        <v>0.19889488165569369</v>
      </c>
      <c r="AF973" s="13">
        <v>0.3269908879680114</v>
      </c>
      <c r="AH973" s="13">
        <v>0.30062601862184751</v>
      </c>
      <c r="AI973" s="13">
        <v>0.30687540195324092</v>
      </c>
      <c r="AJ973" s="13">
        <v>0.25108211701196531</v>
      </c>
      <c r="AK973" s="13">
        <v>0.32022400803929191</v>
      </c>
      <c r="AL973" s="13">
        <v>0.27345648513241272</v>
      </c>
      <c r="AN973" s="13">
        <v>0.29758795802551952</v>
      </c>
      <c r="AO973" s="13">
        <v>0.33964066660638098</v>
      </c>
      <c r="AP973" s="13">
        <v>0.26186412770218948</v>
      </c>
      <c r="AQ973" s="13">
        <v>0.24988842907239389</v>
      </c>
    </row>
    <row r="974" spans="2:45" x14ac:dyDescent="0.35">
      <c r="B974" s="12" t="s">
        <v>243</v>
      </c>
      <c r="C974" s="13">
        <v>0.4182637126624672</v>
      </c>
      <c r="D974" s="13">
        <v>0.38107671582833419</v>
      </c>
      <c r="E974" s="13">
        <v>0.4031786770636932</v>
      </c>
      <c r="F974" s="13">
        <v>0.4083042237715781</v>
      </c>
      <c r="G974" s="13">
        <v>0.4317182882371674</v>
      </c>
      <c r="H974" s="13">
        <v>0.40238282702882278</v>
      </c>
      <c r="I974" s="13">
        <v>0.46289495841056849</v>
      </c>
      <c r="K974" s="13">
        <v>0.47313880473010728</v>
      </c>
      <c r="L974" s="13">
        <v>0.36453880293420721</v>
      </c>
      <c r="N974" s="13">
        <v>0.43648170442376522</v>
      </c>
      <c r="O974" s="13">
        <v>0.33546297542552572</v>
      </c>
      <c r="P974" s="13">
        <v>0.4334541147066493</v>
      </c>
      <c r="Q974" s="13">
        <v>0.49107305286007819</v>
      </c>
      <c r="R974" s="13">
        <v>0.44905706176318849</v>
      </c>
      <c r="S974" s="13">
        <v>0.40173768697884471</v>
      </c>
      <c r="T974" s="13">
        <v>0.35882406636782482</v>
      </c>
      <c r="U974" s="13">
        <v>0.37541015384993892</v>
      </c>
      <c r="V974" s="13">
        <v>0.40750032428102217</v>
      </c>
      <c r="W974" s="13">
        <v>0.44818746278081539</v>
      </c>
      <c r="X974" s="13">
        <v>0.41738569089761313</v>
      </c>
      <c r="Y974" s="13">
        <v>0.42801173485848892</v>
      </c>
      <c r="AA974" s="13">
        <v>0.44532810097178871</v>
      </c>
      <c r="AB974" s="13">
        <v>0.48291338861875122</v>
      </c>
      <c r="AC974" s="13">
        <v>0.42283901634155369</v>
      </c>
      <c r="AD974" s="13">
        <v>0.37444997604227559</v>
      </c>
      <c r="AE974" s="13">
        <v>0.38101347832692939</v>
      </c>
      <c r="AF974" s="13">
        <v>0.41391704760245551</v>
      </c>
      <c r="AH974" s="13">
        <v>0.44009311547657032</v>
      </c>
      <c r="AI974" s="13">
        <v>0.46965909751327622</v>
      </c>
      <c r="AJ974" s="13">
        <v>0.40648568976116101</v>
      </c>
      <c r="AK974" s="13">
        <v>0.39944238151981692</v>
      </c>
      <c r="AL974" s="13">
        <v>0.41164210428434539</v>
      </c>
      <c r="AN974" s="13">
        <v>0.43802497760529868</v>
      </c>
      <c r="AO974" s="13">
        <v>0.37101278273386629</v>
      </c>
      <c r="AP974" s="13">
        <v>0.44976736838323039</v>
      </c>
      <c r="AQ974" s="13">
        <v>0.42030135761871829</v>
      </c>
    </row>
    <row r="975" spans="2:45" x14ac:dyDescent="0.35">
      <c r="B975" s="12" t="s">
        <v>81</v>
      </c>
      <c r="C975" s="13">
        <v>0.15774600478416809</v>
      </c>
      <c r="D975" s="13">
        <v>0.21930858096333539</v>
      </c>
      <c r="E975" s="13">
        <v>0.17064335841704709</v>
      </c>
      <c r="F975" s="13">
        <v>0.1538489971409579</v>
      </c>
      <c r="G975" s="13">
        <v>0.1270755966280285</v>
      </c>
      <c r="H975" s="13">
        <v>0.1689510864442193</v>
      </c>
      <c r="I975" s="13">
        <v>0.12718927507342059</v>
      </c>
      <c r="K975" s="13">
        <v>8.4722872728237933E-2</v>
      </c>
      <c r="L975" s="13">
        <v>0.2292385714470884</v>
      </c>
      <c r="N975" s="13">
        <v>0.1156741952999684</v>
      </c>
      <c r="O975" s="13">
        <v>0.28447527478986911</v>
      </c>
      <c r="P975" s="13">
        <v>0.13026330944308739</v>
      </c>
      <c r="Q975" s="13">
        <v>0.14700185817321151</v>
      </c>
      <c r="R975" s="13">
        <v>0.13551535503132159</v>
      </c>
      <c r="S975" s="13">
        <v>0.15889760548232931</v>
      </c>
      <c r="T975" s="13">
        <v>0.13205589085640451</v>
      </c>
      <c r="U975" s="13">
        <v>0.19735279696651181</v>
      </c>
      <c r="V975" s="13">
        <v>0.13618305361586969</v>
      </c>
      <c r="W975" s="13">
        <v>0.16390637641072101</v>
      </c>
      <c r="X975" s="13">
        <v>0.21401736673850039</v>
      </c>
      <c r="Y975" s="13">
        <v>0.1580652544777908</v>
      </c>
      <c r="AA975" s="13">
        <v>0.1451859234649894</v>
      </c>
      <c r="AB975" s="13">
        <v>0.12747625556435019</v>
      </c>
      <c r="AC975" s="13">
        <v>0.13620226986518019</v>
      </c>
      <c r="AD975" s="13">
        <v>8.2107167854108348E-2</v>
      </c>
      <c r="AE975" s="13">
        <v>0.29627432658329128</v>
      </c>
      <c r="AF975" s="13">
        <v>0.1137210059034762</v>
      </c>
      <c r="AH975" s="13">
        <v>0.14168730906197871</v>
      </c>
      <c r="AI975" s="13">
        <v>0.1100883605592155</v>
      </c>
      <c r="AJ975" s="13">
        <v>0.22396030400630279</v>
      </c>
      <c r="AK975" s="13">
        <v>0.1082489988467131</v>
      </c>
      <c r="AL975" s="13">
        <v>0.1834797229657098</v>
      </c>
      <c r="AN975" s="13">
        <v>0.13135692578678779</v>
      </c>
      <c r="AO975" s="13">
        <v>0.15603819901613611</v>
      </c>
      <c r="AP975" s="13">
        <v>0.13521321555707061</v>
      </c>
      <c r="AQ975" s="13">
        <v>0.20802519092377461</v>
      </c>
    </row>
    <row r="977" spans="2:45" x14ac:dyDescent="0.35">
      <c r="B977" s="30" t="s">
        <v>251</v>
      </c>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row>
    <row r="978" spans="2:45" x14ac:dyDescent="0.35">
      <c r="B978" s="29" t="s">
        <v>16</v>
      </c>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row>
    <row r="979" spans="2:45" x14ac:dyDescent="0.35">
      <c r="B979" s="12" t="s">
        <v>240</v>
      </c>
      <c r="C979" s="13">
        <v>6.3422110683894348E-2</v>
      </c>
      <c r="D979" s="13">
        <v>7.0407419383530928E-2</v>
      </c>
      <c r="E979" s="13">
        <v>7.2398518586904992E-2</v>
      </c>
      <c r="F979" s="13">
        <v>6.9482183976439585E-2</v>
      </c>
      <c r="G979" s="13">
        <v>7.7055658669991117E-2</v>
      </c>
      <c r="H979" s="13">
        <v>5.1237499632993351E-2</v>
      </c>
      <c r="I979" s="13">
        <v>4.3760860102406117E-2</v>
      </c>
      <c r="K979" s="13">
        <v>4.8725500040853083E-2</v>
      </c>
      <c r="L979" s="13">
        <v>7.7810680258147261E-2</v>
      </c>
      <c r="N979" s="13">
        <v>5.0567351382167183E-2</v>
      </c>
      <c r="O979" s="13">
        <v>7.9839058322541179E-2</v>
      </c>
      <c r="P979" s="13">
        <v>3.6541256359505538E-2</v>
      </c>
      <c r="Q979" s="13">
        <v>4.2786534428549988E-2</v>
      </c>
      <c r="R979" s="13">
        <v>6.1018614402593672E-2</v>
      </c>
      <c r="S979" s="13">
        <v>6.1662970451426047E-2</v>
      </c>
      <c r="T979" s="13">
        <v>5.3395333126914343E-2</v>
      </c>
      <c r="U979" s="13">
        <v>8.6683570620134265E-2</v>
      </c>
      <c r="V979" s="13">
        <v>6.4527781620080618E-2</v>
      </c>
      <c r="W979" s="13">
        <v>7.1042647237510151E-2</v>
      </c>
      <c r="X979" s="13">
        <v>6.6979256552682914E-2</v>
      </c>
      <c r="Y979" s="13">
        <v>6.8055655783012703E-2</v>
      </c>
      <c r="AA979" s="13">
        <v>3.7791372224792147E-2</v>
      </c>
      <c r="AB979" s="13">
        <v>3.6031028400168828E-2</v>
      </c>
      <c r="AC979" s="13">
        <v>7.2358803502123883E-2</v>
      </c>
      <c r="AD979" s="13">
        <v>0.1118220042928271</v>
      </c>
      <c r="AE979" s="13">
        <v>7.7922238172742991E-2</v>
      </c>
      <c r="AF979" s="13">
        <v>6.7247237361293177E-2</v>
      </c>
      <c r="AH979" s="13">
        <v>3.1673015180599173E-2</v>
      </c>
      <c r="AI979" s="13">
        <v>5.2218816338698917E-2</v>
      </c>
      <c r="AJ979" s="13">
        <v>5.0450175059029573E-2</v>
      </c>
      <c r="AK979" s="13">
        <v>8.8946697048219558E-2</v>
      </c>
      <c r="AL979" s="13">
        <v>7.0485574735843104E-2</v>
      </c>
      <c r="AN979" s="13">
        <v>3.993755776543028E-2</v>
      </c>
      <c r="AO979" s="13">
        <v>5.4865785695065457E-2</v>
      </c>
      <c r="AP979" s="13">
        <v>7.6439862557744931E-2</v>
      </c>
      <c r="AQ979" s="13">
        <v>8.5679852333883297E-2</v>
      </c>
    </row>
    <row r="980" spans="2:45" x14ac:dyDescent="0.35">
      <c r="B980" s="12" t="s">
        <v>241</v>
      </c>
      <c r="C980" s="13">
        <v>0.1683174702854108</v>
      </c>
      <c r="D980" s="13">
        <v>0.19932929479283551</v>
      </c>
      <c r="E980" s="13">
        <v>0.17864509199053721</v>
      </c>
      <c r="F980" s="13">
        <v>0.18966478980206461</v>
      </c>
      <c r="G980" s="13">
        <v>0.16410653903881861</v>
      </c>
      <c r="H980" s="13">
        <v>0.1619138058825722</v>
      </c>
      <c r="I980" s="13">
        <v>0.12987716465461399</v>
      </c>
      <c r="K980" s="13">
        <v>0.14163965475915699</v>
      </c>
      <c r="L980" s="13">
        <v>0.19443611859908441</v>
      </c>
      <c r="N980" s="13">
        <v>0.22171579709402481</v>
      </c>
      <c r="O980" s="13">
        <v>0.20038251681210109</v>
      </c>
      <c r="P980" s="13">
        <v>0.17380660894210029</v>
      </c>
      <c r="Q980" s="13">
        <v>0.11094392052764709</v>
      </c>
      <c r="R980" s="13">
        <v>0.19727931220072251</v>
      </c>
      <c r="S980" s="13">
        <v>0.15145974882144619</v>
      </c>
      <c r="T980" s="13">
        <v>0.20061678211694711</v>
      </c>
      <c r="U980" s="13">
        <v>0.13281567112389259</v>
      </c>
      <c r="V980" s="13">
        <v>0.18306653230746411</v>
      </c>
      <c r="W980" s="13">
        <v>0.12697939695589369</v>
      </c>
      <c r="X980" s="13">
        <v>0.15917204385935169</v>
      </c>
      <c r="Y980" s="13">
        <v>0.16155966106956679</v>
      </c>
      <c r="AA980" s="13">
        <v>0.18394718983028541</v>
      </c>
      <c r="AB980" s="13">
        <v>0.15735140585915411</v>
      </c>
      <c r="AC980" s="13">
        <v>0.2349621182392492</v>
      </c>
      <c r="AD980" s="13">
        <v>0.14857795447402061</v>
      </c>
      <c r="AE980" s="13">
        <v>0.16061699757891509</v>
      </c>
      <c r="AF980" s="13">
        <v>0.15043072630330251</v>
      </c>
      <c r="AH980" s="13">
        <v>0.18755360910724411</v>
      </c>
      <c r="AI980" s="13">
        <v>0.1348495271401384</v>
      </c>
      <c r="AJ980" s="13">
        <v>0.22702314650931951</v>
      </c>
      <c r="AK980" s="13">
        <v>0.14548885334558689</v>
      </c>
      <c r="AL980" s="13">
        <v>0.15842782125898</v>
      </c>
      <c r="AN980" s="13">
        <v>0.14372901674343411</v>
      </c>
      <c r="AO980" s="13">
        <v>0.17490945497233309</v>
      </c>
      <c r="AP980" s="13">
        <v>0.18011867459321981</v>
      </c>
      <c r="AQ980" s="13">
        <v>0.17667504365992981</v>
      </c>
    </row>
    <row r="981" spans="2:45" x14ac:dyDescent="0.35">
      <c r="B981" s="12" t="s">
        <v>242</v>
      </c>
      <c r="C981" s="13">
        <v>0.2700804122520381</v>
      </c>
      <c r="D981" s="13">
        <v>0.25779455324178918</v>
      </c>
      <c r="E981" s="13">
        <v>0.27879842522492893</v>
      </c>
      <c r="F981" s="13">
        <v>0.28875169113856147</v>
      </c>
      <c r="G981" s="13">
        <v>0.27017261560788253</v>
      </c>
      <c r="H981" s="13">
        <v>0.26767856337346158</v>
      </c>
      <c r="I981" s="13">
        <v>0.25746067208977302</v>
      </c>
      <c r="K981" s="13">
        <v>0.29115132178728748</v>
      </c>
      <c r="L981" s="13">
        <v>0.24945114913794189</v>
      </c>
      <c r="N981" s="13">
        <v>0.26703339166938073</v>
      </c>
      <c r="O981" s="13">
        <v>0.26384107274733132</v>
      </c>
      <c r="P981" s="13">
        <v>0.30239618732950052</v>
      </c>
      <c r="Q981" s="13">
        <v>0.27422749225737092</v>
      </c>
      <c r="R981" s="13">
        <v>0.2965701967450769</v>
      </c>
      <c r="S981" s="13">
        <v>0.26726556178659089</v>
      </c>
      <c r="T981" s="13">
        <v>0.33544147494212651</v>
      </c>
      <c r="U981" s="13">
        <v>0.25728639542634463</v>
      </c>
      <c r="V981" s="13">
        <v>0.23311407454992281</v>
      </c>
      <c r="W981" s="13">
        <v>0.27206072078782328</v>
      </c>
      <c r="X981" s="13">
        <v>0.23651013547525651</v>
      </c>
      <c r="Y981" s="13">
        <v>0.27208617067436691</v>
      </c>
      <c r="AA981" s="13">
        <v>0.26977974843815011</v>
      </c>
      <c r="AB981" s="13">
        <v>0.32362246050090271</v>
      </c>
      <c r="AC981" s="13">
        <v>0.26678762447620252</v>
      </c>
      <c r="AD981" s="13">
        <v>0.31144780115262871</v>
      </c>
      <c r="AE981" s="13">
        <v>0.20885778086757961</v>
      </c>
      <c r="AF981" s="13">
        <v>0.28381185075976928</v>
      </c>
      <c r="AH981" s="13">
        <v>0.2903816427623413</v>
      </c>
      <c r="AI981" s="13">
        <v>0.31531006366036718</v>
      </c>
      <c r="AJ981" s="13">
        <v>0.23196351918580671</v>
      </c>
      <c r="AK981" s="13">
        <v>0.27367148001327068</v>
      </c>
      <c r="AL981" s="13">
        <v>0.2616770864989908</v>
      </c>
      <c r="AN981" s="13">
        <v>0.31795567171496059</v>
      </c>
      <c r="AO981" s="13">
        <v>0.25688914462522028</v>
      </c>
      <c r="AP981" s="13">
        <v>0.26745822903754302</v>
      </c>
      <c r="AQ981" s="13">
        <v>0.23225159623786051</v>
      </c>
    </row>
    <row r="982" spans="2:45" x14ac:dyDescent="0.35">
      <c r="B982" s="12" t="s">
        <v>243</v>
      </c>
      <c r="C982" s="13">
        <v>0.33590658722625488</v>
      </c>
      <c r="D982" s="13">
        <v>0.28979275063370508</v>
      </c>
      <c r="E982" s="13">
        <v>0.3074631618227221</v>
      </c>
      <c r="F982" s="13">
        <v>0.29300116583481328</v>
      </c>
      <c r="G982" s="13">
        <v>0.34297823571373182</v>
      </c>
      <c r="H982" s="13">
        <v>0.33101339678499109</v>
      </c>
      <c r="I982" s="13">
        <v>0.42181486927421108</v>
      </c>
      <c r="K982" s="13">
        <v>0.44203401762883932</v>
      </c>
      <c r="L982" s="13">
        <v>0.23200358855715</v>
      </c>
      <c r="N982" s="13">
        <v>0.36043338675393533</v>
      </c>
      <c r="O982" s="13">
        <v>0.17659314740380619</v>
      </c>
      <c r="P982" s="13">
        <v>0.28873595526548929</v>
      </c>
      <c r="Q982" s="13">
        <v>0.34440755786138572</v>
      </c>
      <c r="R982" s="13">
        <v>0.30704084778718482</v>
      </c>
      <c r="S982" s="13">
        <v>0.37478645823063522</v>
      </c>
      <c r="T982" s="13">
        <v>0.249825922985454</v>
      </c>
      <c r="U982" s="13">
        <v>0.35288071315199709</v>
      </c>
      <c r="V982" s="13">
        <v>0.38497024133010183</v>
      </c>
      <c r="W982" s="13">
        <v>0.36656339018985179</v>
      </c>
      <c r="X982" s="13">
        <v>0.32920894849337479</v>
      </c>
      <c r="Y982" s="13">
        <v>0.32320649900185661</v>
      </c>
      <c r="AA982" s="13">
        <v>0.35764279451893938</v>
      </c>
      <c r="AB982" s="13">
        <v>0.37398942788795431</v>
      </c>
      <c r="AC982" s="13">
        <v>0.27400866683170683</v>
      </c>
      <c r="AD982" s="13">
        <v>0.33680882599899059</v>
      </c>
      <c r="AE982" s="13">
        <v>0.2617530783940733</v>
      </c>
      <c r="AF982" s="13">
        <v>0.37141423728858342</v>
      </c>
      <c r="AH982" s="13">
        <v>0.35308161446774261</v>
      </c>
      <c r="AI982" s="13">
        <v>0.35804997413291478</v>
      </c>
      <c r="AJ982" s="13">
        <v>0.28444834756293103</v>
      </c>
      <c r="AK982" s="13">
        <v>0.37745867593462318</v>
      </c>
      <c r="AL982" s="13">
        <v>0.31528250472695329</v>
      </c>
      <c r="AN982" s="13">
        <v>0.38050500934294301</v>
      </c>
      <c r="AO982" s="13">
        <v>0.35011370095305477</v>
      </c>
      <c r="AP982" s="13">
        <v>0.31923444426740821</v>
      </c>
      <c r="AQ982" s="13">
        <v>0.29018032758889262</v>
      </c>
    </row>
    <row r="983" spans="2:45" x14ac:dyDescent="0.35">
      <c r="B983" s="12" t="s">
        <v>81</v>
      </c>
      <c r="C983" s="13">
        <v>0.1622734195524019</v>
      </c>
      <c r="D983" s="13">
        <v>0.1826759819481395</v>
      </c>
      <c r="E983" s="13">
        <v>0.16269480237490691</v>
      </c>
      <c r="F983" s="13">
        <v>0.1591001692481212</v>
      </c>
      <c r="G983" s="13">
        <v>0.1456869509695761</v>
      </c>
      <c r="H983" s="13">
        <v>0.18815673432598171</v>
      </c>
      <c r="I983" s="13">
        <v>0.14708643387899589</v>
      </c>
      <c r="K983" s="13">
        <v>7.6449505783863184E-2</v>
      </c>
      <c r="L983" s="13">
        <v>0.24629846344767639</v>
      </c>
      <c r="N983" s="13">
        <v>0.1002500731004921</v>
      </c>
      <c r="O983" s="13">
        <v>0.27934420471422022</v>
      </c>
      <c r="P983" s="13">
        <v>0.19851999210340429</v>
      </c>
      <c r="Q983" s="13">
        <v>0.2276344949250465</v>
      </c>
      <c r="R983" s="13">
        <v>0.13809102886442209</v>
      </c>
      <c r="S983" s="13">
        <v>0.1448252607099014</v>
      </c>
      <c r="T983" s="13">
        <v>0.16072048682855819</v>
      </c>
      <c r="U983" s="13">
        <v>0.1703336496776312</v>
      </c>
      <c r="V983" s="13">
        <v>0.13432137019243059</v>
      </c>
      <c r="W983" s="13">
        <v>0.1633538448289209</v>
      </c>
      <c r="X983" s="13">
        <v>0.20812961561933391</v>
      </c>
      <c r="Y983" s="13">
        <v>0.1750920134711971</v>
      </c>
      <c r="AA983" s="13">
        <v>0.15083889498783301</v>
      </c>
      <c r="AB983" s="13">
        <v>0.10900567735182019</v>
      </c>
      <c r="AC983" s="13">
        <v>0.15188278695071761</v>
      </c>
      <c r="AD983" s="13">
        <v>9.1343414081533028E-2</v>
      </c>
      <c r="AE983" s="13">
        <v>0.29084990498668928</v>
      </c>
      <c r="AF983" s="13">
        <v>0.1270959482870517</v>
      </c>
      <c r="AH983" s="13">
        <v>0.13731011848207281</v>
      </c>
      <c r="AI983" s="13">
        <v>0.13957161872788071</v>
      </c>
      <c r="AJ983" s="13">
        <v>0.20611481168291321</v>
      </c>
      <c r="AK983" s="13">
        <v>0.1144342936582995</v>
      </c>
      <c r="AL983" s="13">
        <v>0.1941270127792328</v>
      </c>
      <c r="AN983" s="13">
        <v>0.1178727444332322</v>
      </c>
      <c r="AO983" s="13">
        <v>0.16322191375432629</v>
      </c>
      <c r="AP983" s="13">
        <v>0.15674878954408419</v>
      </c>
      <c r="AQ983" s="13">
        <v>0.21521318017943381</v>
      </c>
    </row>
    <row r="985" spans="2:45" x14ac:dyDescent="0.35">
      <c r="B985" s="30" t="s">
        <v>252</v>
      </c>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row>
    <row r="986" spans="2:45" x14ac:dyDescent="0.35">
      <c r="B986" s="29" t="s">
        <v>16</v>
      </c>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row>
    <row r="987" spans="2:45" x14ac:dyDescent="0.35">
      <c r="B987" s="12" t="s">
        <v>240</v>
      </c>
      <c r="C987" s="13">
        <v>4.2575176049464807E-2</v>
      </c>
      <c r="D987" s="13">
        <v>5.7775451094884099E-2</v>
      </c>
      <c r="E987" s="13">
        <v>7.3353041595600146E-2</v>
      </c>
      <c r="F987" s="13">
        <v>4.233465678603384E-2</v>
      </c>
      <c r="G987" s="13">
        <v>3.4736563551918398E-2</v>
      </c>
      <c r="H987" s="13">
        <v>2.616945246438555E-2</v>
      </c>
      <c r="I987" s="13">
        <v>2.5144397498260581E-2</v>
      </c>
      <c r="K987" s="13">
        <v>4.0566853293493507E-2</v>
      </c>
      <c r="L987" s="13">
        <v>4.4541404345478833E-2</v>
      </c>
      <c r="N987" s="13">
        <v>5.5214683487349089E-3</v>
      </c>
      <c r="O987" s="13">
        <v>4.8821693693125091E-2</v>
      </c>
      <c r="P987" s="13">
        <v>2.1607625582165599E-2</v>
      </c>
      <c r="Q987" s="13">
        <v>4.4747617937437797E-2</v>
      </c>
      <c r="R987" s="13">
        <v>4.8489204538808853E-2</v>
      </c>
      <c r="S987" s="13">
        <v>4.5638958358112637E-2</v>
      </c>
      <c r="T987" s="13">
        <v>7.5436338062849218E-2</v>
      </c>
      <c r="U987" s="13">
        <v>5.9112951521323877E-2</v>
      </c>
      <c r="V987" s="13">
        <v>4.3850104645036317E-2</v>
      </c>
      <c r="W987" s="13">
        <v>4.503019191120021E-2</v>
      </c>
      <c r="X987" s="13">
        <v>3.3664032311571737E-2</v>
      </c>
      <c r="Y987" s="13">
        <v>3.8421480883495472E-2</v>
      </c>
      <c r="AA987" s="13">
        <v>2.9188035799841409E-2</v>
      </c>
      <c r="AB987" s="13">
        <v>1.9773251272383319E-2</v>
      </c>
      <c r="AC987" s="13">
        <v>7.4335521419477607E-2</v>
      </c>
      <c r="AD987" s="13">
        <v>6.8869071030663059E-2</v>
      </c>
      <c r="AE987" s="13">
        <v>4.9579492140405391E-2</v>
      </c>
      <c r="AF987" s="13">
        <v>4.0386473275485953E-2</v>
      </c>
      <c r="AH987" s="13">
        <v>3.4457471167794851E-2</v>
      </c>
      <c r="AI987" s="13">
        <v>2.961327531509652E-2</v>
      </c>
      <c r="AJ987" s="13">
        <v>4.3380736575171462E-2</v>
      </c>
      <c r="AK987" s="13">
        <v>6.6047072116335495E-2</v>
      </c>
      <c r="AL987" s="13">
        <v>3.4104121365906057E-2</v>
      </c>
      <c r="AN987" s="13">
        <v>3.3079569327132588E-2</v>
      </c>
      <c r="AO987" s="13">
        <v>2.6117231942508531E-2</v>
      </c>
      <c r="AP987" s="13">
        <v>5.3851807099619432E-2</v>
      </c>
      <c r="AQ987" s="13">
        <v>6.0246340232371777E-2</v>
      </c>
    </row>
    <row r="988" spans="2:45" x14ac:dyDescent="0.35">
      <c r="B988" s="12" t="s">
        <v>241</v>
      </c>
      <c r="C988" s="13">
        <v>0.10621967622293189</v>
      </c>
      <c r="D988" s="13">
        <v>8.5143129207668311E-2</v>
      </c>
      <c r="E988" s="13">
        <v>9.4587347860626711E-2</v>
      </c>
      <c r="F988" s="13">
        <v>0.1169044736652229</v>
      </c>
      <c r="G988" s="13">
        <v>9.8309597805296814E-2</v>
      </c>
      <c r="H988" s="13">
        <v>0.1183646822396113</v>
      </c>
      <c r="I988" s="13">
        <v>0.11910493689357229</v>
      </c>
      <c r="K988" s="13">
        <v>0.10590994224427271</v>
      </c>
      <c r="L988" s="13">
        <v>0.1065229181750863</v>
      </c>
      <c r="N988" s="13">
        <v>0.13533376945189499</v>
      </c>
      <c r="O988" s="13">
        <v>5.9614338784865349E-2</v>
      </c>
      <c r="P988" s="13">
        <v>9.245620122905962E-2</v>
      </c>
      <c r="Q988" s="13">
        <v>0.12223508070145191</v>
      </c>
      <c r="R988" s="13">
        <v>9.7702813534991675E-2</v>
      </c>
      <c r="S988" s="13">
        <v>7.2774254026045662E-2</v>
      </c>
      <c r="T988" s="13">
        <v>0.1100963471171421</v>
      </c>
      <c r="U988" s="13">
        <v>0.10708172976555649</v>
      </c>
      <c r="V988" s="13">
        <v>0.11217026083001549</v>
      </c>
      <c r="W988" s="13">
        <v>0.1022902676851062</v>
      </c>
      <c r="X988" s="13">
        <v>0.1232096332087862</v>
      </c>
      <c r="Y988" s="13">
        <v>0.111068662148248</v>
      </c>
      <c r="AA988" s="13">
        <v>9.0265814284592669E-2</v>
      </c>
      <c r="AB988" s="13">
        <v>7.2002611225703339E-2</v>
      </c>
      <c r="AC988" s="13">
        <v>9.3318374954184186E-2</v>
      </c>
      <c r="AD988" s="13">
        <v>0.16493741241652249</v>
      </c>
      <c r="AE988" s="13">
        <v>8.1721879711222925E-2</v>
      </c>
      <c r="AF988" s="13">
        <v>0.13174354825133119</v>
      </c>
      <c r="AH988" s="13">
        <v>0.1035859798712114</v>
      </c>
      <c r="AI988" s="13">
        <v>5.9274475162173927E-2</v>
      </c>
      <c r="AJ988" s="13">
        <v>8.0266771996201497E-2</v>
      </c>
      <c r="AK988" s="13">
        <v>0.12954130679722919</v>
      </c>
      <c r="AL988" s="13">
        <v>0.1144733069609313</v>
      </c>
      <c r="AN988" s="13">
        <v>8.8342570625833172E-2</v>
      </c>
      <c r="AO988" s="13">
        <v>0.1182755478848891</v>
      </c>
      <c r="AP988" s="13">
        <v>0.13199049790191369</v>
      </c>
      <c r="AQ988" s="13">
        <v>8.88787824402308E-2</v>
      </c>
    </row>
    <row r="989" spans="2:45" x14ac:dyDescent="0.35">
      <c r="B989" s="12" t="s">
        <v>242</v>
      </c>
      <c r="C989" s="13">
        <v>0.2686376089468398</v>
      </c>
      <c r="D989" s="13">
        <v>0.24371903915416529</v>
      </c>
      <c r="E989" s="13">
        <v>0.27492043025052471</v>
      </c>
      <c r="F989" s="13">
        <v>0.23420834006485591</v>
      </c>
      <c r="G989" s="13">
        <v>0.27079594258417389</v>
      </c>
      <c r="H989" s="13">
        <v>0.29420961256408529</v>
      </c>
      <c r="I989" s="13">
        <v>0.28895891057423562</v>
      </c>
      <c r="K989" s="13">
        <v>0.28311706871806691</v>
      </c>
      <c r="L989" s="13">
        <v>0.25446163876050681</v>
      </c>
      <c r="N989" s="13">
        <v>0.25199657321555702</v>
      </c>
      <c r="O989" s="13">
        <v>0.2255726535525944</v>
      </c>
      <c r="P989" s="13">
        <v>0.2493432916233646</v>
      </c>
      <c r="Q989" s="13">
        <v>0.2483370729830488</v>
      </c>
      <c r="R989" s="13">
        <v>0.29702234768597019</v>
      </c>
      <c r="S989" s="13">
        <v>0.34754767480469317</v>
      </c>
      <c r="T989" s="13">
        <v>0.33343550952712481</v>
      </c>
      <c r="U989" s="13">
        <v>0.2257284980730358</v>
      </c>
      <c r="V989" s="13">
        <v>0.28381970274490081</v>
      </c>
      <c r="W989" s="13">
        <v>0.25117478443275382</v>
      </c>
      <c r="X989" s="13">
        <v>0.20206896439531929</v>
      </c>
      <c r="Y989" s="13">
        <v>0.26787489640106782</v>
      </c>
      <c r="AA989" s="13">
        <v>0.27199322503373269</v>
      </c>
      <c r="AB989" s="13">
        <v>0.29977866749149912</v>
      </c>
      <c r="AC989" s="13">
        <v>0.30307695416475799</v>
      </c>
      <c r="AD989" s="13">
        <v>0.33175196689918041</v>
      </c>
      <c r="AE989" s="13">
        <v>0.1922660406729676</v>
      </c>
      <c r="AF989" s="13">
        <v>0.2760916788596996</v>
      </c>
      <c r="AH989" s="13">
        <v>0.23394278187073109</v>
      </c>
      <c r="AI989" s="13">
        <v>0.28283086498516452</v>
      </c>
      <c r="AJ989" s="13">
        <v>0.27559345661153178</v>
      </c>
      <c r="AK989" s="13">
        <v>0.31952059079594503</v>
      </c>
      <c r="AL989" s="13">
        <v>0.2460522380911993</v>
      </c>
      <c r="AN989" s="13">
        <v>0.28207572288749438</v>
      </c>
      <c r="AO989" s="13">
        <v>0.28183475062152491</v>
      </c>
      <c r="AP989" s="13">
        <v>0.26372037415780603</v>
      </c>
      <c r="AQ989" s="13">
        <v>0.24567068741830361</v>
      </c>
    </row>
    <row r="990" spans="2:45" x14ac:dyDescent="0.35">
      <c r="B990" s="12" t="s">
        <v>243</v>
      </c>
      <c r="C990" s="13">
        <v>0.42728609366326081</v>
      </c>
      <c r="D990" s="13">
        <v>0.42253486658368572</v>
      </c>
      <c r="E990" s="13">
        <v>0.42422330112123008</v>
      </c>
      <c r="F990" s="13">
        <v>0.43738379108734549</v>
      </c>
      <c r="G990" s="13">
        <v>0.4552392416338919</v>
      </c>
      <c r="H990" s="13">
        <v>0.38112907642669053</v>
      </c>
      <c r="I990" s="13">
        <v>0.43312198347498598</v>
      </c>
      <c r="K990" s="13">
        <v>0.49721351184870072</v>
      </c>
      <c r="L990" s="13">
        <v>0.35882435468499568</v>
      </c>
      <c r="N990" s="13">
        <v>0.46848715236290128</v>
      </c>
      <c r="O990" s="13">
        <v>0.38543761844446278</v>
      </c>
      <c r="P990" s="13">
        <v>0.45532541834889911</v>
      </c>
      <c r="Q990" s="13">
        <v>0.43274002721099081</v>
      </c>
      <c r="R990" s="13">
        <v>0.42299047158361441</v>
      </c>
      <c r="S990" s="13">
        <v>0.3964827056883255</v>
      </c>
      <c r="T990" s="13">
        <v>0.36466532249460099</v>
      </c>
      <c r="U990" s="13">
        <v>0.42804182960610743</v>
      </c>
      <c r="V990" s="13">
        <v>0.43238896619666922</v>
      </c>
      <c r="W990" s="13">
        <v>0.44127435561515771</v>
      </c>
      <c r="X990" s="13">
        <v>0.47125848023214839</v>
      </c>
      <c r="Y990" s="13">
        <v>0.39503605010942711</v>
      </c>
      <c r="AA990" s="13">
        <v>0.46993298931809729</v>
      </c>
      <c r="AB990" s="13">
        <v>0.48253477459988758</v>
      </c>
      <c r="AC990" s="13">
        <v>0.43020196481208112</v>
      </c>
      <c r="AD990" s="13">
        <v>0.35330188141291891</v>
      </c>
      <c r="AE990" s="13">
        <v>0.39176292183684253</v>
      </c>
      <c r="AF990" s="13">
        <v>0.4194691360897172</v>
      </c>
      <c r="AH990" s="13">
        <v>0.49715700008316288</v>
      </c>
      <c r="AI990" s="13">
        <v>0.49502731339334799</v>
      </c>
      <c r="AJ990" s="13">
        <v>0.42819010560569692</v>
      </c>
      <c r="AK990" s="13">
        <v>0.37505695450594001</v>
      </c>
      <c r="AL990" s="13">
        <v>0.40950770752174748</v>
      </c>
      <c r="AN990" s="13">
        <v>0.48098654842016741</v>
      </c>
      <c r="AO990" s="13">
        <v>0.43305547301171038</v>
      </c>
      <c r="AP990" s="13">
        <v>0.40937979167374478</v>
      </c>
      <c r="AQ990" s="13">
        <v>0.37922836201403759</v>
      </c>
    </row>
    <row r="991" spans="2:45" x14ac:dyDescent="0.35">
      <c r="B991" s="12" t="s">
        <v>81</v>
      </c>
      <c r="C991" s="13">
        <v>0.15528144511750269</v>
      </c>
      <c r="D991" s="13">
        <v>0.19082751395959671</v>
      </c>
      <c r="E991" s="13">
        <v>0.13291587917201839</v>
      </c>
      <c r="F991" s="13">
        <v>0.1691687383965419</v>
      </c>
      <c r="G991" s="13">
        <v>0.1409186544247189</v>
      </c>
      <c r="H991" s="13">
        <v>0.1801271763052274</v>
      </c>
      <c r="I991" s="13">
        <v>0.13366977155894549</v>
      </c>
      <c r="K991" s="13">
        <v>7.3192623895466116E-2</v>
      </c>
      <c r="L991" s="13">
        <v>0.2356496840339323</v>
      </c>
      <c r="N991" s="13">
        <v>0.138661036620912</v>
      </c>
      <c r="O991" s="13">
        <v>0.28055369552495218</v>
      </c>
      <c r="P991" s="13">
        <v>0.1812674632165111</v>
      </c>
      <c r="Q991" s="13">
        <v>0.15194020116707091</v>
      </c>
      <c r="R991" s="13">
        <v>0.13379516265661481</v>
      </c>
      <c r="S991" s="13">
        <v>0.13755640712282291</v>
      </c>
      <c r="T991" s="13">
        <v>0.116366482798283</v>
      </c>
      <c r="U991" s="13">
        <v>0.18003499103397619</v>
      </c>
      <c r="V991" s="13">
        <v>0.12777096558337811</v>
      </c>
      <c r="W991" s="13">
        <v>0.16023040035578209</v>
      </c>
      <c r="X991" s="13">
        <v>0.16979888985217431</v>
      </c>
      <c r="Y991" s="13">
        <v>0.18759891045776181</v>
      </c>
      <c r="AA991" s="13">
        <v>0.13861993556373581</v>
      </c>
      <c r="AB991" s="13">
        <v>0.1259106954105268</v>
      </c>
      <c r="AC991" s="13">
        <v>9.9067184649499082E-2</v>
      </c>
      <c r="AD991" s="13">
        <v>8.1139668240715321E-2</v>
      </c>
      <c r="AE991" s="13">
        <v>0.28466966563856161</v>
      </c>
      <c r="AF991" s="13">
        <v>0.13230916352376601</v>
      </c>
      <c r="AH991" s="13">
        <v>0.13085676700709961</v>
      </c>
      <c r="AI991" s="13">
        <v>0.133254071144217</v>
      </c>
      <c r="AJ991" s="13">
        <v>0.17256892921139819</v>
      </c>
      <c r="AK991" s="13">
        <v>0.1098340757845504</v>
      </c>
      <c r="AL991" s="13">
        <v>0.19586262606021601</v>
      </c>
      <c r="AN991" s="13">
        <v>0.1155155887393727</v>
      </c>
      <c r="AO991" s="13">
        <v>0.14071699653936701</v>
      </c>
      <c r="AP991" s="13">
        <v>0.14105752916691619</v>
      </c>
      <c r="AQ991" s="13">
        <v>0.22597582789505621</v>
      </c>
    </row>
    <row r="993" spans="2:45" x14ac:dyDescent="0.35">
      <c r="B993" s="30" t="s">
        <v>253</v>
      </c>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row>
    <row r="994" spans="2:45" x14ac:dyDescent="0.35">
      <c r="B994" s="29" t="s">
        <v>16</v>
      </c>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row>
    <row r="995" spans="2:45" x14ac:dyDescent="0.35">
      <c r="B995" s="12" t="s">
        <v>240</v>
      </c>
      <c r="C995" s="13">
        <v>0.20098436397074379</v>
      </c>
      <c r="D995" s="13">
        <v>0.27341054313541141</v>
      </c>
      <c r="E995" s="13">
        <v>0.26717631966753852</v>
      </c>
      <c r="F995" s="13">
        <v>0.22438802247479719</v>
      </c>
      <c r="G995" s="13">
        <v>0.18967962393299781</v>
      </c>
      <c r="H995" s="13">
        <v>0.14242834759116141</v>
      </c>
      <c r="I995" s="13">
        <v>0.12905535226639961</v>
      </c>
      <c r="K995" s="13">
        <v>0.18872596042937459</v>
      </c>
      <c r="L995" s="13">
        <v>0.2129858312823768</v>
      </c>
      <c r="N995" s="13">
        <v>0.2194688693164959</v>
      </c>
      <c r="O995" s="13">
        <v>0.20910088533854179</v>
      </c>
      <c r="P995" s="13">
        <v>0.29979458728535052</v>
      </c>
      <c r="Q995" s="13">
        <v>0.1222054181337625</v>
      </c>
      <c r="R995" s="13">
        <v>0.26902565655849908</v>
      </c>
      <c r="S995" s="13">
        <v>0.20202542309794291</v>
      </c>
      <c r="T995" s="13">
        <v>0.21049702626510411</v>
      </c>
      <c r="U995" s="13">
        <v>0.17350822757301371</v>
      </c>
      <c r="V995" s="13">
        <v>0.20805459088007761</v>
      </c>
      <c r="W995" s="13">
        <v>0.20295158275212211</v>
      </c>
      <c r="X995" s="13">
        <v>0.13358765735640041</v>
      </c>
      <c r="Y995" s="13">
        <v>0.1412760513957452</v>
      </c>
      <c r="AA995" s="13">
        <v>0.19131473505210431</v>
      </c>
      <c r="AB995" s="13">
        <v>0.20025167200642499</v>
      </c>
      <c r="AC995" s="13">
        <v>0.38898730238897672</v>
      </c>
      <c r="AD995" s="13">
        <v>0.19635514106038501</v>
      </c>
      <c r="AE995" s="13">
        <v>0.2113771872938584</v>
      </c>
      <c r="AF995" s="13">
        <v>0.16087952634150021</v>
      </c>
      <c r="AH995" s="13">
        <v>0.18936900348453389</v>
      </c>
      <c r="AI995" s="13">
        <v>0.17950100627520721</v>
      </c>
      <c r="AJ995" s="13">
        <v>0.33235076824142168</v>
      </c>
      <c r="AK995" s="13">
        <v>0.1674425160967746</v>
      </c>
      <c r="AL995" s="13">
        <v>0.1810951892939604</v>
      </c>
      <c r="AN995" s="13">
        <v>0.18670076330173799</v>
      </c>
      <c r="AO995" s="13">
        <v>0.20841771563704969</v>
      </c>
      <c r="AP995" s="13">
        <v>0.23205443814102861</v>
      </c>
      <c r="AQ995" s="13">
        <v>0.18184230551021521</v>
      </c>
    </row>
    <row r="996" spans="2:45" x14ac:dyDescent="0.35">
      <c r="B996" s="12" t="s">
        <v>241</v>
      </c>
      <c r="C996" s="13">
        <v>0.2028620841788655</v>
      </c>
      <c r="D996" s="13">
        <v>0.25144198000395879</v>
      </c>
      <c r="E996" s="13">
        <v>0.224210913293346</v>
      </c>
      <c r="F996" s="13">
        <v>0.23165803118544559</v>
      </c>
      <c r="G996" s="13">
        <v>0.1983186626165081</v>
      </c>
      <c r="H996" s="13">
        <v>0.15976865242960661</v>
      </c>
      <c r="I996" s="13">
        <v>0.16280816256967789</v>
      </c>
      <c r="K996" s="13">
        <v>0.17025515789275519</v>
      </c>
      <c r="L996" s="13">
        <v>0.23478556904660819</v>
      </c>
      <c r="N996" s="13">
        <v>0.1932284082005935</v>
      </c>
      <c r="O996" s="13">
        <v>0.15990571903653339</v>
      </c>
      <c r="P996" s="13">
        <v>0.15746765374595181</v>
      </c>
      <c r="Q996" s="13">
        <v>0.17603631290113009</v>
      </c>
      <c r="R996" s="13">
        <v>0.1869297820833335</v>
      </c>
      <c r="S996" s="13">
        <v>0.2042485267952866</v>
      </c>
      <c r="T996" s="13">
        <v>0.26659604430694278</v>
      </c>
      <c r="U996" s="13">
        <v>0.17034008971065709</v>
      </c>
      <c r="V996" s="13">
        <v>0.21505110976321859</v>
      </c>
      <c r="W996" s="13">
        <v>0.20983198479595999</v>
      </c>
      <c r="X996" s="13">
        <v>0.19028135892137449</v>
      </c>
      <c r="Y996" s="13">
        <v>0.24798206846838031</v>
      </c>
      <c r="AA996" s="13">
        <v>0.24314500335087161</v>
      </c>
      <c r="AB996" s="13">
        <v>0.2408527187324993</v>
      </c>
      <c r="AC996" s="13">
        <v>0.2686293126839675</v>
      </c>
      <c r="AD996" s="13">
        <v>0.1246909061557122</v>
      </c>
      <c r="AE996" s="13">
        <v>0.19366997223127411</v>
      </c>
      <c r="AF996" s="13">
        <v>0.16797499728013521</v>
      </c>
      <c r="AH996" s="13">
        <v>0.23754894951749761</v>
      </c>
      <c r="AI996" s="13">
        <v>0.25806980341375751</v>
      </c>
      <c r="AJ996" s="13">
        <v>0.26799879799334958</v>
      </c>
      <c r="AK996" s="13">
        <v>0.13884122389162731</v>
      </c>
      <c r="AL996" s="13">
        <v>0.1875131512797765</v>
      </c>
      <c r="AN996" s="13">
        <v>0.20416410502907351</v>
      </c>
      <c r="AO996" s="13">
        <v>0.20429895790881181</v>
      </c>
      <c r="AP996" s="13">
        <v>0.19723135147298171</v>
      </c>
      <c r="AQ996" s="13">
        <v>0.20313680676886711</v>
      </c>
    </row>
    <row r="997" spans="2:45" x14ac:dyDescent="0.35">
      <c r="B997" s="12" t="s">
        <v>242</v>
      </c>
      <c r="C997" s="13">
        <v>0.20435093038135421</v>
      </c>
      <c r="D997" s="13">
        <v>0.18344982639134169</v>
      </c>
      <c r="E997" s="13">
        <v>0.24387157428853609</v>
      </c>
      <c r="F997" s="13">
        <v>0.19754845725138229</v>
      </c>
      <c r="G997" s="13">
        <v>0.21753941297191981</v>
      </c>
      <c r="H997" s="13">
        <v>0.2249013479393546</v>
      </c>
      <c r="I997" s="13">
        <v>0.1670183246838689</v>
      </c>
      <c r="K997" s="13">
        <v>0.21680912516805179</v>
      </c>
      <c r="L997" s="13">
        <v>0.19215385945038629</v>
      </c>
      <c r="N997" s="13">
        <v>0.24534153141605591</v>
      </c>
      <c r="O997" s="13">
        <v>0.22060213892364339</v>
      </c>
      <c r="P997" s="13">
        <v>0.2144278020879353</v>
      </c>
      <c r="Q997" s="13">
        <v>0.2216009418603879</v>
      </c>
      <c r="R997" s="13">
        <v>0.20089182973149899</v>
      </c>
      <c r="S997" s="13">
        <v>0.2282937319533678</v>
      </c>
      <c r="T997" s="13">
        <v>0.1586538183399375</v>
      </c>
      <c r="U997" s="13">
        <v>0.20729066816225719</v>
      </c>
      <c r="V997" s="13">
        <v>0.18309525866873211</v>
      </c>
      <c r="W997" s="13">
        <v>0.20334854203956931</v>
      </c>
      <c r="X997" s="13">
        <v>0.1927274674162735</v>
      </c>
      <c r="Y997" s="13">
        <v>0.20513700860086931</v>
      </c>
      <c r="AA997" s="13">
        <v>0.2216092011144026</v>
      </c>
      <c r="AB997" s="13">
        <v>0.27994843717814888</v>
      </c>
      <c r="AC997" s="13">
        <v>0.1541067762411516</v>
      </c>
      <c r="AD997" s="13">
        <v>0.21540022827347691</v>
      </c>
      <c r="AE997" s="13">
        <v>0.176274959098804</v>
      </c>
      <c r="AF997" s="13">
        <v>0.1868185352580175</v>
      </c>
      <c r="AH997" s="13">
        <v>0.23623324261334061</v>
      </c>
      <c r="AI997" s="13">
        <v>0.2643261405393848</v>
      </c>
      <c r="AJ997" s="13">
        <v>0.15025122206306049</v>
      </c>
      <c r="AK997" s="13">
        <v>0.1984089409130135</v>
      </c>
      <c r="AL997" s="13">
        <v>0.19921762256683739</v>
      </c>
      <c r="AN997" s="13">
        <v>0.2099492624674261</v>
      </c>
      <c r="AO997" s="13">
        <v>0.1985635841813794</v>
      </c>
      <c r="AP997" s="13">
        <v>0.18763231946182579</v>
      </c>
      <c r="AQ997" s="13">
        <v>0.2194248679294474</v>
      </c>
    </row>
    <row r="998" spans="2:45" x14ac:dyDescent="0.35">
      <c r="B998" s="12" t="s">
        <v>243</v>
      </c>
      <c r="C998" s="13">
        <v>0.27191139535181091</v>
      </c>
      <c r="D998" s="13">
        <v>0.17551795315375329</v>
      </c>
      <c r="E998" s="13">
        <v>0.16032142400087979</v>
      </c>
      <c r="F998" s="13">
        <v>0.2248535081228418</v>
      </c>
      <c r="G998" s="13">
        <v>0.26691687233480771</v>
      </c>
      <c r="H998" s="13">
        <v>0.32840738862138968</v>
      </c>
      <c r="I998" s="13">
        <v>0.4303214907264889</v>
      </c>
      <c r="K998" s="13">
        <v>0.37301769443314797</v>
      </c>
      <c r="L998" s="13">
        <v>0.17292428505397711</v>
      </c>
      <c r="N998" s="13">
        <v>0.28762341067222558</v>
      </c>
      <c r="O998" s="13">
        <v>0.27545658539746909</v>
      </c>
      <c r="P998" s="13">
        <v>0.22483999624729001</v>
      </c>
      <c r="Q998" s="13">
        <v>0.31241888203107848</v>
      </c>
      <c r="R998" s="13">
        <v>0.23554578881941921</v>
      </c>
      <c r="S998" s="13">
        <v>0.25543724397609302</v>
      </c>
      <c r="T998" s="13">
        <v>0.2376307081771441</v>
      </c>
      <c r="U998" s="13">
        <v>0.29007372609972559</v>
      </c>
      <c r="V998" s="13">
        <v>0.29682488651473998</v>
      </c>
      <c r="W998" s="13">
        <v>0.25202900396000061</v>
      </c>
      <c r="X998" s="13">
        <v>0.31960316581481119</v>
      </c>
      <c r="Y998" s="13">
        <v>0.27840887125085678</v>
      </c>
      <c r="AA998" s="13">
        <v>0.23324796908771531</v>
      </c>
      <c r="AB998" s="13">
        <v>0.1931910957175971</v>
      </c>
      <c r="AC998" s="13">
        <v>9.4898441419268356E-2</v>
      </c>
      <c r="AD998" s="13">
        <v>0.40799188198118919</v>
      </c>
      <c r="AE998" s="13">
        <v>0.20177456606059019</v>
      </c>
      <c r="AF998" s="13">
        <v>0.38161066729470161</v>
      </c>
      <c r="AH998" s="13">
        <v>0.2412382658270798</v>
      </c>
      <c r="AI998" s="13">
        <v>0.2206876349672971</v>
      </c>
      <c r="AJ998" s="13">
        <v>0.11451459923720581</v>
      </c>
      <c r="AK998" s="13">
        <v>0.40083370585184619</v>
      </c>
      <c r="AL998" s="13">
        <v>0.27888499832230779</v>
      </c>
      <c r="AN998" s="13">
        <v>0.31650369126963529</v>
      </c>
      <c r="AO998" s="13">
        <v>0.2925211325740793</v>
      </c>
      <c r="AP998" s="13">
        <v>0.25412949798786533</v>
      </c>
      <c r="AQ998" s="13">
        <v>0.21813859063953581</v>
      </c>
    </row>
    <row r="999" spans="2:45" x14ac:dyDescent="0.35">
      <c r="B999" s="12" t="s">
        <v>81</v>
      </c>
      <c r="C999" s="13">
        <v>0.1198912261172257</v>
      </c>
      <c r="D999" s="13">
        <v>0.1161796973155349</v>
      </c>
      <c r="E999" s="13">
        <v>0.1044197687496996</v>
      </c>
      <c r="F999" s="13">
        <v>0.1215519809655333</v>
      </c>
      <c r="G999" s="13">
        <v>0.12754542814376671</v>
      </c>
      <c r="H999" s="13">
        <v>0.1444942634184877</v>
      </c>
      <c r="I999" s="13">
        <v>0.1107966697535647</v>
      </c>
      <c r="K999" s="13">
        <v>5.1192062076670437E-2</v>
      </c>
      <c r="L999" s="13">
        <v>0.18715045516665171</v>
      </c>
      <c r="N999" s="13">
        <v>5.4337780394629262E-2</v>
      </c>
      <c r="O999" s="13">
        <v>0.13493467130381209</v>
      </c>
      <c r="P999" s="13">
        <v>0.1034699606334725</v>
      </c>
      <c r="Q999" s="13">
        <v>0.16773844507364119</v>
      </c>
      <c r="R999" s="13">
        <v>0.1076069428072491</v>
      </c>
      <c r="S999" s="13">
        <v>0.1099950741773096</v>
      </c>
      <c r="T999" s="13">
        <v>0.12662240291087171</v>
      </c>
      <c r="U999" s="13">
        <v>0.15878728845434639</v>
      </c>
      <c r="V999" s="13">
        <v>9.6974154173231589E-2</v>
      </c>
      <c r="W999" s="13">
        <v>0.13183888645234801</v>
      </c>
      <c r="X999" s="13">
        <v>0.1638003504911402</v>
      </c>
      <c r="Y999" s="13">
        <v>0.1271960002841484</v>
      </c>
      <c r="AA999" s="13">
        <v>0.1106830913949063</v>
      </c>
      <c r="AB999" s="13">
        <v>8.575607636532967E-2</v>
      </c>
      <c r="AC999" s="13">
        <v>9.3378167266635892E-2</v>
      </c>
      <c r="AD999" s="13">
        <v>5.5561842529236717E-2</v>
      </c>
      <c r="AE999" s="13">
        <v>0.21690331531547341</v>
      </c>
      <c r="AF999" s="13">
        <v>0.1027162738256457</v>
      </c>
      <c r="AH999" s="13">
        <v>9.5610538557548017E-2</v>
      </c>
      <c r="AI999" s="13">
        <v>7.7415414804353475E-2</v>
      </c>
      <c r="AJ999" s="13">
        <v>0.13488461246496219</v>
      </c>
      <c r="AK999" s="13">
        <v>9.4473613246738433E-2</v>
      </c>
      <c r="AL999" s="13">
        <v>0.15328903853711781</v>
      </c>
      <c r="AN999" s="13">
        <v>8.2682177932127246E-2</v>
      </c>
      <c r="AO999" s="13">
        <v>9.6198609698679716E-2</v>
      </c>
      <c r="AP999" s="13">
        <v>0.12895239293629859</v>
      </c>
      <c r="AQ999" s="13">
        <v>0.17745742915193449</v>
      </c>
    </row>
    <row r="1001" spans="2:45" x14ac:dyDescent="0.35">
      <c r="B1001" s="30" t="s">
        <v>254</v>
      </c>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row>
    <row r="1002" spans="2:45" x14ac:dyDescent="0.35">
      <c r="B1002" s="29" t="s">
        <v>16</v>
      </c>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row>
    <row r="1003" spans="2:45" x14ac:dyDescent="0.35">
      <c r="B1003" s="12" t="s">
        <v>240</v>
      </c>
      <c r="C1003" s="13">
        <v>9.6619080767371246E-2</v>
      </c>
      <c r="D1003" s="13">
        <v>7.6634551083312893E-2</v>
      </c>
      <c r="E1003" s="13">
        <v>0.12819653132433001</v>
      </c>
      <c r="F1003" s="13">
        <v>8.4307606109347955E-2</v>
      </c>
      <c r="G1003" s="13">
        <v>7.8791343613118819E-2</v>
      </c>
      <c r="H1003" s="13">
        <v>0.13842728046134409</v>
      </c>
      <c r="I1003" s="13">
        <v>8.0430616946950612E-2</v>
      </c>
      <c r="K1003" s="13">
        <v>0.1031388654125938</v>
      </c>
      <c r="L1003" s="13">
        <v>9.0235950856982744E-2</v>
      </c>
      <c r="N1003" s="13">
        <v>6.1835805358329061E-2</v>
      </c>
      <c r="O1003" s="13">
        <v>7.6570345750990698E-2</v>
      </c>
      <c r="P1003" s="13">
        <v>7.8320379361433823E-2</v>
      </c>
      <c r="Q1003" s="13">
        <v>8.6332899390031637E-2</v>
      </c>
      <c r="R1003" s="13">
        <v>0.1226703006102509</v>
      </c>
      <c r="S1003" s="13">
        <v>8.0111254341462906E-2</v>
      </c>
      <c r="T1003" s="13">
        <v>0.1223292385916217</v>
      </c>
      <c r="U1003" s="13">
        <v>0.10468279401830489</v>
      </c>
      <c r="V1003" s="13">
        <v>0.11838891831635789</v>
      </c>
      <c r="W1003" s="13">
        <v>9.1095184458227771E-2</v>
      </c>
      <c r="X1003" s="13">
        <v>9.6968361072077888E-2</v>
      </c>
      <c r="Y1003" s="13">
        <v>8.1291961108097804E-2</v>
      </c>
      <c r="AA1003" s="13">
        <v>7.7574516952810965E-2</v>
      </c>
      <c r="AB1003" s="13">
        <v>1.8682967206604711E-2</v>
      </c>
      <c r="AC1003" s="13">
        <v>9.7376911464786914E-2</v>
      </c>
      <c r="AD1003" s="13">
        <v>0.19086160328647259</v>
      </c>
      <c r="AE1003" s="13">
        <v>9.360129718696511E-2</v>
      </c>
      <c r="AF1003" s="13">
        <v>9.9779109536482988E-2</v>
      </c>
      <c r="AH1003" s="13">
        <v>8.0466769057900428E-2</v>
      </c>
      <c r="AI1003" s="13">
        <v>3.1329831299238539E-2</v>
      </c>
      <c r="AJ1003" s="13">
        <v>5.8554829434871461E-2</v>
      </c>
      <c r="AK1003" s="13">
        <v>0.17412601525381699</v>
      </c>
      <c r="AL1003" s="13">
        <v>8.5462226331726052E-2</v>
      </c>
      <c r="AN1003" s="13">
        <v>7.1865229130366984E-2</v>
      </c>
      <c r="AO1003" s="13">
        <v>9.6002058863843942E-2</v>
      </c>
      <c r="AP1003" s="13">
        <v>0.135051369780053</v>
      </c>
      <c r="AQ1003" s="13">
        <v>8.6640893078363049E-2</v>
      </c>
    </row>
    <row r="1004" spans="2:45" x14ac:dyDescent="0.35">
      <c r="B1004" s="12" t="s">
        <v>241</v>
      </c>
      <c r="C1004" s="13">
        <v>0.1905445464722077</v>
      </c>
      <c r="D1004" s="13">
        <v>0.18540285350257291</v>
      </c>
      <c r="E1004" s="13">
        <v>0.17714560042873931</v>
      </c>
      <c r="F1004" s="13">
        <v>0.21936073369071429</v>
      </c>
      <c r="G1004" s="13">
        <v>0.16538378365822021</v>
      </c>
      <c r="H1004" s="13">
        <v>0.17468482083133119</v>
      </c>
      <c r="I1004" s="13">
        <v>0.21246184740515911</v>
      </c>
      <c r="K1004" s="13">
        <v>0.1920372700380836</v>
      </c>
      <c r="L1004" s="13">
        <v>0.18908311040341569</v>
      </c>
      <c r="N1004" s="13">
        <v>0.2052203467481479</v>
      </c>
      <c r="O1004" s="13">
        <v>0.16966865175608661</v>
      </c>
      <c r="P1004" s="13">
        <v>0.2131182822371035</v>
      </c>
      <c r="Q1004" s="13">
        <v>0.20472536231379559</v>
      </c>
      <c r="R1004" s="13">
        <v>0.1907748345276678</v>
      </c>
      <c r="S1004" s="13">
        <v>0.19363530128823089</v>
      </c>
      <c r="T1004" s="13">
        <v>0.16705001373754511</v>
      </c>
      <c r="U1004" s="13">
        <v>0.16858963247193559</v>
      </c>
      <c r="V1004" s="13">
        <v>0.2271392069656937</v>
      </c>
      <c r="W1004" s="13">
        <v>0.14796373587620171</v>
      </c>
      <c r="X1004" s="13">
        <v>0.20212728863119081</v>
      </c>
      <c r="Y1004" s="13">
        <v>0.19580663478915261</v>
      </c>
      <c r="AA1004" s="13">
        <v>0.18512022517928239</v>
      </c>
      <c r="AB1004" s="13">
        <v>0.165859767480346</v>
      </c>
      <c r="AC1004" s="13">
        <v>0.1119847728352867</v>
      </c>
      <c r="AD1004" s="13">
        <v>0.25051125944079389</v>
      </c>
      <c r="AE1004" s="13">
        <v>0.14437123924901379</v>
      </c>
      <c r="AF1004" s="13">
        <v>0.23264891589216219</v>
      </c>
      <c r="AH1004" s="13">
        <v>0.18195253434285549</v>
      </c>
      <c r="AI1004" s="13">
        <v>0.14375725379275811</v>
      </c>
      <c r="AJ1004" s="13">
        <v>0.13121935543725249</v>
      </c>
      <c r="AK1004" s="13">
        <v>0.24259156272588081</v>
      </c>
      <c r="AL1004" s="13">
        <v>0.1963243061860343</v>
      </c>
      <c r="AN1004" s="13">
        <v>0.1981438312440551</v>
      </c>
      <c r="AO1004" s="13">
        <v>0.1969712307914035</v>
      </c>
      <c r="AP1004" s="13">
        <v>0.19625561233365879</v>
      </c>
      <c r="AQ1004" s="13">
        <v>0.1709562999995233</v>
      </c>
    </row>
    <row r="1005" spans="2:45" x14ac:dyDescent="0.35">
      <c r="B1005" s="12" t="s">
        <v>242</v>
      </c>
      <c r="C1005" s="13">
        <v>0.30207868580815628</v>
      </c>
      <c r="D1005" s="13">
        <v>0.29371932569576181</v>
      </c>
      <c r="E1005" s="13">
        <v>0.24162017135189831</v>
      </c>
      <c r="F1005" s="13">
        <v>0.29167503618742519</v>
      </c>
      <c r="G1005" s="13">
        <v>0.35092064024346509</v>
      </c>
      <c r="H1005" s="13">
        <v>0.31523091156412297</v>
      </c>
      <c r="I1005" s="13">
        <v>0.31674073963644372</v>
      </c>
      <c r="K1005" s="13">
        <v>0.32045814180017729</v>
      </c>
      <c r="L1005" s="13">
        <v>0.28408446335093068</v>
      </c>
      <c r="N1005" s="13">
        <v>0.34055276011222679</v>
      </c>
      <c r="O1005" s="13">
        <v>0.29736956381472318</v>
      </c>
      <c r="P1005" s="13">
        <v>0.24489866958833911</v>
      </c>
      <c r="Q1005" s="13">
        <v>0.25785397474432797</v>
      </c>
      <c r="R1005" s="13">
        <v>0.33794132438335511</v>
      </c>
      <c r="S1005" s="13">
        <v>0.30306205045631168</v>
      </c>
      <c r="T1005" s="13">
        <v>0.3200853184767054</v>
      </c>
      <c r="U1005" s="13">
        <v>0.27267969133456782</v>
      </c>
      <c r="V1005" s="13">
        <v>0.26747465544935811</v>
      </c>
      <c r="W1005" s="13">
        <v>0.32540418588364761</v>
      </c>
      <c r="X1005" s="13">
        <v>0.28715955193391679</v>
      </c>
      <c r="Y1005" s="13">
        <v>0.32106289132011229</v>
      </c>
      <c r="AA1005" s="13">
        <v>0.3309892518583763</v>
      </c>
      <c r="AB1005" s="13">
        <v>0.3804578175869443</v>
      </c>
      <c r="AC1005" s="13">
        <v>0.32972594931971422</v>
      </c>
      <c r="AD1005" s="13">
        <v>0.28597959381326271</v>
      </c>
      <c r="AE1005" s="13">
        <v>0.22936973158721119</v>
      </c>
      <c r="AF1005" s="13">
        <v>0.30009002192995832</v>
      </c>
      <c r="AH1005" s="13">
        <v>0.33624918425576172</v>
      </c>
      <c r="AI1005" s="13">
        <v>0.3982249076056063</v>
      </c>
      <c r="AJ1005" s="13">
        <v>0.33147374196429441</v>
      </c>
      <c r="AK1005" s="13">
        <v>0.27375568703154651</v>
      </c>
      <c r="AL1005" s="13">
        <v>0.26768132277874279</v>
      </c>
      <c r="AN1005" s="13">
        <v>0.32760078709427171</v>
      </c>
      <c r="AO1005" s="13">
        <v>0.31974269164519598</v>
      </c>
      <c r="AP1005" s="13">
        <v>0.28682070868790621</v>
      </c>
      <c r="AQ1005" s="13">
        <v>0.2707800076274483</v>
      </c>
    </row>
    <row r="1006" spans="2:45" x14ac:dyDescent="0.35">
      <c r="B1006" s="12" t="s">
        <v>243</v>
      </c>
      <c r="C1006" s="13">
        <v>0.25349392951905297</v>
      </c>
      <c r="D1006" s="13">
        <v>0.25484219256168561</v>
      </c>
      <c r="E1006" s="13">
        <v>0.30991539475905361</v>
      </c>
      <c r="F1006" s="13">
        <v>0.2282198197173867</v>
      </c>
      <c r="G1006" s="13">
        <v>0.28086101347090131</v>
      </c>
      <c r="H1006" s="13">
        <v>0.1975525321886929</v>
      </c>
      <c r="I1006" s="13">
        <v>0.24278175461807619</v>
      </c>
      <c r="K1006" s="13">
        <v>0.30610677473675968</v>
      </c>
      <c r="L1006" s="13">
        <v>0.2019838499298644</v>
      </c>
      <c r="N1006" s="13">
        <v>0.29688564229117748</v>
      </c>
      <c r="O1006" s="13">
        <v>0.1750460985155817</v>
      </c>
      <c r="P1006" s="13">
        <v>0.28120456189961679</v>
      </c>
      <c r="Q1006" s="13">
        <v>0.28713554084829163</v>
      </c>
      <c r="R1006" s="13">
        <v>0.19741432368727749</v>
      </c>
      <c r="S1006" s="13">
        <v>0.29044114223033263</v>
      </c>
      <c r="T1006" s="13">
        <v>0.2553513832495477</v>
      </c>
      <c r="U1006" s="13">
        <v>0.27803569387705962</v>
      </c>
      <c r="V1006" s="13">
        <v>0.26522621104745359</v>
      </c>
      <c r="W1006" s="13">
        <v>0.25942618316798438</v>
      </c>
      <c r="X1006" s="13">
        <v>0.20306809589134461</v>
      </c>
      <c r="Y1006" s="13">
        <v>0.23342506117407741</v>
      </c>
      <c r="AA1006" s="13">
        <v>0.27262742433018777</v>
      </c>
      <c r="AB1006" s="13">
        <v>0.28388239219858408</v>
      </c>
      <c r="AC1006" s="13">
        <v>0.30861702432856181</v>
      </c>
      <c r="AD1006" s="13">
        <v>0.20735784688496689</v>
      </c>
      <c r="AE1006" s="13">
        <v>0.2464275304814878</v>
      </c>
      <c r="AF1006" s="13">
        <v>0.2340592472182163</v>
      </c>
      <c r="AH1006" s="13">
        <v>0.26375380731634901</v>
      </c>
      <c r="AI1006" s="13">
        <v>0.32603400572925462</v>
      </c>
      <c r="AJ1006" s="13">
        <v>0.28422679363568509</v>
      </c>
      <c r="AK1006" s="13">
        <v>0.20553745635478629</v>
      </c>
      <c r="AL1006" s="13">
        <v>0.24928996824422631</v>
      </c>
      <c r="AN1006" s="13">
        <v>0.2656148872239934</v>
      </c>
      <c r="AO1006" s="13">
        <v>0.24018913512516851</v>
      </c>
      <c r="AP1006" s="13">
        <v>0.26147271691649088</v>
      </c>
      <c r="AQ1006" s="13">
        <v>0.24812903402562389</v>
      </c>
    </row>
    <row r="1007" spans="2:45" x14ac:dyDescent="0.35">
      <c r="B1007" s="12" t="s">
        <v>81</v>
      </c>
      <c r="C1007" s="13">
        <v>0.15726375743321169</v>
      </c>
      <c r="D1007" s="13">
        <v>0.18940107715666701</v>
      </c>
      <c r="E1007" s="13">
        <v>0.1431223021359789</v>
      </c>
      <c r="F1007" s="13">
        <v>0.1764368042951259</v>
      </c>
      <c r="G1007" s="13">
        <v>0.1240432190142946</v>
      </c>
      <c r="H1007" s="13">
        <v>0.17410445495450891</v>
      </c>
      <c r="I1007" s="13">
        <v>0.14758504139337039</v>
      </c>
      <c r="K1007" s="13">
        <v>7.8258948012385476E-2</v>
      </c>
      <c r="L1007" s="13">
        <v>0.23461262545880651</v>
      </c>
      <c r="N1007" s="13">
        <v>9.5505445490118704E-2</v>
      </c>
      <c r="O1007" s="13">
        <v>0.28134534016261759</v>
      </c>
      <c r="P1007" s="13">
        <v>0.18245810691350681</v>
      </c>
      <c r="Q1007" s="13">
        <v>0.16395222270355331</v>
      </c>
      <c r="R1007" s="13">
        <v>0.15119921679144871</v>
      </c>
      <c r="S1007" s="13">
        <v>0.13275025168366189</v>
      </c>
      <c r="T1007" s="13">
        <v>0.13518404594458</v>
      </c>
      <c r="U1007" s="13">
        <v>0.17601218829813189</v>
      </c>
      <c r="V1007" s="13">
        <v>0.1217710082211368</v>
      </c>
      <c r="W1007" s="13">
        <v>0.1761107106139384</v>
      </c>
      <c r="X1007" s="13">
        <v>0.2106767024714698</v>
      </c>
      <c r="Y1007" s="13">
        <v>0.16841345160855989</v>
      </c>
      <c r="AA1007" s="13">
        <v>0.13368858167934269</v>
      </c>
      <c r="AB1007" s="13">
        <v>0.151117055527521</v>
      </c>
      <c r="AC1007" s="13">
        <v>0.15229534205165041</v>
      </c>
      <c r="AD1007" s="13">
        <v>6.5289696574503966E-2</v>
      </c>
      <c r="AE1007" s="13">
        <v>0.28623020149532219</v>
      </c>
      <c r="AF1007" s="13">
        <v>0.13342270542318019</v>
      </c>
      <c r="AH1007" s="13">
        <v>0.13757770502713329</v>
      </c>
      <c r="AI1007" s="13">
        <v>0.1006540015731424</v>
      </c>
      <c r="AJ1007" s="13">
        <v>0.19452527952789661</v>
      </c>
      <c r="AK1007" s="13">
        <v>0.10398927863396951</v>
      </c>
      <c r="AL1007" s="13">
        <v>0.20124217645927059</v>
      </c>
      <c r="AN1007" s="13">
        <v>0.13677526530731299</v>
      </c>
      <c r="AO1007" s="13">
        <v>0.14709488357438791</v>
      </c>
      <c r="AP1007" s="13">
        <v>0.1203995922818912</v>
      </c>
      <c r="AQ1007" s="13">
        <v>0.2234937652690413</v>
      </c>
    </row>
    <row r="1009" spans="2:45" x14ac:dyDescent="0.35">
      <c r="B1009" s="30" t="s">
        <v>255</v>
      </c>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row>
    <row r="1010" spans="2:45" x14ac:dyDescent="0.35">
      <c r="B1010" s="29" t="s">
        <v>16</v>
      </c>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row>
    <row r="1011" spans="2:45" x14ac:dyDescent="0.35">
      <c r="B1011" s="12" t="s">
        <v>256</v>
      </c>
      <c r="C1011" s="13">
        <v>0.5119050300659671</v>
      </c>
      <c r="D1011" s="13">
        <v>0.43225909509094412</v>
      </c>
      <c r="E1011" s="13">
        <v>0.49556764641399659</v>
      </c>
      <c r="F1011" s="13">
        <v>0.53364665174962767</v>
      </c>
      <c r="G1011" s="13">
        <v>0.56494951649931413</v>
      </c>
      <c r="H1011" s="13">
        <v>0.47304619138415432</v>
      </c>
      <c r="I1011" s="13">
        <v>0.54315650313755037</v>
      </c>
      <c r="K1011" s="13">
        <v>0.47980439346398762</v>
      </c>
      <c r="L1011" s="13">
        <v>0.5433328370851378</v>
      </c>
      <c r="N1011" s="13">
        <v>0.49427600573950492</v>
      </c>
      <c r="O1011" s="13">
        <v>0.47517225051678902</v>
      </c>
      <c r="P1011" s="13">
        <v>0.49020965286963769</v>
      </c>
      <c r="Q1011" s="13">
        <v>0.49918295401682677</v>
      </c>
      <c r="R1011" s="13">
        <v>0.56675263497252115</v>
      </c>
      <c r="S1011" s="13">
        <v>0.5009612913424546</v>
      </c>
      <c r="T1011" s="13">
        <v>0.55736252268897624</v>
      </c>
      <c r="U1011" s="13">
        <v>0.53968563646875234</v>
      </c>
      <c r="V1011" s="13">
        <v>0.4939889271308826</v>
      </c>
      <c r="W1011" s="13">
        <v>0.46283062799357688</v>
      </c>
      <c r="X1011" s="13">
        <v>0.51467817183696762</v>
      </c>
      <c r="Y1011" s="13">
        <v>0.53620458970454388</v>
      </c>
      <c r="AA1011" s="13">
        <v>0.50569675910333101</v>
      </c>
      <c r="AB1011" s="13">
        <v>0.49836897743066572</v>
      </c>
      <c r="AC1011" s="13">
        <v>0.50492890378257604</v>
      </c>
      <c r="AD1011" s="13">
        <v>0.55421928597345127</v>
      </c>
      <c r="AE1011" s="13">
        <v>0.49019949886567399</v>
      </c>
      <c r="AF1011" s="13">
        <v>0.52226573144933641</v>
      </c>
      <c r="AH1011" s="13">
        <v>0.48837185518290371</v>
      </c>
      <c r="AI1011" s="13">
        <v>0.49250635979698199</v>
      </c>
      <c r="AJ1011" s="13">
        <v>0.51364990262906096</v>
      </c>
      <c r="AK1011" s="13">
        <v>0.51316925265505109</v>
      </c>
      <c r="AL1011" s="13">
        <v>0.52694478806328948</v>
      </c>
      <c r="AN1011" s="13">
        <v>0.54307712750861448</v>
      </c>
      <c r="AO1011" s="13">
        <v>0.51642043073399047</v>
      </c>
      <c r="AP1011" s="13">
        <v>0.49167695416437052</v>
      </c>
      <c r="AQ1011" s="13">
        <v>0.49297697503979809</v>
      </c>
    </row>
    <row r="1012" spans="2:45" x14ac:dyDescent="0.35">
      <c r="B1012" s="12" t="s">
        <v>257</v>
      </c>
      <c r="C1012" s="13">
        <v>0.27985835073682308</v>
      </c>
      <c r="D1012" s="13">
        <v>0.32698079802815933</v>
      </c>
      <c r="E1012" s="13">
        <v>0.28073207647906823</v>
      </c>
      <c r="F1012" s="13">
        <v>0.29856739842093011</v>
      </c>
      <c r="G1012" s="13">
        <v>0.2535163943546121</v>
      </c>
      <c r="H1012" s="13">
        <v>0.31283437957921661</v>
      </c>
      <c r="I1012" s="13">
        <v>0.232054431621669</v>
      </c>
      <c r="K1012" s="13">
        <v>0.29532789542180399</v>
      </c>
      <c r="L1012" s="13">
        <v>0.26471304782391952</v>
      </c>
      <c r="N1012" s="13">
        <v>0.30655433725777859</v>
      </c>
      <c r="O1012" s="13">
        <v>0.31506415959907241</v>
      </c>
      <c r="P1012" s="13">
        <v>0.2771036640980955</v>
      </c>
      <c r="Q1012" s="13">
        <v>0.31975545167718711</v>
      </c>
      <c r="R1012" s="13">
        <v>0.26259573814946652</v>
      </c>
      <c r="S1012" s="13">
        <v>0.28256227912200571</v>
      </c>
      <c r="T1012" s="13">
        <v>0.2789159702242513</v>
      </c>
      <c r="U1012" s="13">
        <v>0.27935836396894731</v>
      </c>
      <c r="V1012" s="13">
        <v>0.25737023547344751</v>
      </c>
      <c r="W1012" s="13">
        <v>0.27677973036620368</v>
      </c>
      <c r="X1012" s="13">
        <v>0.29556508249822711</v>
      </c>
      <c r="Y1012" s="13">
        <v>0.27026920450772202</v>
      </c>
      <c r="AA1012" s="13">
        <v>0.31342236481530422</v>
      </c>
      <c r="AB1012" s="13">
        <v>0.24520362799341161</v>
      </c>
      <c r="AC1012" s="13">
        <v>0.26780197164730929</v>
      </c>
      <c r="AD1012" s="13">
        <v>0.29033926645441749</v>
      </c>
      <c r="AE1012" s="13">
        <v>0.24370399554600961</v>
      </c>
      <c r="AF1012" s="13">
        <v>0.27241294676281302</v>
      </c>
      <c r="AH1012" s="13">
        <v>0.29005161030783239</v>
      </c>
      <c r="AI1012" s="13">
        <v>0.28578064159682248</v>
      </c>
      <c r="AJ1012" s="13">
        <v>0.29026953558086988</v>
      </c>
      <c r="AK1012" s="13">
        <v>0.29861516934677301</v>
      </c>
      <c r="AL1012" s="13">
        <v>0.25675410836722001</v>
      </c>
      <c r="AN1012" s="13">
        <v>0.26788053925268301</v>
      </c>
      <c r="AO1012" s="13">
        <v>0.26911364653336323</v>
      </c>
      <c r="AP1012" s="13">
        <v>0.29636121101052582</v>
      </c>
      <c r="AQ1012" s="13">
        <v>0.28850840668735461</v>
      </c>
    </row>
    <row r="1013" spans="2:45" x14ac:dyDescent="0.35">
      <c r="B1013" s="12" t="s">
        <v>258</v>
      </c>
      <c r="C1013" s="13">
        <v>0.1069175953677117</v>
      </c>
      <c r="D1013" s="13">
        <v>0.14973762148409481</v>
      </c>
      <c r="E1013" s="13">
        <v>0.1081557876277103</v>
      </c>
      <c r="F1013" s="13">
        <v>8.9116776833978756E-2</v>
      </c>
      <c r="G1013" s="13">
        <v>9.2449729932294639E-2</v>
      </c>
      <c r="H1013" s="13">
        <v>9.7310029230077727E-2</v>
      </c>
      <c r="I1013" s="13">
        <v>0.11035829273971461</v>
      </c>
      <c r="K1013" s="13">
        <v>0.13785633974138459</v>
      </c>
      <c r="L1013" s="13">
        <v>7.6627327307068671E-2</v>
      </c>
      <c r="N1013" s="13">
        <v>0.12993319123757641</v>
      </c>
      <c r="O1013" s="13">
        <v>9.8419892330046568E-2</v>
      </c>
      <c r="P1013" s="13">
        <v>0.11370064366698621</v>
      </c>
      <c r="Q1013" s="13">
        <v>0.10822948541594959</v>
      </c>
      <c r="R1013" s="13">
        <v>9.7923132445028246E-2</v>
      </c>
      <c r="S1013" s="13">
        <v>0.1228936970781089</v>
      </c>
      <c r="T1013" s="13">
        <v>9.1894518094305488E-2</v>
      </c>
      <c r="U1013" s="13">
        <v>5.7745257172552772E-2</v>
      </c>
      <c r="V1013" s="13">
        <v>0.15045699416074071</v>
      </c>
      <c r="W1013" s="13">
        <v>0.12128350067775059</v>
      </c>
      <c r="X1013" s="13">
        <v>7.5809687612216195E-2</v>
      </c>
      <c r="Y1013" s="13">
        <v>7.8722402699291205E-2</v>
      </c>
      <c r="AA1013" s="13">
        <v>0.1011645431438397</v>
      </c>
      <c r="AB1013" s="13">
        <v>0.13274153818988599</v>
      </c>
      <c r="AC1013" s="13">
        <v>0.12696883877373269</v>
      </c>
      <c r="AD1013" s="13">
        <v>9.8288979646410826E-2</v>
      </c>
      <c r="AE1013" s="13">
        <v>9.147324473306527E-2</v>
      </c>
      <c r="AF1013" s="13">
        <v>0.1192424684146747</v>
      </c>
      <c r="AH1013" s="13">
        <v>0.13327535661077031</v>
      </c>
      <c r="AI1013" s="13">
        <v>0.1159140701189426</v>
      </c>
      <c r="AJ1013" s="13">
        <v>8.1151112029403144E-2</v>
      </c>
      <c r="AK1013" s="13">
        <v>0.1133935137199525</v>
      </c>
      <c r="AL1013" s="13">
        <v>9.7707870364745389E-2</v>
      </c>
      <c r="AN1013" s="13">
        <v>0.1110192717963029</v>
      </c>
      <c r="AO1013" s="13">
        <v>0.10847101532002</v>
      </c>
      <c r="AP1013" s="13">
        <v>0.1108288379466059</v>
      </c>
      <c r="AQ1013" s="13">
        <v>9.7082029035477441E-2</v>
      </c>
    </row>
    <row r="1014" spans="2:45" x14ac:dyDescent="0.35">
      <c r="B1014" s="12" t="s">
        <v>259</v>
      </c>
      <c r="C1014" s="13">
        <v>3.075469583729638E-2</v>
      </c>
      <c r="D1014" s="13">
        <v>1.752380332352093E-2</v>
      </c>
      <c r="E1014" s="13">
        <v>6.3166089168208067E-2</v>
      </c>
      <c r="F1014" s="13">
        <v>1.337612505808838E-2</v>
      </c>
      <c r="G1014" s="13">
        <v>3.4295817121363217E-2</v>
      </c>
      <c r="H1014" s="13">
        <v>2.4814152592627099E-2</v>
      </c>
      <c r="I1014" s="13">
        <v>2.8385005291284592E-2</v>
      </c>
      <c r="K1014" s="13">
        <v>4.2196885540089997E-2</v>
      </c>
      <c r="L1014" s="13">
        <v>1.9552334516089249E-2</v>
      </c>
      <c r="N1014" s="13">
        <v>2.53585161037592E-2</v>
      </c>
      <c r="O1014" s="13">
        <v>0</v>
      </c>
      <c r="P1014" s="13">
        <v>3.8143283280785471E-2</v>
      </c>
      <c r="Q1014" s="13">
        <v>1.407856327146759E-2</v>
      </c>
      <c r="R1014" s="13">
        <v>2.9765047614518429E-2</v>
      </c>
      <c r="S1014" s="13">
        <v>3.6600340846114701E-2</v>
      </c>
      <c r="T1014" s="13">
        <v>1.8442953480343138E-2</v>
      </c>
      <c r="U1014" s="13">
        <v>5.169771771934268E-2</v>
      </c>
      <c r="V1014" s="13">
        <v>3.9428748434759152E-2</v>
      </c>
      <c r="W1014" s="13">
        <v>3.5629183587910243E-2</v>
      </c>
      <c r="X1014" s="13">
        <v>3.0512718967767999E-2</v>
      </c>
      <c r="Y1014" s="13">
        <v>1.382942160205955E-2</v>
      </c>
      <c r="AA1014" s="13">
        <v>2.9141452813097161E-2</v>
      </c>
      <c r="AB1014" s="13">
        <v>4.5173046522001048E-2</v>
      </c>
      <c r="AC1014" s="13">
        <v>3.4229478236288691E-2</v>
      </c>
      <c r="AD1014" s="13">
        <v>1.6576902009527109E-2</v>
      </c>
      <c r="AE1014" s="13">
        <v>3.8126484361048062E-2</v>
      </c>
      <c r="AF1014" s="13">
        <v>2.8872790873705E-2</v>
      </c>
      <c r="AH1014" s="13">
        <v>3.6299146387485208E-2</v>
      </c>
      <c r="AI1014" s="13">
        <v>2.5748415155428261E-2</v>
      </c>
      <c r="AJ1014" s="13">
        <v>2.9814178416378349E-2</v>
      </c>
      <c r="AK1014" s="13">
        <v>2.7052608218607901E-2</v>
      </c>
      <c r="AL1014" s="13">
        <v>3.2069073649504932E-2</v>
      </c>
      <c r="AN1014" s="13">
        <v>3.2577591961966038E-2</v>
      </c>
      <c r="AO1014" s="13">
        <v>2.422329405683743E-2</v>
      </c>
      <c r="AP1014" s="13">
        <v>4.0445228623216707E-2</v>
      </c>
      <c r="AQ1014" s="13">
        <v>2.7243857559745711E-2</v>
      </c>
    </row>
    <row r="1015" spans="2:45" x14ac:dyDescent="0.35">
      <c r="B1015" s="12" t="s">
        <v>81</v>
      </c>
      <c r="C1015" s="13">
        <v>7.0564327992201831E-2</v>
      </c>
      <c r="D1015" s="13">
        <v>7.3498682073280933E-2</v>
      </c>
      <c r="E1015" s="13">
        <v>5.2378400311016739E-2</v>
      </c>
      <c r="F1015" s="13">
        <v>6.5293047937375143E-2</v>
      </c>
      <c r="G1015" s="13">
        <v>5.4788542092415821E-2</v>
      </c>
      <c r="H1015" s="13">
        <v>9.1995247213924214E-2</v>
      </c>
      <c r="I1015" s="13">
        <v>8.6045767209781465E-2</v>
      </c>
      <c r="K1015" s="13">
        <v>4.4814485832733737E-2</v>
      </c>
      <c r="L1015" s="13">
        <v>9.5774453267784859E-2</v>
      </c>
      <c r="N1015" s="13">
        <v>4.3877949661381033E-2</v>
      </c>
      <c r="O1015" s="13">
        <v>0.11134369755409181</v>
      </c>
      <c r="P1015" s="13">
        <v>8.0842756084495246E-2</v>
      </c>
      <c r="Q1015" s="13">
        <v>5.8753545618569047E-2</v>
      </c>
      <c r="R1015" s="13">
        <v>4.2963446818465673E-2</v>
      </c>
      <c r="S1015" s="13">
        <v>5.698239161131613E-2</v>
      </c>
      <c r="T1015" s="13">
        <v>5.3384035512123847E-2</v>
      </c>
      <c r="U1015" s="13">
        <v>7.1513024670404726E-2</v>
      </c>
      <c r="V1015" s="13">
        <v>5.8755094800169903E-2</v>
      </c>
      <c r="W1015" s="13">
        <v>0.10347695737455841</v>
      </c>
      <c r="X1015" s="13">
        <v>8.3434339084820938E-2</v>
      </c>
      <c r="Y1015" s="13">
        <v>0.1009743814863833</v>
      </c>
      <c r="AA1015" s="13">
        <v>5.0574880124427957E-2</v>
      </c>
      <c r="AB1015" s="13">
        <v>7.8512809864035735E-2</v>
      </c>
      <c r="AC1015" s="13">
        <v>6.6070807560093162E-2</v>
      </c>
      <c r="AD1015" s="13">
        <v>4.0575565916193247E-2</v>
      </c>
      <c r="AE1015" s="13">
        <v>0.13649677649420311</v>
      </c>
      <c r="AF1015" s="13">
        <v>5.7206062499470779E-2</v>
      </c>
      <c r="AH1015" s="13">
        <v>5.2002031511008233E-2</v>
      </c>
      <c r="AI1015" s="13">
        <v>8.005051333182471E-2</v>
      </c>
      <c r="AJ1015" s="13">
        <v>8.5115271344287591E-2</v>
      </c>
      <c r="AK1015" s="13">
        <v>4.7769456059615488E-2</v>
      </c>
      <c r="AL1015" s="13">
        <v>8.6524159555240274E-2</v>
      </c>
      <c r="AN1015" s="13">
        <v>4.5445469480433792E-2</v>
      </c>
      <c r="AO1015" s="13">
        <v>8.1771613355788919E-2</v>
      </c>
      <c r="AP1015" s="13">
        <v>6.0687768255281042E-2</v>
      </c>
      <c r="AQ1015" s="13">
        <v>9.4188731677624205E-2</v>
      </c>
    </row>
    <row r="1017" spans="2:45" x14ac:dyDescent="0.35">
      <c r="B1017" s="30" t="s">
        <v>260</v>
      </c>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row>
    <row r="1018" spans="2:45" x14ac:dyDescent="0.35">
      <c r="B1018" s="29" t="s">
        <v>16</v>
      </c>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row>
    <row r="1019" spans="2:45" x14ac:dyDescent="0.35">
      <c r="B1019" s="12" t="s">
        <v>256</v>
      </c>
      <c r="C1019" s="13">
        <v>0.24878167099222559</v>
      </c>
      <c r="D1019" s="13">
        <v>0.22124817157986049</v>
      </c>
      <c r="E1019" s="13">
        <v>0.28607309255384489</v>
      </c>
      <c r="F1019" s="13">
        <v>0.26781645054440578</v>
      </c>
      <c r="G1019" s="13">
        <v>0.26860689909396429</v>
      </c>
      <c r="H1019" s="13">
        <v>0.21347124302337669</v>
      </c>
      <c r="I1019" s="13">
        <v>0.22885798731805401</v>
      </c>
      <c r="K1019" s="13">
        <v>0.23424788667054261</v>
      </c>
      <c r="L1019" s="13">
        <v>0.26301082708603157</v>
      </c>
      <c r="N1019" s="13">
        <v>0.2201490742790593</v>
      </c>
      <c r="O1019" s="13">
        <v>0.25615310715706419</v>
      </c>
      <c r="P1019" s="13">
        <v>0.28709296554786568</v>
      </c>
      <c r="Q1019" s="13">
        <v>0.2298992536261136</v>
      </c>
      <c r="R1019" s="13">
        <v>0.31929663980378648</v>
      </c>
      <c r="S1019" s="13">
        <v>0.20116011741823919</v>
      </c>
      <c r="T1019" s="13">
        <v>0.24768154435231179</v>
      </c>
      <c r="U1019" s="13">
        <v>0.22851798450600899</v>
      </c>
      <c r="V1019" s="13">
        <v>0.26485780225761613</v>
      </c>
      <c r="W1019" s="13">
        <v>0.21774617391528639</v>
      </c>
      <c r="X1019" s="13">
        <v>0.2466917573594215</v>
      </c>
      <c r="Y1019" s="13">
        <v>0.26172890850361458</v>
      </c>
      <c r="AA1019" s="13">
        <v>0.25131219956770912</v>
      </c>
      <c r="AB1019" s="13">
        <v>0.25603048846233989</v>
      </c>
      <c r="AC1019" s="13">
        <v>0.22768298841624829</v>
      </c>
      <c r="AD1019" s="13">
        <v>0.26450892605707499</v>
      </c>
      <c r="AE1019" s="13">
        <v>0.2383713625505334</v>
      </c>
      <c r="AF1019" s="13">
        <v>0.248665330287307</v>
      </c>
      <c r="AH1019" s="13">
        <v>0.21478623869534791</v>
      </c>
      <c r="AI1019" s="13">
        <v>0.2079968891242403</v>
      </c>
      <c r="AJ1019" s="13">
        <v>0.27714451322298822</v>
      </c>
      <c r="AK1019" s="13">
        <v>0.26598449427383197</v>
      </c>
      <c r="AL1019" s="13">
        <v>0.2531485678760626</v>
      </c>
      <c r="AN1019" s="13">
        <v>0.26418764421842272</v>
      </c>
      <c r="AO1019" s="13">
        <v>0.2231057947902976</v>
      </c>
      <c r="AP1019" s="13">
        <v>0.2468712188624636</v>
      </c>
      <c r="AQ1019" s="13">
        <v>0.26009058262087942</v>
      </c>
    </row>
    <row r="1020" spans="2:45" x14ac:dyDescent="0.35">
      <c r="B1020" s="12" t="s">
        <v>257</v>
      </c>
      <c r="C1020" s="13">
        <v>0.44854726125145039</v>
      </c>
      <c r="D1020" s="13">
        <v>0.43333651582131949</v>
      </c>
      <c r="E1020" s="13">
        <v>0.41545877928492131</v>
      </c>
      <c r="F1020" s="13">
        <v>0.43654834987746349</v>
      </c>
      <c r="G1020" s="13">
        <v>0.42185390131235989</v>
      </c>
      <c r="H1020" s="13">
        <v>0.48812766867195678</v>
      </c>
      <c r="I1020" s="13">
        <v>0.49018268568642792</v>
      </c>
      <c r="K1020" s="13">
        <v>0.44997132448945037</v>
      </c>
      <c r="L1020" s="13">
        <v>0.44715304638954939</v>
      </c>
      <c r="N1020" s="13">
        <v>0.50213549792909096</v>
      </c>
      <c r="O1020" s="13">
        <v>0.52298969868043998</v>
      </c>
      <c r="P1020" s="13">
        <v>0.37848916430450308</v>
      </c>
      <c r="Q1020" s="13">
        <v>0.46923186122396793</v>
      </c>
      <c r="R1020" s="13">
        <v>0.42518319991208431</v>
      </c>
      <c r="S1020" s="13">
        <v>0.45124832398761022</v>
      </c>
      <c r="T1020" s="13">
        <v>0.49424787619995397</v>
      </c>
      <c r="U1020" s="13">
        <v>0.4285455200960272</v>
      </c>
      <c r="V1020" s="13">
        <v>0.37552671004530819</v>
      </c>
      <c r="W1020" s="13">
        <v>0.46899451690867072</v>
      </c>
      <c r="X1020" s="13">
        <v>0.4984279758361202</v>
      </c>
      <c r="Y1020" s="13">
        <v>0.44953993175462681</v>
      </c>
      <c r="AA1020" s="13">
        <v>0.46579268573961929</v>
      </c>
      <c r="AB1020" s="13">
        <v>0.47048532409536631</v>
      </c>
      <c r="AC1020" s="13">
        <v>0.41013327185140441</v>
      </c>
      <c r="AD1020" s="13">
        <v>0.48094403646689321</v>
      </c>
      <c r="AE1020" s="13">
        <v>0.39259983599864162</v>
      </c>
      <c r="AF1020" s="13">
        <v>0.45727606623003902</v>
      </c>
      <c r="AH1020" s="13">
        <v>0.47824006077627262</v>
      </c>
      <c r="AI1020" s="13">
        <v>0.52738555821136668</v>
      </c>
      <c r="AJ1020" s="13">
        <v>0.40007776117351512</v>
      </c>
      <c r="AK1020" s="13">
        <v>0.45761049807238863</v>
      </c>
      <c r="AL1020" s="13">
        <v>0.42762065473498612</v>
      </c>
      <c r="AN1020" s="13">
        <v>0.46207008454359472</v>
      </c>
      <c r="AO1020" s="13">
        <v>0.50467067314713343</v>
      </c>
      <c r="AP1020" s="13">
        <v>0.46177153814606092</v>
      </c>
      <c r="AQ1020" s="13">
        <v>0.3653312711573603</v>
      </c>
    </row>
    <row r="1021" spans="2:45" x14ac:dyDescent="0.35">
      <c r="B1021" s="12" t="s">
        <v>258</v>
      </c>
      <c r="C1021" s="13">
        <v>0.1799881304416413</v>
      </c>
      <c r="D1021" s="13">
        <v>0.2134542680661197</v>
      </c>
      <c r="E1021" s="13">
        <v>0.18155587309540189</v>
      </c>
      <c r="F1021" s="13">
        <v>0.17425086421319319</v>
      </c>
      <c r="G1021" s="13">
        <v>0.18135715060389879</v>
      </c>
      <c r="H1021" s="13">
        <v>0.16741882092412741</v>
      </c>
      <c r="I1021" s="13">
        <v>0.1686844864314726</v>
      </c>
      <c r="K1021" s="13">
        <v>0.21027671036853041</v>
      </c>
      <c r="L1021" s="13">
        <v>0.15033439937612411</v>
      </c>
      <c r="N1021" s="13">
        <v>0.1939613690924866</v>
      </c>
      <c r="O1021" s="13">
        <v>0.1191769078525915</v>
      </c>
      <c r="P1021" s="13">
        <v>0.2215848472495657</v>
      </c>
      <c r="Q1021" s="13">
        <v>0.13832200968876271</v>
      </c>
      <c r="R1021" s="13">
        <v>0.15850495417993879</v>
      </c>
      <c r="S1021" s="13">
        <v>0.22466395818524701</v>
      </c>
      <c r="T1021" s="13">
        <v>0.1556576574348697</v>
      </c>
      <c r="U1021" s="13">
        <v>0.20071542331821479</v>
      </c>
      <c r="V1021" s="13">
        <v>0.2184036102743665</v>
      </c>
      <c r="W1021" s="13">
        <v>0.157556616136002</v>
      </c>
      <c r="X1021" s="13">
        <v>0.1542558969332706</v>
      </c>
      <c r="Y1021" s="13">
        <v>0.16181789911547301</v>
      </c>
      <c r="AA1021" s="13">
        <v>0.18163094203942351</v>
      </c>
      <c r="AB1021" s="13">
        <v>0.1647701786044197</v>
      </c>
      <c r="AC1021" s="13">
        <v>0.22720638734420731</v>
      </c>
      <c r="AD1021" s="13">
        <v>0.1729488412394965</v>
      </c>
      <c r="AE1021" s="13">
        <v>0.16290886804575469</v>
      </c>
      <c r="AF1021" s="13">
        <v>0.18884333223280991</v>
      </c>
      <c r="AH1021" s="13">
        <v>0.20608972940640161</v>
      </c>
      <c r="AI1021" s="13">
        <v>0.16078121139279469</v>
      </c>
      <c r="AJ1021" s="13">
        <v>0.2017110781701634</v>
      </c>
      <c r="AK1021" s="13">
        <v>0.17035806635242759</v>
      </c>
      <c r="AL1021" s="13">
        <v>0.16937683382365101</v>
      </c>
      <c r="AN1021" s="13">
        <v>0.1812686818100471</v>
      </c>
      <c r="AO1021" s="13">
        <v>0.16508195567306039</v>
      </c>
      <c r="AP1021" s="13">
        <v>0.15631837919907521</v>
      </c>
      <c r="AQ1021" s="13">
        <v>0.2142671781336504</v>
      </c>
    </row>
    <row r="1022" spans="2:45" x14ac:dyDescent="0.35">
      <c r="B1022" s="12" t="s">
        <v>259</v>
      </c>
      <c r="C1022" s="13">
        <v>3.5668630809603419E-2</v>
      </c>
      <c r="D1022" s="13">
        <v>3.8872733480101541E-2</v>
      </c>
      <c r="E1022" s="13">
        <v>3.3582080167963498E-2</v>
      </c>
      <c r="F1022" s="13">
        <v>2.768467061393453E-2</v>
      </c>
      <c r="G1022" s="13">
        <v>4.6680953030719771E-2</v>
      </c>
      <c r="H1022" s="13">
        <v>2.6230957997844959E-2</v>
      </c>
      <c r="I1022" s="13">
        <v>3.9171756864411877E-2</v>
      </c>
      <c r="K1022" s="13">
        <v>4.4943642667061572E-2</v>
      </c>
      <c r="L1022" s="13">
        <v>2.6588023269915561E-2</v>
      </c>
      <c r="N1022" s="13">
        <v>1.5443403937183039E-2</v>
      </c>
      <c r="O1022" s="13">
        <v>1.5331431131768771E-2</v>
      </c>
      <c r="P1022" s="13">
        <v>3.7645418065311471E-2</v>
      </c>
      <c r="Q1022" s="13">
        <v>2.4212280929042412E-2</v>
      </c>
      <c r="R1022" s="13">
        <v>3.2417716420262623E-2</v>
      </c>
      <c r="S1022" s="13">
        <v>3.9425697714289831E-2</v>
      </c>
      <c r="T1022" s="13">
        <v>2.975318270092827E-2</v>
      </c>
      <c r="U1022" s="13">
        <v>5.5208868668540349E-2</v>
      </c>
      <c r="V1022" s="13">
        <v>5.0808992252247422E-2</v>
      </c>
      <c r="W1022" s="13">
        <v>4.2360955997101622E-2</v>
      </c>
      <c r="X1022" s="13">
        <v>2.4765848991181161E-2</v>
      </c>
      <c r="Y1022" s="13">
        <v>2.8773888918909231E-2</v>
      </c>
      <c r="AA1022" s="13">
        <v>3.3030372188260847E-2</v>
      </c>
      <c r="AB1022" s="13">
        <v>2.7059313767477309E-2</v>
      </c>
      <c r="AC1022" s="13">
        <v>3.9145123759689059E-2</v>
      </c>
      <c r="AD1022" s="13">
        <v>3.608668660046651E-2</v>
      </c>
      <c r="AE1022" s="13">
        <v>3.9244973962844543E-2</v>
      </c>
      <c r="AF1022" s="13">
        <v>3.7946274336708177E-2</v>
      </c>
      <c r="AH1022" s="13">
        <v>3.7630785927688502E-2</v>
      </c>
      <c r="AI1022" s="13">
        <v>1.998885006948287E-2</v>
      </c>
      <c r="AJ1022" s="13">
        <v>3.1699617165855613E-2</v>
      </c>
      <c r="AK1022" s="13">
        <v>3.4386120478374638E-2</v>
      </c>
      <c r="AL1022" s="13">
        <v>4.1078262819119082E-2</v>
      </c>
      <c r="AN1022" s="13">
        <v>3.5960365608953777E-2</v>
      </c>
      <c r="AO1022" s="13">
        <v>2.9190626480894891E-2</v>
      </c>
      <c r="AP1022" s="13">
        <v>4.3917786386606587E-2</v>
      </c>
      <c r="AQ1022" s="13">
        <v>3.5058608908596141E-2</v>
      </c>
    </row>
    <row r="1023" spans="2:45" x14ac:dyDescent="0.35">
      <c r="B1023" s="12" t="s">
        <v>81</v>
      </c>
      <c r="C1023" s="13">
        <v>8.7014306505079284E-2</v>
      </c>
      <c r="D1023" s="13">
        <v>9.3088311052598988E-2</v>
      </c>
      <c r="E1023" s="13">
        <v>8.3330174897868384E-2</v>
      </c>
      <c r="F1023" s="13">
        <v>9.3699664751002928E-2</v>
      </c>
      <c r="G1023" s="13">
        <v>8.1501095959057135E-2</v>
      </c>
      <c r="H1023" s="13">
        <v>0.1047513093826941</v>
      </c>
      <c r="I1023" s="13">
        <v>7.3103083699633559E-2</v>
      </c>
      <c r="K1023" s="13">
        <v>6.0560435804415058E-2</v>
      </c>
      <c r="L1023" s="13">
        <v>0.1129137038783794</v>
      </c>
      <c r="N1023" s="13">
        <v>6.8310654762180192E-2</v>
      </c>
      <c r="O1023" s="13">
        <v>8.6348855178135397E-2</v>
      </c>
      <c r="P1023" s="13">
        <v>7.5187604832753899E-2</v>
      </c>
      <c r="Q1023" s="13">
        <v>0.1383345945321135</v>
      </c>
      <c r="R1023" s="13">
        <v>6.4597489683927686E-2</v>
      </c>
      <c r="S1023" s="13">
        <v>8.3501902694613883E-2</v>
      </c>
      <c r="T1023" s="13">
        <v>7.2659739311936353E-2</v>
      </c>
      <c r="U1023" s="13">
        <v>8.701220341120855E-2</v>
      </c>
      <c r="V1023" s="13">
        <v>9.0402885170461744E-2</v>
      </c>
      <c r="W1023" s="13">
        <v>0.11334173704293909</v>
      </c>
      <c r="X1023" s="13">
        <v>7.5858520880006483E-2</v>
      </c>
      <c r="Y1023" s="13">
        <v>9.813937170737648E-2</v>
      </c>
      <c r="AA1023" s="13">
        <v>6.8233800464987296E-2</v>
      </c>
      <c r="AB1023" s="13">
        <v>8.1654695070396813E-2</v>
      </c>
      <c r="AC1023" s="13">
        <v>9.5832228628450811E-2</v>
      </c>
      <c r="AD1023" s="13">
        <v>4.5511509636068988E-2</v>
      </c>
      <c r="AE1023" s="13">
        <v>0.16687495944222591</v>
      </c>
      <c r="AF1023" s="13">
        <v>6.7268996913135967E-2</v>
      </c>
      <c r="AH1023" s="13">
        <v>6.3253185194289394E-2</v>
      </c>
      <c r="AI1023" s="13">
        <v>8.3847491202115404E-2</v>
      </c>
      <c r="AJ1023" s="13">
        <v>8.936703026747779E-2</v>
      </c>
      <c r="AK1023" s="13">
        <v>7.1660820822977214E-2</v>
      </c>
      <c r="AL1023" s="13">
        <v>0.1087756807461813</v>
      </c>
      <c r="AN1023" s="13">
        <v>5.6513223818981967E-2</v>
      </c>
      <c r="AO1023" s="13">
        <v>7.7950949908613495E-2</v>
      </c>
      <c r="AP1023" s="13">
        <v>9.1121077405793782E-2</v>
      </c>
      <c r="AQ1023" s="13">
        <v>0.1252523591795138</v>
      </c>
    </row>
    <row r="1025" spans="2:45" x14ac:dyDescent="0.35">
      <c r="B1025" s="30" t="s">
        <v>261</v>
      </c>
      <c r="C1025" s="24"/>
      <c r="D1025" s="24"/>
      <c r="E1025" s="24"/>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row>
    <row r="1026" spans="2:45" x14ac:dyDescent="0.35">
      <c r="B1026" s="29" t="s">
        <v>16</v>
      </c>
      <c r="C1026" s="24"/>
      <c r="D1026" s="24"/>
      <c r="E1026" s="24"/>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row>
    <row r="1027" spans="2:45" x14ac:dyDescent="0.35">
      <c r="B1027" s="12" t="s">
        <v>256</v>
      </c>
      <c r="C1027" s="13">
        <v>0.42118429924521089</v>
      </c>
      <c r="D1027" s="13">
        <v>0.32119183664608908</v>
      </c>
      <c r="E1027" s="13">
        <v>0.36947522898832103</v>
      </c>
      <c r="F1027" s="13">
        <v>0.41920143709375302</v>
      </c>
      <c r="G1027" s="13">
        <v>0.45119881830236003</v>
      </c>
      <c r="H1027" s="13">
        <v>0.42287322333042149</v>
      </c>
      <c r="I1027" s="13">
        <v>0.50521718625295364</v>
      </c>
      <c r="K1027" s="13">
        <v>0.42233793301978467</v>
      </c>
      <c r="L1027" s="13">
        <v>0.42005484564316409</v>
      </c>
      <c r="N1027" s="13">
        <v>0.41651085021799539</v>
      </c>
      <c r="O1027" s="13">
        <v>0.44129858327018001</v>
      </c>
      <c r="P1027" s="13">
        <v>0.5348515314709672</v>
      </c>
      <c r="Q1027" s="13">
        <v>0.36202681034446599</v>
      </c>
      <c r="R1027" s="13">
        <v>0.42870825410660651</v>
      </c>
      <c r="S1027" s="13">
        <v>0.36023093740897227</v>
      </c>
      <c r="T1027" s="13">
        <v>0.41944610783808972</v>
      </c>
      <c r="U1027" s="13">
        <v>0.40554047751949218</v>
      </c>
      <c r="V1027" s="13">
        <v>0.39068534139654287</v>
      </c>
      <c r="W1027" s="13">
        <v>0.44512815810613338</v>
      </c>
      <c r="X1027" s="13">
        <v>0.45785440459521393</v>
      </c>
      <c r="Y1027" s="13">
        <v>0.42446349967243657</v>
      </c>
      <c r="AA1027" s="13">
        <v>0.41197812274787338</v>
      </c>
      <c r="AB1027" s="13">
        <v>0.49434580117419119</v>
      </c>
      <c r="AC1027" s="13">
        <v>0.36787784040692512</v>
      </c>
      <c r="AD1027" s="13">
        <v>0.52106887146191516</v>
      </c>
      <c r="AE1027" s="13">
        <v>0.36389903129851081</v>
      </c>
      <c r="AF1027" s="13">
        <v>0.41897208168737271</v>
      </c>
      <c r="AH1027" s="13">
        <v>0.40091337836522889</v>
      </c>
      <c r="AI1027" s="13">
        <v>0.51160299991974245</v>
      </c>
      <c r="AJ1027" s="13">
        <v>0.38130602805865421</v>
      </c>
      <c r="AK1027" s="13">
        <v>0.44121301141057723</v>
      </c>
      <c r="AL1027" s="13">
        <v>0.41151666596981529</v>
      </c>
      <c r="AN1027" s="13">
        <v>0.47321186146891703</v>
      </c>
      <c r="AO1027" s="13">
        <v>0.42762940376340119</v>
      </c>
      <c r="AP1027" s="13">
        <v>0.38125034348356063</v>
      </c>
      <c r="AQ1027" s="13">
        <v>0.39438206195599251</v>
      </c>
    </row>
    <row r="1028" spans="2:45" x14ac:dyDescent="0.35">
      <c r="B1028" s="12" t="s">
        <v>257</v>
      </c>
      <c r="C1028" s="13">
        <v>0.39709719692587447</v>
      </c>
      <c r="D1028" s="13">
        <v>0.37756218977462402</v>
      </c>
      <c r="E1028" s="13">
        <v>0.42250452166200669</v>
      </c>
      <c r="F1028" s="13">
        <v>0.41010938349785742</v>
      </c>
      <c r="G1028" s="13">
        <v>0.38576830961127978</v>
      </c>
      <c r="H1028" s="13">
        <v>0.43409184421366692</v>
      </c>
      <c r="I1028" s="13">
        <v>0.36302559061308592</v>
      </c>
      <c r="K1028" s="13">
        <v>0.39845244890923082</v>
      </c>
      <c r="L1028" s="13">
        <v>0.39577035103420632</v>
      </c>
      <c r="N1028" s="13">
        <v>0.4637608701829119</v>
      </c>
      <c r="O1028" s="13">
        <v>0.39623971683440518</v>
      </c>
      <c r="P1028" s="13">
        <v>0.26746988364025909</v>
      </c>
      <c r="Q1028" s="13">
        <v>0.46021180581705479</v>
      </c>
      <c r="R1028" s="13">
        <v>0.42899654059193942</v>
      </c>
      <c r="S1028" s="13">
        <v>0.47424355857086281</v>
      </c>
      <c r="T1028" s="13">
        <v>0.372482511206081</v>
      </c>
      <c r="U1028" s="13">
        <v>0.37251863386629191</v>
      </c>
      <c r="V1028" s="13">
        <v>0.38106246883570788</v>
      </c>
      <c r="W1028" s="13">
        <v>0.38803052288172102</v>
      </c>
      <c r="X1028" s="13">
        <v>0.37011296579067021</v>
      </c>
      <c r="Y1028" s="13">
        <v>0.37260042999045101</v>
      </c>
      <c r="AA1028" s="13">
        <v>0.4277539376409395</v>
      </c>
      <c r="AB1028" s="13">
        <v>0.36532867699722738</v>
      </c>
      <c r="AC1028" s="13">
        <v>0.43923315333146551</v>
      </c>
      <c r="AD1028" s="13">
        <v>0.36120684183035512</v>
      </c>
      <c r="AE1028" s="13">
        <v>0.3479875676521092</v>
      </c>
      <c r="AF1028" s="13">
        <v>0.4148308237738515</v>
      </c>
      <c r="AH1028" s="13">
        <v>0.40892545340754882</v>
      </c>
      <c r="AI1028" s="13">
        <v>0.36784564136381209</v>
      </c>
      <c r="AJ1028" s="13">
        <v>0.42443960370184791</v>
      </c>
      <c r="AK1028" s="13">
        <v>0.41208387722285639</v>
      </c>
      <c r="AL1028" s="13">
        <v>0.37764464161490813</v>
      </c>
      <c r="AN1028" s="13">
        <v>0.37819856052318451</v>
      </c>
      <c r="AO1028" s="13">
        <v>0.40966984950554131</v>
      </c>
      <c r="AP1028" s="13">
        <v>0.40804073782518607</v>
      </c>
      <c r="AQ1028" s="13">
        <v>0.39355815596050958</v>
      </c>
    </row>
    <row r="1029" spans="2:45" x14ac:dyDescent="0.35">
      <c r="B1029" s="12" t="s">
        <v>258</v>
      </c>
      <c r="C1029" s="13">
        <v>9.4000456834710616E-2</v>
      </c>
      <c r="D1029" s="13">
        <v>0.17713613739632281</v>
      </c>
      <c r="E1029" s="13">
        <v>0.1174020472043088</v>
      </c>
      <c r="F1029" s="13">
        <v>8.1608768914548491E-2</v>
      </c>
      <c r="G1029" s="13">
        <v>9.0412084842694626E-2</v>
      </c>
      <c r="H1029" s="13">
        <v>6.4772148547273881E-2</v>
      </c>
      <c r="I1029" s="13">
        <v>5.2877575757556937E-2</v>
      </c>
      <c r="K1029" s="13">
        <v>0.11269453701402569</v>
      </c>
      <c r="L1029" s="13">
        <v>7.5698204715505271E-2</v>
      </c>
      <c r="N1029" s="13">
        <v>6.2497753366479607E-2</v>
      </c>
      <c r="O1029" s="13">
        <v>8.1923354048953109E-2</v>
      </c>
      <c r="P1029" s="13">
        <v>0.13414301729645919</v>
      </c>
      <c r="Q1029" s="13">
        <v>8.5870612191676673E-2</v>
      </c>
      <c r="R1029" s="13">
        <v>8.19934734616935E-2</v>
      </c>
      <c r="S1029" s="13">
        <v>8.0245967182508371E-2</v>
      </c>
      <c r="T1029" s="13">
        <v>0.1143547662111805</v>
      </c>
      <c r="U1029" s="13">
        <v>0.10338543829500151</v>
      </c>
      <c r="V1029" s="13">
        <v>0.1166200180036447</v>
      </c>
      <c r="W1029" s="13">
        <v>7.48920450960852E-2</v>
      </c>
      <c r="X1029" s="13">
        <v>7.9875169732301216E-2</v>
      </c>
      <c r="Y1029" s="13">
        <v>0.118003493285034</v>
      </c>
      <c r="AA1029" s="13">
        <v>8.4546368563618052E-2</v>
      </c>
      <c r="AB1029" s="13">
        <v>8.2930994863439314E-2</v>
      </c>
      <c r="AC1029" s="13">
        <v>9.2920896546663759E-2</v>
      </c>
      <c r="AD1029" s="13">
        <v>6.9951460788601996E-2</v>
      </c>
      <c r="AE1029" s="13">
        <v>0.12717185598997119</v>
      </c>
      <c r="AF1029" s="13">
        <v>9.5747499195301886E-2</v>
      </c>
      <c r="AH1029" s="13">
        <v>0.1130785778531071</v>
      </c>
      <c r="AI1029" s="13">
        <v>5.4554446805134729E-2</v>
      </c>
      <c r="AJ1029" s="13">
        <v>8.1458646495572801E-2</v>
      </c>
      <c r="AK1029" s="13">
        <v>8.5426060923239219E-2</v>
      </c>
      <c r="AL1029" s="13">
        <v>0.1051265069794339</v>
      </c>
      <c r="AN1029" s="13">
        <v>9.0319680122803489E-2</v>
      </c>
      <c r="AO1029" s="13">
        <v>6.915217932743048E-2</v>
      </c>
      <c r="AP1029" s="13">
        <v>0.1241510105845835</v>
      </c>
      <c r="AQ1029" s="13">
        <v>9.6968065810635523E-2</v>
      </c>
    </row>
    <row r="1030" spans="2:45" x14ac:dyDescent="0.35">
      <c r="B1030" s="12" t="s">
        <v>259</v>
      </c>
      <c r="C1030" s="13">
        <v>2.2390025604906709E-2</v>
      </c>
      <c r="D1030" s="13">
        <v>4.8262723975934993E-2</v>
      </c>
      <c r="E1030" s="13">
        <v>3.658301648759088E-2</v>
      </c>
      <c r="F1030" s="13">
        <v>1.7324846040153431E-2</v>
      </c>
      <c r="G1030" s="13">
        <v>1.6439210116002519E-2</v>
      </c>
      <c r="H1030" s="13">
        <v>1.000651098931494E-2</v>
      </c>
      <c r="I1030" s="13">
        <v>1.108847908593893E-2</v>
      </c>
      <c r="K1030" s="13">
        <v>2.4666280834457231E-2</v>
      </c>
      <c r="L1030" s="13">
        <v>2.0161480701959819E-2</v>
      </c>
      <c r="N1030" s="13">
        <v>1.542273260435187E-2</v>
      </c>
      <c r="O1030" s="13">
        <v>2.974284369735284E-2</v>
      </c>
      <c r="P1030" s="13">
        <v>1.1384342722597231E-2</v>
      </c>
      <c r="Q1030" s="13">
        <v>1.111923637786668E-2</v>
      </c>
      <c r="R1030" s="13">
        <v>1.9229045853014812E-2</v>
      </c>
      <c r="S1030" s="13">
        <v>1.9223017989351419E-2</v>
      </c>
      <c r="T1030" s="13">
        <v>1.8289268499032299E-2</v>
      </c>
      <c r="U1030" s="13">
        <v>4.1375705494129757E-2</v>
      </c>
      <c r="V1030" s="13">
        <v>4.3486308390877727E-2</v>
      </c>
      <c r="W1030" s="13">
        <v>1.601018606611438E-2</v>
      </c>
      <c r="X1030" s="13">
        <v>6.3737265186276674E-3</v>
      </c>
      <c r="Y1030" s="13">
        <v>1.9565727023306501E-2</v>
      </c>
      <c r="AA1030" s="13">
        <v>2.364042518858251E-2</v>
      </c>
      <c r="AB1030" s="13">
        <v>8.0335218766166058E-3</v>
      </c>
      <c r="AC1030" s="13">
        <v>2.4719003726412139E-2</v>
      </c>
      <c r="AD1030" s="13">
        <v>1.694130850415565E-2</v>
      </c>
      <c r="AE1030" s="13">
        <v>2.9354355428209411E-2</v>
      </c>
      <c r="AF1030" s="13">
        <v>2.1685473059418071E-2</v>
      </c>
      <c r="AH1030" s="13">
        <v>2.63787747571043E-2</v>
      </c>
      <c r="AI1030" s="13">
        <v>0</v>
      </c>
      <c r="AJ1030" s="13">
        <v>2.7654643528387639E-2</v>
      </c>
      <c r="AK1030" s="13">
        <v>2.0286134813183681E-2</v>
      </c>
      <c r="AL1030" s="13">
        <v>2.5282803793341441E-2</v>
      </c>
      <c r="AN1030" s="13">
        <v>1.740062478998387E-2</v>
      </c>
      <c r="AO1030" s="13">
        <v>2.6319516743036821E-2</v>
      </c>
      <c r="AP1030" s="13">
        <v>2.1418482203362971E-2</v>
      </c>
      <c r="AQ1030" s="13">
        <v>2.471650799935176E-2</v>
      </c>
    </row>
    <row r="1031" spans="2:45" x14ac:dyDescent="0.35">
      <c r="B1031" s="12" t="s">
        <v>81</v>
      </c>
      <c r="C1031" s="13">
        <v>6.5328021389297261E-2</v>
      </c>
      <c r="D1031" s="13">
        <v>7.5847112207029277E-2</v>
      </c>
      <c r="E1031" s="13">
        <v>5.4035185657772662E-2</v>
      </c>
      <c r="F1031" s="13">
        <v>7.1755564453687692E-2</v>
      </c>
      <c r="G1031" s="13">
        <v>5.6181577127662953E-2</v>
      </c>
      <c r="H1031" s="13">
        <v>6.8256272919322722E-2</v>
      </c>
      <c r="I1031" s="13">
        <v>6.7791168290464707E-2</v>
      </c>
      <c r="K1031" s="13">
        <v>4.1848800222501543E-2</v>
      </c>
      <c r="L1031" s="13">
        <v>8.8315117905164581E-2</v>
      </c>
      <c r="N1031" s="13">
        <v>4.18077936282613E-2</v>
      </c>
      <c r="O1031" s="13">
        <v>5.0795502149108801E-2</v>
      </c>
      <c r="P1031" s="13">
        <v>5.2151224869717162E-2</v>
      </c>
      <c r="Q1031" s="13">
        <v>8.0771535268935934E-2</v>
      </c>
      <c r="R1031" s="13">
        <v>4.1072685986745898E-2</v>
      </c>
      <c r="S1031" s="13">
        <v>6.6056518848305074E-2</v>
      </c>
      <c r="T1031" s="13">
        <v>7.5427346245616603E-2</v>
      </c>
      <c r="U1031" s="13">
        <v>7.7179744825084454E-2</v>
      </c>
      <c r="V1031" s="13">
        <v>6.8145863373226659E-2</v>
      </c>
      <c r="W1031" s="13">
        <v>7.5939087849945824E-2</v>
      </c>
      <c r="X1031" s="13">
        <v>8.5783733363186912E-2</v>
      </c>
      <c r="Y1031" s="13">
        <v>6.536685002877185E-2</v>
      </c>
      <c r="AA1031" s="13">
        <v>5.2081145858986537E-2</v>
      </c>
      <c r="AB1031" s="13">
        <v>4.9361005088525631E-2</v>
      </c>
      <c r="AC1031" s="13">
        <v>7.524910598853346E-2</v>
      </c>
      <c r="AD1031" s="13">
        <v>3.0831517414972209E-2</v>
      </c>
      <c r="AE1031" s="13">
        <v>0.13158718963119961</v>
      </c>
      <c r="AF1031" s="13">
        <v>4.8764122284055952E-2</v>
      </c>
      <c r="AH1031" s="13">
        <v>5.0703815617010692E-2</v>
      </c>
      <c r="AI1031" s="13">
        <v>6.5996911911310671E-2</v>
      </c>
      <c r="AJ1031" s="13">
        <v>8.51410782155375E-2</v>
      </c>
      <c r="AK1031" s="13">
        <v>4.0990915630143419E-2</v>
      </c>
      <c r="AL1031" s="13">
        <v>8.0429381642501394E-2</v>
      </c>
      <c r="AN1031" s="13">
        <v>4.0869273095111361E-2</v>
      </c>
      <c r="AO1031" s="13">
        <v>6.7229050660590026E-2</v>
      </c>
      <c r="AP1031" s="13">
        <v>6.5139425903306847E-2</v>
      </c>
      <c r="AQ1031" s="13">
        <v>9.0375208273510685E-2</v>
      </c>
    </row>
    <row r="1033" spans="2:45" x14ac:dyDescent="0.35">
      <c r="B1033" s="30" t="s">
        <v>262</v>
      </c>
      <c r="C1033" s="24"/>
      <c r="D1033" s="24"/>
      <c r="E1033" s="24"/>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row>
    <row r="1034" spans="2:45" x14ac:dyDescent="0.35">
      <c r="B1034" s="29" t="s">
        <v>16</v>
      </c>
      <c r="C1034" s="24"/>
      <c r="D1034" s="24"/>
      <c r="E1034" s="24"/>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row>
    <row r="1035" spans="2:45" x14ac:dyDescent="0.35">
      <c r="B1035" s="12" t="s">
        <v>256</v>
      </c>
      <c r="C1035" s="13">
        <v>0.28310350765833869</v>
      </c>
      <c r="D1035" s="13">
        <v>0.24027647260272131</v>
      </c>
      <c r="E1035" s="13">
        <v>0.25580570197766972</v>
      </c>
      <c r="F1035" s="13">
        <v>0.31107887651862098</v>
      </c>
      <c r="G1035" s="13">
        <v>0.2763102231555834</v>
      </c>
      <c r="H1035" s="13">
        <v>0.31652160797079831</v>
      </c>
      <c r="I1035" s="13">
        <v>0.2937711701567301</v>
      </c>
      <c r="K1035" s="13">
        <v>0.2906815375382879</v>
      </c>
      <c r="L1035" s="13">
        <v>0.27568431334124321</v>
      </c>
      <c r="N1035" s="13">
        <v>0.2934714288885546</v>
      </c>
      <c r="O1035" s="13">
        <v>0.31582235837411882</v>
      </c>
      <c r="P1035" s="13">
        <v>0.33353943066180058</v>
      </c>
      <c r="Q1035" s="13">
        <v>0.25166310499264188</v>
      </c>
      <c r="R1035" s="13">
        <v>0.22607917907280889</v>
      </c>
      <c r="S1035" s="13">
        <v>0.26400041219576659</v>
      </c>
      <c r="T1035" s="13">
        <v>0.31368767396085678</v>
      </c>
      <c r="U1035" s="13">
        <v>0.31137753959833331</v>
      </c>
      <c r="V1035" s="13">
        <v>0.29575854560390652</v>
      </c>
      <c r="W1035" s="13">
        <v>0.22476760978445859</v>
      </c>
      <c r="X1035" s="13">
        <v>0.35351784669772668</v>
      </c>
      <c r="Y1035" s="13">
        <v>0.2840128509754708</v>
      </c>
      <c r="AA1035" s="13">
        <v>0.27249498992367582</v>
      </c>
      <c r="AB1035" s="13">
        <v>0.26517617096264218</v>
      </c>
      <c r="AC1035" s="13">
        <v>0.31633638909117112</v>
      </c>
      <c r="AD1035" s="13">
        <v>0.37193305933719017</v>
      </c>
      <c r="AE1035" s="13">
        <v>0.22956122686019531</v>
      </c>
      <c r="AF1035" s="13">
        <v>0.29280947571211507</v>
      </c>
      <c r="AH1035" s="13">
        <v>0.25621839471564561</v>
      </c>
      <c r="AI1035" s="13">
        <v>0.24597331140600279</v>
      </c>
      <c r="AJ1035" s="13">
        <v>0.31754103223010499</v>
      </c>
      <c r="AK1035" s="13">
        <v>0.32671074365251179</v>
      </c>
      <c r="AL1035" s="13">
        <v>0.26319274175068252</v>
      </c>
      <c r="AN1035" s="13">
        <v>0.3189865773673155</v>
      </c>
      <c r="AO1035" s="13">
        <v>0.28984243787244202</v>
      </c>
      <c r="AP1035" s="13">
        <v>0.26857070795980781</v>
      </c>
      <c r="AQ1035" s="13">
        <v>0.25010079682656122</v>
      </c>
    </row>
    <row r="1036" spans="2:45" x14ac:dyDescent="0.35">
      <c r="B1036" s="12" t="s">
        <v>257</v>
      </c>
      <c r="C1036" s="13">
        <v>0.37914805837470372</v>
      </c>
      <c r="D1036" s="13">
        <v>0.3601663148429769</v>
      </c>
      <c r="E1036" s="13">
        <v>0.39991142045274619</v>
      </c>
      <c r="F1036" s="13">
        <v>0.3634567663253962</v>
      </c>
      <c r="G1036" s="13">
        <v>0.3708652225730823</v>
      </c>
      <c r="H1036" s="13">
        <v>0.34930598215164949</v>
      </c>
      <c r="I1036" s="13">
        <v>0.41432516159921828</v>
      </c>
      <c r="K1036" s="13">
        <v>0.37807658334440492</v>
      </c>
      <c r="L1036" s="13">
        <v>0.38019707528036889</v>
      </c>
      <c r="N1036" s="13">
        <v>0.35843268535989642</v>
      </c>
      <c r="O1036" s="13">
        <v>0.47407579113518922</v>
      </c>
      <c r="P1036" s="13">
        <v>0.38846703211882733</v>
      </c>
      <c r="Q1036" s="13">
        <v>0.29847707113343108</v>
      </c>
      <c r="R1036" s="13">
        <v>0.43591332048819847</v>
      </c>
      <c r="S1036" s="13">
        <v>0.37292111238556419</v>
      </c>
      <c r="T1036" s="13">
        <v>0.3881542049322188</v>
      </c>
      <c r="U1036" s="13">
        <v>0.33094975767084128</v>
      </c>
      <c r="V1036" s="13">
        <v>0.3589390912092022</v>
      </c>
      <c r="W1036" s="13">
        <v>0.41207740068104898</v>
      </c>
      <c r="X1036" s="13">
        <v>0.3402074999301764</v>
      </c>
      <c r="Y1036" s="13">
        <v>0.3947811180394582</v>
      </c>
      <c r="AA1036" s="13">
        <v>0.38283381363704588</v>
      </c>
      <c r="AB1036" s="13">
        <v>0.40428997285937879</v>
      </c>
      <c r="AC1036" s="13">
        <v>0.34691907773894443</v>
      </c>
      <c r="AD1036" s="13">
        <v>0.39923421087855632</v>
      </c>
      <c r="AE1036" s="13">
        <v>0.34676893203311049</v>
      </c>
      <c r="AF1036" s="13">
        <v>0.39075037200022728</v>
      </c>
      <c r="AH1036" s="13">
        <v>0.39036985907526961</v>
      </c>
      <c r="AI1036" s="13">
        <v>0.39902622013804812</v>
      </c>
      <c r="AJ1036" s="13">
        <v>0.40110110828828649</v>
      </c>
      <c r="AK1036" s="13">
        <v>0.39961407371307439</v>
      </c>
      <c r="AL1036" s="13">
        <v>0.34623643331698839</v>
      </c>
      <c r="AN1036" s="13">
        <v>0.38580929092805488</v>
      </c>
      <c r="AO1036" s="13">
        <v>0.41759834503155302</v>
      </c>
      <c r="AP1036" s="13">
        <v>0.34342086037063629</v>
      </c>
      <c r="AQ1036" s="13">
        <v>0.36538045700831501</v>
      </c>
    </row>
    <row r="1037" spans="2:45" x14ac:dyDescent="0.35">
      <c r="B1037" s="12" t="s">
        <v>258</v>
      </c>
      <c r="C1037" s="13">
        <v>0.2008127464216537</v>
      </c>
      <c r="D1037" s="13">
        <v>0.24290521751078531</v>
      </c>
      <c r="E1037" s="13">
        <v>0.21163747709391989</v>
      </c>
      <c r="F1037" s="13">
        <v>0.19889642959610029</v>
      </c>
      <c r="G1037" s="13">
        <v>0.21836772695019541</v>
      </c>
      <c r="H1037" s="13">
        <v>0.17618344743136011</v>
      </c>
      <c r="I1037" s="13">
        <v>0.16820673971264349</v>
      </c>
      <c r="K1037" s="13">
        <v>0.21777518336654561</v>
      </c>
      <c r="L1037" s="13">
        <v>0.18420584228175119</v>
      </c>
      <c r="N1037" s="13">
        <v>0.21806855874847489</v>
      </c>
      <c r="O1037" s="13">
        <v>0.12464135600251269</v>
      </c>
      <c r="P1037" s="13">
        <v>0.1271025241880811</v>
      </c>
      <c r="Q1037" s="13">
        <v>0.31399192371569401</v>
      </c>
      <c r="R1037" s="13">
        <v>0.2013061347075854</v>
      </c>
      <c r="S1037" s="13">
        <v>0.2709457159574471</v>
      </c>
      <c r="T1037" s="13">
        <v>0.15051521317444441</v>
      </c>
      <c r="U1037" s="13">
        <v>0.19095111858860109</v>
      </c>
      <c r="V1037" s="13">
        <v>0.19870677638390549</v>
      </c>
      <c r="W1037" s="13">
        <v>0.21200327425540991</v>
      </c>
      <c r="X1037" s="13">
        <v>0.17160044927861209</v>
      </c>
      <c r="Y1037" s="13">
        <v>0.19900987052367711</v>
      </c>
      <c r="AA1037" s="13">
        <v>0.24385329742982009</v>
      </c>
      <c r="AB1037" s="13">
        <v>0.21634924765734009</v>
      </c>
      <c r="AC1037" s="13">
        <v>0.16580321079927651</v>
      </c>
      <c r="AD1037" s="13">
        <v>0.1636469339718247</v>
      </c>
      <c r="AE1037" s="13">
        <v>0.1659953616601795</v>
      </c>
      <c r="AF1037" s="13">
        <v>0.19439168954881991</v>
      </c>
      <c r="AH1037" s="13">
        <v>0.24826843412612479</v>
      </c>
      <c r="AI1037" s="13">
        <v>0.24551365539485029</v>
      </c>
      <c r="AJ1037" s="13">
        <v>0.1544370133084135</v>
      </c>
      <c r="AK1037" s="13">
        <v>0.16892750237233109</v>
      </c>
      <c r="AL1037" s="13">
        <v>0.20570810392971159</v>
      </c>
      <c r="AN1037" s="13">
        <v>0.20258503123297361</v>
      </c>
      <c r="AO1037" s="13">
        <v>0.1573527295455977</v>
      </c>
      <c r="AP1037" s="13">
        <v>0.23116247845013399</v>
      </c>
      <c r="AQ1037" s="13">
        <v>0.21560094592809209</v>
      </c>
    </row>
    <row r="1038" spans="2:45" x14ac:dyDescent="0.35">
      <c r="B1038" s="12" t="s">
        <v>259</v>
      </c>
      <c r="C1038" s="13">
        <v>5.7404980802352221E-2</v>
      </c>
      <c r="D1038" s="13">
        <v>6.1376648483880837E-2</v>
      </c>
      <c r="E1038" s="13">
        <v>7.2128006247199825E-2</v>
      </c>
      <c r="F1038" s="13">
        <v>3.3825509471680518E-2</v>
      </c>
      <c r="G1038" s="13">
        <v>7.75920400352344E-2</v>
      </c>
      <c r="H1038" s="13">
        <v>5.8340573485718708E-2</v>
      </c>
      <c r="I1038" s="13">
        <v>4.5001868843864062E-2</v>
      </c>
      <c r="K1038" s="13">
        <v>6.4451194541505344E-2</v>
      </c>
      <c r="L1038" s="13">
        <v>5.0506455755771729E-2</v>
      </c>
      <c r="N1038" s="13">
        <v>6.6327439355049825E-2</v>
      </c>
      <c r="O1038" s="13">
        <v>1.5331431131768771E-2</v>
      </c>
      <c r="P1038" s="13">
        <v>4.465791581403341E-2</v>
      </c>
      <c r="Q1038" s="13">
        <v>8.3193717567107348E-2</v>
      </c>
      <c r="R1038" s="13">
        <v>5.5458022987622743E-2</v>
      </c>
      <c r="S1038" s="13">
        <v>4.5274980163893627E-2</v>
      </c>
      <c r="T1038" s="13">
        <v>6.3542005722318259E-2</v>
      </c>
      <c r="U1038" s="13">
        <v>7.9807082056526132E-2</v>
      </c>
      <c r="V1038" s="13">
        <v>7.1321816593270984E-2</v>
      </c>
      <c r="W1038" s="13">
        <v>4.9152336432888473E-2</v>
      </c>
      <c r="X1038" s="13">
        <v>4.2275017796115442E-2</v>
      </c>
      <c r="Y1038" s="13">
        <v>4.7976178791369249E-2</v>
      </c>
      <c r="AA1038" s="13">
        <v>4.4295607661679677E-2</v>
      </c>
      <c r="AB1038" s="13">
        <v>4.1558348601357251E-2</v>
      </c>
      <c r="AC1038" s="13">
        <v>8.8182676707028534E-2</v>
      </c>
      <c r="AD1038" s="13">
        <v>4.9553736888024502E-2</v>
      </c>
      <c r="AE1038" s="13">
        <v>8.0217629300932583E-2</v>
      </c>
      <c r="AF1038" s="13">
        <v>5.7780223005697462E-2</v>
      </c>
      <c r="AH1038" s="13">
        <v>4.6309201489638657E-2</v>
      </c>
      <c r="AI1038" s="13">
        <v>3.6991483035955057E-2</v>
      </c>
      <c r="AJ1038" s="13">
        <v>4.6703587386256268E-2</v>
      </c>
      <c r="AK1038" s="13">
        <v>5.5673335142580098E-2</v>
      </c>
      <c r="AL1038" s="13">
        <v>7.3516411807198298E-2</v>
      </c>
      <c r="AN1038" s="13">
        <v>3.7782528671036007E-2</v>
      </c>
      <c r="AO1038" s="13">
        <v>5.8007826706232363E-2</v>
      </c>
      <c r="AP1038" s="13">
        <v>7.7033495309436262E-2</v>
      </c>
      <c r="AQ1038" s="13">
        <v>6.1072669667445643E-2</v>
      </c>
    </row>
    <row r="1039" spans="2:45" x14ac:dyDescent="0.35">
      <c r="B1039" s="12" t="s">
        <v>81</v>
      </c>
      <c r="C1039" s="13">
        <v>7.9530706742951679E-2</v>
      </c>
      <c r="D1039" s="13">
        <v>9.527534655963589E-2</v>
      </c>
      <c r="E1039" s="13">
        <v>6.0517394228464458E-2</v>
      </c>
      <c r="F1039" s="13">
        <v>9.2742418088201981E-2</v>
      </c>
      <c r="G1039" s="13">
        <v>5.68647872859043E-2</v>
      </c>
      <c r="H1039" s="13">
        <v>9.9648388960473358E-2</v>
      </c>
      <c r="I1039" s="13">
        <v>7.8695059687544117E-2</v>
      </c>
      <c r="K1039" s="13">
        <v>4.901550120925615E-2</v>
      </c>
      <c r="L1039" s="13">
        <v>0.1094063133408649</v>
      </c>
      <c r="N1039" s="13">
        <v>6.3699887648024422E-2</v>
      </c>
      <c r="O1039" s="13">
        <v>7.0129063356410462E-2</v>
      </c>
      <c r="P1039" s="13">
        <v>0.1062330972172575</v>
      </c>
      <c r="Q1039" s="13">
        <v>5.2674182591125669E-2</v>
      </c>
      <c r="R1039" s="13">
        <v>8.1243342743784419E-2</v>
      </c>
      <c r="S1039" s="13">
        <v>4.6857779297328241E-2</v>
      </c>
      <c r="T1039" s="13">
        <v>8.4100902210161671E-2</v>
      </c>
      <c r="U1039" s="13">
        <v>8.6914502085697967E-2</v>
      </c>
      <c r="V1039" s="13">
        <v>7.5273770209714749E-2</v>
      </c>
      <c r="W1039" s="13">
        <v>0.10199937884619389</v>
      </c>
      <c r="X1039" s="13">
        <v>9.2399186297369179E-2</v>
      </c>
      <c r="Y1039" s="13">
        <v>7.4219981670024623E-2</v>
      </c>
      <c r="AA1039" s="13">
        <v>5.6522291347778468E-2</v>
      </c>
      <c r="AB1039" s="13">
        <v>7.2626259919281566E-2</v>
      </c>
      <c r="AC1039" s="13">
        <v>8.2758645663579461E-2</v>
      </c>
      <c r="AD1039" s="13">
        <v>1.563205892440445E-2</v>
      </c>
      <c r="AE1039" s="13">
        <v>0.17745685014558221</v>
      </c>
      <c r="AF1039" s="13">
        <v>6.4268239733140206E-2</v>
      </c>
      <c r="AH1039" s="13">
        <v>5.8834110593321193E-2</v>
      </c>
      <c r="AI1039" s="13">
        <v>7.2495330025143689E-2</v>
      </c>
      <c r="AJ1039" s="13">
        <v>8.0217258786938597E-2</v>
      </c>
      <c r="AK1039" s="13">
        <v>4.9074345119502587E-2</v>
      </c>
      <c r="AL1039" s="13">
        <v>0.1113463091954193</v>
      </c>
      <c r="AN1039" s="13">
        <v>5.4836571800620147E-2</v>
      </c>
      <c r="AO1039" s="13">
        <v>7.7198660844174774E-2</v>
      </c>
      <c r="AP1039" s="13">
        <v>7.9812457909985604E-2</v>
      </c>
      <c r="AQ1039" s="13">
        <v>0.107845130569586</v>
      </c>
    </row>
    <row r="1041" spans="2:45" x14ac:dyDescent="0.35">
      <c r="B1041" s="30" t="s">
        <v>263</v>
      </c>
      <c r="C1041" s="24"/>
      <c r="D1041" s="24"/>
      <c r="E1041" s="24"/>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row>
    <row r="1042" spans="2:45" x14ac:dyDescent="0.35">
      <c r="B1042" s="29" t="s">
        <v>16</v>
      </c>
      <c r="C1042" s="24"/>
      <c r="D1042" s="24"/>
      <c r="E1042" s="24"/>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row>
    <row r="1043" spans="2:45" x14ac:dyDescent="0.35">
      <c r="B1043" s="12" t="s">
        <v>256</v>
      </c>
      <c r="C1043" s="13">
        <v>0.32709927035408459</v>
      </c>
      <c r="D1043" s="13">
        <v>0.30647073943803183</v>
      </c>
      <c r="E1043" s="13">
        <v>0.31547900181204758</v>
      </c>
      <c r="F1043" s="13">
        <v>0.3215777954609762</v>
      </c>
      <c r="G1043" s="13">
        <v>0.31300034090686152</v>
      </c>
      <c r="H1043" s="13">
        <v>0.35852577857795048</v>
      </c>
      <c r="I1043" s="13">
        <v>0.34488292252398361</v>
      </c>
      <c r="K1043" s="13">
        <v>0.31129032617824098</v>
      </c>
      <c r="L1043" s="13">
        <v>0.34257685894198869</v>
      </c>
      <c r="N1043" s="13">
        <v>0.24585252180076289</v>
      </c>
      <c r="O1043" s="13">
        <v>0.36918321180762481</v>
      </c>
      <c r="P1043" s="13">
        <v>0.38730947195299958</v>
      </c>
      <c r="Q1043" s="13">
        <v>0.36259871679986178</v>
      </c>
      <c r="R1043" s="13">
        <v>0.36646209600483748</v>
      </c>
      <c r="S1043" s="13">
        <v>0.28128250487183909</v>
      </c>
      <c r="T1043" s="13">
        <v>0.38629455457165912</v>
      </c>
      <c r="U1043" s="13">
        <v>0.37143741120355223</v>
      </c>
      <c r="V1043" s="13">
        <v>0.28688404609180779</v>
      </c>
      <c r="W1043" s="13">
        <v>0.30446048614962862</v>
      </c>
      <c r="X1043" s="13">
        <v>0.31815592450173569</v>
      </c>
      <c r="Y1043" s="13">
        <v>0.35109765916515301</v>
      </c>
      <c r="AA1043" s="13">
        <v>0.32926119072284921</v>
      </c>
      <c r="AB1043" s="13">
        <v>0.29352301046580598</v>
      </c>
      <c r="AC1043" s="13">
        <v>0.31583422408666861</v>
      </c>
      <c r="AD1043" s="13">
        <v>0.40116609510345891</v>
      </c>
      <c r="AE1043" s="13">
        <v>0.27834957900755092</v>
      </c>
      <c r="AF1043" s="13">
        <v>0.33919551915959528</v>
      </c>
      <c r="AH1043" s="13">
        <v>0.28431192317008902</v>
      </c>
      <c r="AI1043" s="13">
        <v>0.33246221696904249</v>
      </c>
      <c r="AJ1043" s="13">
        <v>0.32700999529624097</v>
      </c>
      <c r="AK1043" s="13">
        <v>0.34569982901373991</v>
      </c>
      <c r="AL1043" s="13">
        <v>0.3348382388247283</v>
      </c>
      <c r="AN1043" s="13">
        <v>0.34906165374613563</v>
      </c>
      <c r="AO1043" s="13">
        <v>0.32505830093734012</v>
      </c>
      <c r="AP1043" s="13">
        <v>0.3202594317311705</v>
      </c>
      <c r="AQ1043" s="13">
        <v>0.31062400952020641</v>
      </c>
    </row>
    <row r="1044" spans="2:45" x14ac:dyDescent="0.35">
      <c r="B1044" s="12" t="s">
        <v>257</v>
      </c>
      <c r="C1044" s="13">
        <v>0.40039261779393848</v>
      </c>
      <c r="D1044" s="13">
        <v>0.41699828370106851</v>
      </c>
      <c r="E1044" s="13">
        <v>0.39854432566110232</v>
      </c>
      <c r="F1044" s="13">
        <v>0.41592406602961529</v>
      </c>
      <c r="G1044" s="13">
        <v>0.39210072369311127</v>
      </c>
      <c r="H1044" s="13">
        <v>0.3805387146186982</v>
      </c>
      <c r="I1044" s="13">
        <v>0.39841808733532158</v>
      </c>
      <c r="K1044" s="13">
        <v>0.41480603224209439</v>
      </c>
      <c r="L1044" s="13">
        <v>0.38628130862021198</v>
      </c>
      <c r="N1044" s="13">
        <v>0.45944585726464771</v>
      </c>
      <c r="O1044" s="13">
        <v>0.44526570506011393</v>
      </c>
      <c r="P1044" s="13">
        <v>0.35890819774906801</v>
      </c>
      <c r="Q1044" s="13">
        <v>0.33310171477524531</v>
      </c>
      <c r="R1044" s="13">
        <v>0.39986582796223241</v>
      </c>
      <c r="S1044" s="13">
        <v>0.43260553322526901</v>
      </c>
      <c r="T1044" s="13">
        <v>0.36971363485759401</v>
      </c>
      <c r="U1044" s="13">
        <v>0.34647428202121711</v>
      </c>
      <c r="V1044" s="13">
        <v>0.42045222520071729</v>
      </c>
      <c r="W1044" s="13">
        <v>0.39683601198604362</v>
      </c>
      <c r="X1044" s="13">
        <v>0.43210812210194272</v>
      </c>
      <c r="Y1044" s="13">
        <v>0.37405082608677798</v>
      </c>
      <c r="AA1044" s="13">
        <v>0.43327151753583881</v>
      </c>
      <c r="AB1044" s="13">
        <v>0.43665939069734988</v>
      </c>
      <c r="AC1044" s="13">
        <v>0.41944149136145881</v>
      </c>
      <c r="AD1044" s="13">
        <v>0.38848945672287521</v>
      </c>
      <c r="AE1044" s="13">
        <v>0.35481155513951079</v>
      </c>
      <c r="AF1044" s="13">
        <v>0.38336226613366348</v>
      </c>
      <c r="AH1044" s="13">
        <v>0.44691923446281828</v>
      </c>
      <c r="AI1044" s="13">
        <v>0.40820248659927549</v>
      </c>
      <c r="AJ1044" s="13">
        <v>0.4071593842943006</v>
      </c>
      <c r="AK1044" s="13">
        <v>0.40859447474963589</v>
      </c>
      <c r="AL1044" s="13">
        <v>0.3671573019338219</v>
      </c>
      <c r="AN1044" s="13">
        <v>0.40511035686267388</v>
      </c>
      <c r="AO1044" s="13">
        <v>0.39905039332255771</v>
      </c>
      <c r="AP1044" s="13">
        <v>0.41568634943492389</v>
      </c>
      <c r="AQ1044" s="13">
        <v>0.38325238436220332</v>
      </c>
    </row>
    <row r="1045" spans="2:45" x14ac:dyDescent="0.35">
      <c r="B1045" s="12" t="s">
        <v>258</v>
      </c>
      <c r="C1045" s="13">
        <v>0.14692814779564489</v>
      </c>
      <c r="D1045" s="13">
        <v>0.1608403196366279</v>
      </c>
      <c r="E1045" s="13">
        <v>0.1592097381507466</v>
      </c>
      <c r="F1045" s="13">
        <v>0.13315895103379369</v>
      </c>
      <c r="G1045" s="13">
        <v>0.1679029466943758</v>
      </c>
      <c r="H1045" s="13">
        <v>0.14346682925802659</v>
      </c>
      <c r="I1045" s="13">
        <v>0.1243118505416299</v>
      </c>
      <c r="K1045" s="13">
        <v>0.16467402696217359</v>
      </c>
      <c r="L1045" s="13">
        <v>0.12955422238891959</v>
      </c>
      <c r="N1045" s="13">
        <v>0.2007537972847914</v>
      </c>
      <c r="O1045" s="13">
        <v>7.8391305821068347E-2</v>
      </c>
      <c r="P1045" s="13">
        <v>0.12836307764790261</v>
      </c>
      <c r="Q1045" s="13">
        <v>0.14732057529325729</v>
      </c>
      <c r="R1045" s="13">
        <v>0.12433223318998569</v>
      </c>
      <c r="S1045" s="13">
        <v>0.13007227250707529</v>
      </c>
      <c r="T1045" s="13">
        <v>0.1137209600220581</v>
      </c>
      <c r="U1045" s="13">
        <v>0.13302212703714969</v>
      </c>
      <c r="V1045" s="13">
        <v>0.18644348070624139</v>
      </c>
      <c r="W1045" s="13">
        <v>0.14059071386553751</v>
      </c>
      <c r="X1045" s="13">
        <v>0.1555571295692732</v>
      </c>
      <c r="Y1045" s="13">
        <v>0.148791893227121</v>
      </c>
      <c r="AA1045" s="13">
        <v>0.14476940906543301</v>
      </c>
      <c r="AB1045" s="13">
        <v>0.15848049739254921</v>
      </c>
      <c r="AC1045" s="13">
        <v>9.6175625820405036E-2</v>
      </c>
      <c r="AD1045" s="13">
        <v>0.1422055226504079</v>
      </c>
      <c r="AE1045" s="13">
        <v>0.14821124614360279</v>
      </c>
      <c r="AF1045" s="13">
        <v>0.16047726465782911</v>
      </c>
      <c r="AH1045" s="13">
        <v>0.1677362979303294</v>
      </c>
      <c r="AI1045" s="13">
        <v>0.16095720766454849</v>
      </c>
      <c r="AJ1045" s="13">
        <v>0.117137496128203</v>
      </c>
      <c r="AK1045" s="13">
        <v>0.14983343024504411</v>
      </c>
      <c r="AL1045" s="13">
        <v>0.14319104983314249</v>
      </c>
      <c r="AN1045" s="13">
        <v>0.15656785962985439</v>
      </c>
      <c r="AO1045" s="13">
        <v>0.15019350636630341</v>
      </c>
      <c r="AP1045" s="13">
        <v>0.1416472729435419</v>
      </c>
      <c r="AQ1045" s="13">
        <v>0.1388547770273291</v>
      </c>
    </row>
    <row r="1046" spans="2:45" x14ac:dyDescent="0.35">
      <c r="B1046" s="12" t="s">
        <v>259</v>
      </c>
      <c r="C1046" s="13">
        <v>3.3246985054324323E-2</v>
      </c>
      <c r="D1046" s="13">
        <v>3.462187770941496E-2</v>
      </c>
      <c r="E1046" s="13">
        <v>5.8619654152516389E-2</v>
      </c>
      <c r="F1046" s="13">
        <v>3.3096610174226333E-2</v>
      </c>
      <c r="G1046" s="13">
        <v>2.848685767544093E-2</v>
      </c>
      <c r="H1046" s="13">
        <v>1.5932177886534039E-2</v>
      </c>
      <c r="I1046" s="13">
        <v>2.7358733756175532E-2</v>
      </c>
      <c r="K1046" s="13">
        <v>4.379552271346341E-2</v>
      </c>
      <c r="L1046" s="13">
        <v>2.2919544823265608E-2</v>
      </c>
      <c r="N1046" s="13">
        <v>3.2587048485578259E-2</v>
      </c>
      <c r="O1046" s="13">
        <v>0</v>
      </c>
      <c r="P1046" s="13">
        <v>1.7812345127959081E-2</v>
      </c>
      <c r="Q1046" s="13">
        <v>3.5530183589840093E-2</v>
      </c>
      <c r="R1046" s="13">
        <v>3.5232169324462943E-2</v>
      </c>
      <c r="S1046" s="13">
        <v>7.2131804923828508E-2</v>
      </c>
      <c r="T1046" s="13">
        <v>4.0368798725934338E-2</v>
      </c>
      <c r="U1046" s="13">
        <v>3.4238348735408562E-2</v>
      </c>
      <c r="V1046" s="13">
        <v>2.9105912294612291E-2</v>
      </c>
      <c r="W1046" s="13">
        <v>4.1076628161078342E-2</v>
      </c>
      <c r="X1046" s="13">
        <v>1.216353594642384E-2</v>
      </c>
      <c r="Y1046" s="13">
        <v>2.2732355845735661E-2</v>
      </c>
      <c r="AA1046" s="13">
        <v>2.491604873074214E-2</v>
      </c>
      <c r="AB1046" s="13">
        <v>2.2984333059808001E-2</v>
      </c>
      <c r="AC1046" s="13">
        <v>6.1484555620828482E-2</v>
      </c>
      <c r="AD1046" s="13">
        <v>2.6111056051422211E-2</v>
      </c>
      <c r="AE1046" s="13">
        <v>4.828535506775937E-2</v>
      </c>
      <c r="AF1046" s="13">
        <v>3.2049031142445727E-2</v>
      </c>
      <c r="AH1046" s="13">
        <v>3.9682555110363393E-2</v>
      </c>
      <c r="AI1046" s="13">
        <v>8.9959354964379654E-3</v>
      </c>
      <c r="AJ1046" s="13">
        <v>4.9335544703195573E-2</v>
      </c>
      <c r="AK1046" s="13">
        <v>3.0709025963374641E-2</v>
      </c>
      <c r="AL1046" s="13">
        <v>3.129842492129499E-2</v>
      </c>
      <c r="AN1046" s="13">
        <v>2.7292891696871178E-2</v>
      </c>
      <c r="AO1046" s="13">
        <v>3.1725031277078271E-2</v>
      </c>
      <c r="AP1046" s="13">
        <v>3.8487223019606012E-2</v>
      </c>
      <c r="AQ1046" s="13">
        <v>3.6870564589159917E-2</v>
      </c>
    </row>
    <row r="1047" spans="2:45" x14ac:dyDescent="0.35">
      <c r="B1047" s="12" t="s">
        <v>81</v>
      </c>
      <c r="C1047" s="13">
        <v>9.2332979002007751E-2</v>
      </c>
      <c r="D1047" s="13">
        <v>8.1068779514857137E-2</v>
      </c>
      <c r="E1047" s="13">
        <v>6.8147280223587139E-2</v>
      </c>
      <c r="F1047" s="13">
        <v>9.624257730138866E-2</v>
      </c>
      <c r="G1047" s="13">
        <v>9.8509131030210431E-2</v>
      </c>
      <c r="H1047" s="13">
        <v>0.1015364996587907</v>
      </c>
      <c r="I1047" s="13">
        <v>0.1050284058428894</v>
      </c>
      <c r="K1047" s="13">
        <v>6.5434091904027603E-2</v>
      </c>
      <c r="L1047" s="13">
        <v>0.118668065225614</v>
      </c>
      <c r="N1047" s="13">
        <v>6.1360775164219901E-2</v>
      </c>
      <c r="O1047" s="13">
        <v>0.10715977731119281</v>
      </c>
      <c r="P1047" s="13">
        <v>0.1076069075220708</v>
      </c>
      <c r="Q1047" s="13">
        <v>0.1214488095417955</v>
      </c>
      <c r="R1047" s="13">
        <v>7.4107673518481423E-2</v>
      </c>
      <c r="S1047" s="13">
        <v>8.3907884471987992E-2</v>
      </c>
      <c r="T1047" s="13">
        <v>8.9902051822754639E-2</v>
      </c>
      <c r="U1047" s="13">
        <v>0.1148278310026723</v>
      </c>
      <c r="V1047" s="13">
        <v>7.7114335706621143E-2</v>
      </c>
      <c r="W1047" s="13">
        <v>0.11703615983771171</v>
      </c>
      <c r="X1047" s="13">
        <v>8.2015287880624455E-2</v>
      </c>
      <c r="Y1047" s="13">
        <v>0.1033272656752123</v>
      </c>
      <c r="AA1047" s="13">
        <v>6.7781833945136871E-2</v>
      </c>
      <c r="AB1047" s="13">
        <v>8.8352768384486982E-2</v>
      </c>
      <c r="AC1047" s="13">
        <v>0.1070641031106391</v>
      </c>
      <c r="AD1047" s="13">
        <v>4.2027869471835913E-2</v>
      </c>
      <c r="AE1047" s="13">
        <v>0.17034226464157609</v>
      </c>
      <c r="AF1047" s="13">
        <v>8.4915918906466367E-2</v>
      </c>
      <c r="AH1047" s="13">
        <v>6.1349989326399741E-2</v>
      </c>
      <c r="AI1047" s="13">
        <v>8.9382153270695444E-2</v>
      </c>
      <c r="AJ1047" s="13">
        <v>9.9357579578059838E-2</v>
      </c>
      <c r="AK1047" s="13">
        <v>6.5163240028205435E-2</v>
      </c>
      <c r="AL1047" s="13">
        <v>0.1235149844870124</v>
      </c>
      <c r="AN1047" s="13">
        <v>6.1967238064465108E-2</v>
      </c>
      <c r="AO1047" s="13">
        <v>9.3972768096720463E-2</v>
      </c>
      <c r="AP1047" s="13">
        <v>8.3919722870757704E-2</v>
      </c>
      <c r="AQ1047" s="13">
        <v>0.1303982645011014</v>
      </c>
    </row>
    <row r="1049" spans="2:45" x14ac:dyDescent="0.35">
      <c r="B1049" s="30" t="s">
        <v>264</v>
      </c>
      <c r="C1049" s="24"/>
      <c r="D1049" s="24"/>
      <c r="E1049" s="24"/>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row>
    <row r="1050" spans="2:45" x14ac:dyDescent="0.35">
      <c r="B1050" s="29" t="s">
        <v>16</v>
      </c>
      <c r="C1050" s="24"/>
      <c r="D1050" s="24"/>
      <c r="E1050" s="24"/>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row>
    <row r="1051" spans="2:45" x14ac:dyDescent="0.35">
      <c r="B1051" s="12" t="s">
        <v>256</v>
      </c>
      <c r="C1051" s="13">
        <v>0.29699764289502179</v>
      </c>
      <c r="D1051" s="13">
        <v>0.24984050831531679</v>
      </c>
      <c r="E1051" s="13">
        <v>0.26460716328853351</v>
      </c>
      <c r="F1051" s="13">
        <v>0.30454555192318922</v>
      </c>
      <c r="G1051" s="13">
        <v>0.27937551317593973</v>
      </c>
      <c r="H1051" s="13">
        <v>0.31473372106938519</v>
      </c>
      <c r="I1051" s="13">
        <v>0.35057988199254608</v>
      </c>
      <c r="K1051" s="13">
        <v>0.29216671688830309</v>
      </c>
      <c r="L1051" s="13">
        <v>0.30172731265657671</v>
      </c>
      <c r="N1051" s="13">
        <v>0.23444975798860621</v>
      </c>
      <c r="O1051" s="13">
        <v>0.3323617375367246</v>
      </c>
      <c r="P1051" s="13">
        <v>0.34892806384821351</v>
      </c>
      <c r="Q1051" s="13">
        <v>0.2946308115351261</v>
      </c>
      <c r="R1051" s="13">
        <v>0.29616639714153781</v>
      </c>
      <c r="S1051" s="13">
        <v>0.2885359314118337</v>
      </c>
      <c r="T1051" s="13">
        <v>0.30736887104491928</v>
      </c>
      <c r="U1051" s="13">
        <v>0.31013321252052689</v>
      </c>
      <c r="V1051" s="13">
        <v>0.29323788452096422</v>
      </c>
      <c r="W1051" s="13">
        <v>0.27556873310505797</v>
      </c>
      <c r="X1051" s="13">
        <v>0.33150790213087677</v>
      </c>
      <c r="Y1051" s="13">
        <v>0.31349310341672859</v>
      </c>
      <c r="AA1051" s="13">
        <v>0.29403470687732192</v>
      </c>
      <c r="AB1051" s="13">
        <v>0.27223701025331293</v>
      </c>
      <c r="AC1051" s="13">
        <v>0.35894004517604039</v>
      </c>
      <c r="AD1051" s="13">
        <v>0.39399359996981181</v>
      </c>
      <c r="AE1051" s="13">
        <v>0.2286505578746128</v>
      </c>
      <c r="AF1051" s="13">
        <v>0.29918940822812817</v>
      </c>
      <c r="AH1051" s="13">
        <v>0.25246653759854393</v>
      </c>
      <c r="AI1051" s="13">
        <v>0.28540745365436759</v>
      </c>
      <c r="AJ1051" s="13">
        <v>0.28975846124666749</v>
      </c>
      <c r="AK1051" s="13">
        <v>0.36451519140718358</v>
      </c>
      <c r="AL1051" s="13">
        <v>0.28057853363805718</v>
      </c>
      <c r="AN1051" s="13">
        <v>0.32713001867915859</v>
      </c>
      <c r="AO1051" s="13">
        <v>0.26006325583768469</v>
      </c>
      <c r="AP1051" s="13">
        <v>0.30274570327560341</v>
      </c>
      <c r="AQ1051" s="13">
        <v>0.2998426381267012</v>
      </c>
    </row>
    <row r="1052" spans="2:45" x14ac:dyDescent="0.35">
      <c r="B1052" s="12" t="s">
        <v>257</v>
      </c>
      <c r="C1052" s="13">
        <v>0.40322540533201168</v>
      </c>
      <c r="D1052" s="13">
        <v>0.39658459566104542</v>
      </c>
      <c r="E1052" s="13">
        <v>0.39554703282902121</v>
      </c>
      <c r="F1052" s="13">
        <v>0.40295056941204038</v>
      </c>
      <c r="G1052" s="13">
        <v>0.44042445383671819</v>
      </c>
      <c r="H1052" s="13">
        <v>0.37213883632454459</v>
      </c>
      <c r="I1052" s="13">
        <v>0.40485012308203711</v>
      </c>
      <c r="K1052" s="13">
        <v>0.41603167077419978</v>
      </c>
      <c r="L1052" s="13">
        <v>0.39068755930909049</v>
      </c>
      <c r="N1052" s="13">
        <v>0.45428451896412048</v>
      </c>
      <c r="O1052" s="13">
        <v>0.40909841710408051</v>
      </c>
      <c r="P1052" s="13">
        <v>0.31411395352090032</v>
      </c>
      <c r="Q1052" s="13">
        <v>0.4102938067694239</v>
      </c>
      <c r="R1052" s="13">
        <v>0.4570811793882284</v>
      </c>
      <c r="S1052" s="13">
        <v>0.427519346693299</v>
      </c>
      <c r="T1052" s="13">
        <v>0.3394615970289851</v>
      </c>
      <c r="U1052" s="13">
        <v>0.36425387005599141</v>
      </c>
      <c r="V1052" s="13">
        <v>0.38345543181609021</v>
      </c>
      <c r="W1052" s="13">
        <v>0.40925802042225368</v>
      </c>
      <c r="X1052" s="13">
        <v>0.39992055859806841</v>
      </c>
      <c r="Y1052" s="13">
        <v>0.4233346595500147</v>
      </c>
      <c r="AA1052" s="13">
        <v>0.42495595735384512</v>
      </c>
      <c r="AB1052" s="13">
        <v>0.39538046054682258</v>
      </c>
      <c r="AC1052" s="13">
        <v>0.33504387466124202</v>
      </c>
      <c r="AD1052" s="13">
        <v>0.38143384403129982</v>
      </c>
      <c r="AE1052" s="13">
        <v>0.39076799931532052</v>
      </c>
      <c r="AF1052" s="13">
        <v>0.41502319812234728</v>
      </c>
      <c r="AH1052" s="13">
        <v>0.44692001486491351</v>
      </c>
      <c r="AI1052" s="13">
        <v>0.43097173062372413</v>
      </c>
      <c r="AJ1052" s="13">
        <v>0.3939576660820473</v>
      </c>
      <c r="AK1052" s="13">
        <v>0.38642593347878568</v>
      </c>
      <c r="AL1052" s="13">
        <v>0.38932077451906488</v>
      </c>
      <c r="AN1052" s="13">
        <v>0.38983939635928633</v>
      </c>
      <c r="AO1052" s="13">
        <v>0.423219878539357</v>
      </c>
      <c r="AP1052" s="13">
        <v>0.39588999118787732</v>
      </c>
      <c r="AQ1052" s="13">
        <v>0.40017288945112661</v>
      </c>
    </row>
    <row r="1053" spans="2:45" x14ac:dyDescent="0.35">
      <c r="B1053" s="12" t="s">
        <v>258</v>
      </c>
      <c r="C1053" s="13">
        <v>0.17086281500417039</v>
      </c>
      <c r="D1053" s="13">
        <v>0.20893627803913001</v>
      </c>
      <c r="E1053" s="13">
        <v>0.20260400168079951</v>
      </c>
      <c r="F1053" s="13">
        <v>0.1632525096297314</v>
      </c>
      <c r="G1053" s="13">
        <v>0.1470267980747002</v>
      </c>
      <c r="H1053" s="13">
        <v>0.18299991106976679</v>
      </c>
      <c r="I1053" s="13">
        <v>0.1373199012163025</v>
      </c>
      <c r="K1053" s="13">
        <v>0.17680796383935279</v>
      </c>
      <c r="L1053" s="13">
        <v>0.165042276532954</v>
      </c>
      <c r="N1053" s="13">
        <v>0.21353958136517959</v>
      </c>
      <c r="O1053" s="13">
        <v>0.1035274843758478</v>
      </c>
      <c r="P1053" s="13">
        <v>0.21539063336661729</v>
      </c>
      <c r="Q1053" s="13">
        <v>0.19072163888363861</v>
      </c>
      <c r="R1053" s="13">
        <v>0.135715140984834</v>
      </c>
      <c r="S1053" s="13">
        <v>0.19007790250774581</v>
      </c>
      <c r="T1053" s="13">
        <v>0.2022256039607461</v>
      </c>
      <c r="U1053" s="13">
        <v>0.16394251237385321</v>
      </c>
      <c r="V1053" s="13">
        <v>0.18759570645815599</v>
      </c>
      <c r="W1053" s="13">
        <v>0.1885545639522406</v>
      </c>
      <c r="X1053" s="13">
        <v>0.1090172747483303</v>
      </c>
      <c r="Y1053" s="13">
        <v>0.12826076870700079</v>
      </c>
      <c r="AA1053" s="13">
        <v>0.16980636031044999</v>
      </c>
      <c r="AB1053" s="13">
        <v>0.19622395809679721</v>
      </c>
      <c r="AC1053" s="13">
        <v>0.1791381048334752</v>
      </c>
      <c r="AD1053" s="13">
        <v>0.1519779777735121</v>
      </c>
      <c r="AE1053" s="13">
        <v>0.1615625419449267</v>
      </c>
      <c r="AF1053" s="13">
        <v>0.180103877726668</v>
      </c>
      <c r="AH1053" s="13">
        <v>0.18253887746253231</v>
      </c>
      <c r="AI1053" s="13">
        <v>0.17042158855285591</v>
      </c>
      <c r="AJ1053" s="13">
        <v>0.20532605239172061</v>
      </c>
      <c r="AK1053" s="13">
        <v>0.15786855849224041</v>
      </c>
      <c r="AL1053" s="13">
        <v>0.1597758666365886</v>
      </c>
      <c r="AN1053" s="13">
        <v>0.18858334144913411</v>
      </c>
      <c r="AO1053" s="13">
        <v>0.17665767934616711</v>
      </c>
      <c r="AP1053" s="13">
        <v>0.16521793492508149</v>
      </c>
      <c r="AQ1053" s="13">
        <v>0.15194527170571889</v>
      </c>
    </row>
    <row r="1054" spans="2:45" x14ac:dyDescent="0.35">
      <c r="B1054" s="12" t="s">
        <v>259</v>
      </c>
      <c r="C1054" s="13">
        <v>5.0052700795505327E-2</v>
      </c>
      <c r="D1054" s="13">
        <v>7.0156478322491875E-2</v>
      </c>
      <c r="E1054" s="13">
        <v>6.0103088872793677E-2</v>
      </c>
      <c r="F1054" s="13">
        <v>3.4420845487144157E-2</v>
      </c>
      <c r="G1054" s="13">
        <v>4.7832473264439908E-2</v>
      </c>
      <c r="H1054" s="13">
        <v>4.8534617291701172E-2</v>
      </c>
      <c r="I1054" s="13">
        <v>4.4166748229274667E-2</v>
      </c>
      <c r="K1054" s="13">
        <v>5.9762726823646119E-2</v>
      </c>
      <c r="L1054" s="13">
        <v>4.054619698539972E-2</v>
      </c>
      <c r="N1054" s="13">
        <v>5.5230938945225759E-2</v>
      </c>
      <c r="O1054" s="13">
        <v>6.3999806734596654E-2</v>
      </c>
      <c r="P1054" s="13">
        <v>3.6129755400991337E-2</v>
      </c>
      <c r="Q1054" s="13">
        <v>3.5089992853057542E-2</v>
      </c>
      <c r="R1054" s="13">
        <v>4.3303119839622553E-2</v>
      </c>
      <c r="S1054" s="13">
        <v>3.3458521661625641E-2</v>
      </c>
      <c r="T1054" s="13">
        <v>4.2218902943088277E-2</v>
      </c>
      <c r="U1054" s="13">
        <v>6.9200223205462305E-2</v>
      </c>
      <c r="V1054" s="13">
        <v>5.5992152056012531E-2</v>
      </c>
      <c r="W1054" s="13">
        <v>4.2249482837581752E-2</v>
      </c>
      <c r="X1054" s="13">
        <v>7.7938677250851657E-2</v>
      </c>
      <c r="Y1054" s="13">
        <v>4.1592708993482698E-2</v>
      </c>
      <c r="AA1054" s="13">
        <v>3.9887943852981063E-2</v>
      </c>
      <c r="AB1054" s="13">
        <v>7.5511678335634921E-2</v>
      </c>
      <c r="AC1054" s="13">
        <v>3.2889947828717771E-2</v>
      </c>
      <c r="AD1054" s="13">
        <v>5.7456506898580693E-2</v>
      </c>
      <c r="AE1054" s="13">
        <v>6.2302176478122452E-2</v>
      </c>
      <c r="AF1054" s="13">
        <v>4.6028461457245283E-2</v>
      </c>
      <c r="AH1054" s="13">
        <v>5.0769326144580733E-2</v>
      </c>
      <c r="AI1054" s="13">
        <v>4.2477403377298287E-2</v>
      </c>
      <c r="AJ1054" s="13">
        <v>2.5924169694764021E-2</v>
      </c>
      <c r="AK1054" s="13">
        <v>5.1382569515888293E-2</v>
      </c>
      <c r="AL1054" s="13">
        <v>6.0480854169534019E-2</v>
      </c>
      <c r="AN1054" s="13">
        <v>4.3178336003910391E-2</v>
      </c>
      <c r="AO1054" s="13">
        <v>5.648425672770032E-2</v>
      </c>
      <c r="AP1054" s="13">
        <v>5.3583955446118138E-2</v>
      </c>
      <c r="AQ1054" s="13">
        <v>4.8053460230043608E-2</v>
      </c>
    </row>
    <row r="1055" spans="2:45" x14ac:dyDescent="0.35">
      <c r="B1055" s="12" t="s">
        <v>81</v>
      </c>
      <c r="C1055" s="13">
        <v>7.8861435973290858E-2</v>
      </c>
      <c r="D1055" s="13">
        <v>7.4482139662016E-2</v>
      </c>
      <c r="E1055" s="13">
        <v>7.7138713328852346E-2</v>
      </c>
      <c r="F1055" s="13">
        <v>9.4830523547894938E-2</v>
      </c>
      <c r="G1055" s="13">
        <v>8.5340761648201771E-2</v>
      </c>
      <c r="H1055" s="13">
        <v>8.1592914244602022E-2</v>
      </c>
      <c r="I1055" s="13">
        <v>6.3083345479839681E-2</v>
      </c>
      <c r="K1055" s="13">
        <v>5.5230921674498147E-2</v>
      </c>
      <c r="L1055" s="13">
        <v>0.1019966545159791</v>
      </c>
      <c r="N1055" s="13">
        <v>4.2495202736868153E-2</v>
      </c>
      <c r="O1055" s="13">
        <v>9.1012554248750308E-2</v>
      </c>
      <c r="P1055" s="13">
        <v>8.5437593863277525E-2</v>
      </c>
      <c r="Q1055" s="13">
        <v>6.9263749958754062E-2</v>
      </c>
      <c r="R1055" s="13">
        <v>6.7734162645777224E-2</v>
      </c>
      <c r="S1055" s="13">
        <v>6.0408297725495698E-2</v>
      </c>
      <c r="T1055" s="13">
        <v>0.1087250250222612</v>
      </c>
      <c r="U1055" s="13">
        <v>9.2470181844166111E-2</v>
      </c>
      <c r="V1055" s="13">
        <v>7.9718825148776928E-2</v>
      </c>
      <c r="W1055" s="13">
        <v>8.4369199682865811E-2</v>
      </c>
      <c r="X1055" s="13">
        <v>8.161558727187275E-2</v>
      </c>
      <c r="Y1055" s="13">
        <v>9.3318759332773241E-2</v>
      </c>
      <c r="AA1055" s="13">
        <v>7.1315031605402077E-2</v>
      </c>
      <c r="AB1055" s="13">
        <v>6.0646892767432389E-2</v>
      </c>
      <c r="AC1055" s="13">
        <v>9.3988027500524554E-2</v>
      </c>
      <c r="AD1055" s="13">
        <v>1.513807132679568E-2</v>
      </c>
      <c r="AE1055" s="13">
        <v>0.1567167243870175</v>
      </c>
      <c r="AF1055" s="13">
        <v>5.9655054465611229E-2</v>
      </c>
      <c r="AH1055" s="13">
        <v>6.7305243929429617E-2</v>
      </c>
      <c r="AI1055" s="13">
        <v>7.0721823791753916E-2</v>
      </c>
      <c r="AJ1055" s="13">
        <v>8.5033650584800613E-2</v>
      </c>
      <c r="AK1055" s="13">
        <v>3.9807747105902042E-2</v>
      </c>
      <c r="AL1055" s="13">
        <v>0.10984397103675531</v>
      </c>
      <c r="AN1055" s="13">
        <v>5.1268907508510743E-2</v>
      </c>
      <c r="AO1055" s="13">
        <v>8.3574929549090751E-2</v>
      </c>
      <c r="AP1055" s="13">
        <v>8.2562415165319814E-2</v>
      </c>
      <c r="AQ1055" s="13">
        <v>9.9985740486409791E-2</v>
      </c>
    </row>
    <row r="1057" spans="2:45" x14ac:dyDescent="0.35">
      <c r="B1057" s="30" t="s">
        <v>265</v>
      </c>
      <c r="C1057" s="24"/>
      <c r="D1057" s="24"/>
      <c r="E1057" s="24"/>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row>
    <row r="1058" spans="2:45" x14ac:dyDescent="0.35">
      <c r="B1058" s="29" t="s">
        <v>16</v>
      </c>
      <c r="C1058" s="24"/>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row>
    <row r="1059" spans="2:45" x14ac:dyDescent="0.35">
      <c r="B1059" s="12" t="s">
        <v>256</v>
      </c>
      <c r="C1059" s="13">
        <v>0.49568105458399619</v>
      </c>
      <c r="D1059" s="13">
        <v>0.43684536017887482</v>
      </c>
      <c r="E1059" s="13">
        <v>0.49765464483331801</v>
      </c>
      <c r="F1059" s="13">
        <v>0.47904940169841093</v>
      </c>
      <c r="G1059" s="13">
        <v>0.49646591383752869</v>
      </c>
      <c r="H1059" s="13">
        <v>0.5262863661310575</v>
      </c>
      <c r="I1059" s="13">
        <v>0.52510734515989976</v>
      </c>
      <c r="K1059" s="13">
        <v>0.48140400046911103</v>
      </c>
      <c r="L1059" s="13">
        <v>0.50965886153805506</v>
      </c>
      <c r="N1059" s="13">
        <v>0.45822215552872142</v>
      </c>
      <c r="O1059" s="13">
        <v>0.50953893578103604</v>
      </c>
      <c r="P1059" s="13">
        <v>0.43581811874638449</v>
      </c>
      <c r="Q1059" s="13">
        <v>0.46130016560125048</v>
      </c>
      <c r="R1059" s="13">
        <v>0.5103818998827756</v>
      </c>
      <c r="S1059" s="13">
        <v>0.44027649101993449</v>
      </c>
      <c r="T1059" s="13">
        <v>0.50810088777762108</v>
      </c>
      <c r="U1059" s="13">
        <v>0.5382037544993663</v>
      </c>
      <c r="V1059" s="13">
        <v>0.4951747635417707</v>
      </c>
      <c r="W1059" s="13">
        <v>0.50021158309428837</v>
      </c>
      <c r="X1059" s="13">
        <v>0.52175368163563229</v>
      </c>
      <c r="Y1059" s="13">
        <v>0.52783754453454645</v>
      </c>
      <c r="AA1059" s="13">
        <v>0.48538369966705253</v>
      </c>
      <c r="AB1059" s="13">
        <v>0.4382268867386877</v>
      </c>
      <c r="AC1059" s="13">
        <v>0.5013146649434469</v>
      </c>
      <c r="AD1059" s="13">
        <v>0.60451400098822106</v>
      </c>
      <c r="AE1059" s="13">
        <v>0.45559981626095108</v>
      </c>
      <c r="AF1059" s="13">
        <v>0.50245893391093133</v>
      </c>
      <c r="AH1059" s="13">
        <v>0.47489790124159997</v>
      </c>
      <c r="AI1059" s="13">
        <v>0.41451979343621831</v>
      </c>
      <c r="AJ1059" s="13">
        <v>0.48709875291282828</v>
      </c>
      <c r="AK1059" s="13">
        <v>0.57689410312311429</v>
      </c>
      <c r="AL1059" s="13">
        <v>0.47645348319424913</v>
      </c>
      <c r="AN1059" s="13">
        <v>0.50705073363051711</v>
      </c>
      <c r="AO1059" s="13">
        <v>0.49593136304731089</v>
      </c>
      <c r="AP1059" s="13">
        <v>0.48850416703970989</v>
      </c>
      <c r="AQ1059" s="13">
        <v>0.49086854900752602</v>
      </c>
    </row>
    <row r="1060" spans="2:45" x14ac:dyDescent="0.35">
      <c r="B1060" s="12" t="s">
        <v>257</v>
      </c>
      <c r="C1060" s="13">
        <v>0.3124390362437266</v>
      </c>
      <c r="D1060" s="13">
        <v>0.32197186424198271</v>
      </c>
      <c r="E1060" s="13">
        <v>0.29848431949640802</v>
      </c>
      <c r="F1060" s="13">
        <v>0.31002084879232311</v>
      </c>
      <c r="G1060" s="13">
        <v>0.32329645178339073</v>
      </c>
      <c r="H1060" s="13">
        <v>0.30222737663935823</v>
      </c>
      <c r="I1060" s="13">
        <v>0.31754081926954469</v>
      </c>
      <c r="K1060" s="13">
        <v>0.32520670249318928</v>
      </c>
      <c r="L1060" s="13">
        <v>0.29993898037416322</v>
      </c>
      <c r="N1060" s="13">
        <v>0.34353522148537602</v>
      </c>
      <c r="O1060" s="13">
        <v>0.26709609861199712</v>
      </c>
      <c r="P1060" s="13">
        <v>0.32520548681402761</v>
      </c>
      <c r="Q1060" s="13">
        <v>0.36093843715286322</v>
      </c>
      <c r="R1060" s="13">
        <v>0.32944110844008301</v>
      </c>
      <c r="S1060" s="13">
        <v>0.34596394161716743</v>
      </c>
      <c r="T1060" s="13">
        <v>0.31621741292958611</v>
      </c>
      <c r="U1060" s="13">
        <v>0.24371183713086561</v>
      </c>
      <c r="V1060" s="13">
        <v>0.30223103405407531</v>
      </c>
      <c r="W1060" s="13">
        <v>0.30558849836558311</v>
      </c>
      <c r="X1060" s="13">
        <v>0.31385070554322841</v>
      </c>
      <c r="Y1060" s="13">
        <v>0.30758099808983003</v>
      </c>
      <c r="AA1060" s="13">
        <v>0.32797223135114101</v>
      </c>
      <c r="AB1060" s="13">
        <v>0.31874995438858172</v>
      </c>
      <c r="AC1060" s="13">
        <v>0.27972554201781402</v>
      </c>
      <c r="AD1060" s="13">
        <v>0.29773087112820251</v>
      </c>
      <c r="AE1060" s="13">
        <v>0.29367882214934399</v>
      </c>
      <c r="AF1060" s="13">
        <v>0.32088543434510958</v>
      </c>
      <c r="AH1060" s="13">
        <v>0.30584112598609359</v>
      </c>
      <c r="AI1060" s="13">
        <v>0.39360837743934818</v>
      </c>
      <c r="AJ1060" s="13">
        <v>0.31306485812929791</v>
      </c>
      <c r="AK1060" s="13">
        <v>0.27800358497629463</v>
      </c>
      <c r="AL1060" s="13">
        <v>0.31773551883602269</v>
      </c>
      <c r="AN1060" s="13">
        <v>0.31107631352107851</v>
      </c>
      <c r="AO1060" s="13">
        <v>0.31984487066824069</v>
      </c>
      <c r="AP1060" s="13">
        <v>0.31083801353268609</v>
      </c>
      <c r="AQ1060" s="13">
        <v>0.30487458960985292</v>
      </c>
    </row>
    <row r="1061" spans="2:45" x14ac:dyDescent="0.35">
      <c r="B1061" s="12" t="s">
        <v>258</v>
      </c>
      <c r="C1061" s="13">
        <v>9.499543423245467E-2</v>
      </c>
      <c r="D1061" s="13">
        <v>0.1369983656422438</v>
      </c>
      <c r="E1061" s="13">
        <v>9.5176939276206851E-2</v>
      </c>
      <c r="F1061" s="13">
        <v>0.110963688905979</v>
      </c>
      <c r="G1061" s="13">
        <v>8.1732473927120727E-2</v>
      </c>
      <c r="H1061" s="13">
        <v>7.9799874474061047E-2</v>
      </c>
      <c r="I1061" s="13">
        <v>7.5180562428465672E-2</v>
      </c>
      <c r="K1061" s="13">
        <v>0.1221102012750824</v>
      </c>
      <c r="L1061" s="13">
        <v>6.8448992909452139E-2</v>
      </c>
      <c r="N1061" s="13">
        <v>0.14107344878277481</v>
      </c>
      <c r="O1061" s="13">
        <v>0.1208583845552406</v>
      </c>
      <c r="P1061" s="13">
        <v>0.1196346722961527</v>
      </c>
      <c r="Q1061" s="13">
        <v>8.0033414221766117E-2</v>
      </c>
      <c r="R1061" s="13">
        <v>6.8691799478396529E-2</v>
      </c>
      <c r="S1061" s="13">
        <v>0.1084247803926439</v>
      </c>
      <c r="T1061" s="13">
        <v>9.1183977605958408E-2</v>
      </c>
      <c r="U1061" s="13">
        <v>0.1208454253875282</v>
      </c>
      <c r="V1061" s="13">
        <v>0.1031718277595233</v>
      </c>
      <c r="W1061" s="13">
        <v>6.9541491612444495E-2</v>
      </c>
      <c r="X1061" s="13">
        <v>6.5267242473054987E-2</v>
      </c>
      <c r="Y1061" s="13">
        <v>8.0819920815235355E-2</v>
      </c>
      <c r="AA1061" s="13">
        <v>0.11209301120280971</v>
      </c>
      <c r="AB1061" s="13">
        <v>0.15774164669063359</v>
      </c>
      <c r="AC1061" s="13">
        <v>9.2274920384592438E-2</v>
      </c>
      <c r="AD1061" s="13">
        <v>6.1278292723428877E-2</v>
      </c>
      <c r="AE1061" s="13">
        <v>6.2748949517978408E-2</v>
      </c>
      <c r="AF1061" s="13">
        <v>9.7266223476062272E-2</v>
      </c>
      <c r="AH1061" s="13">
        <v>0.140129167256166</v>
      </c>
      <c r="AI1061" s="13">
        <v>0.10473444018994831</v>
      </c>
      <c r="AJ1061" s="13">
        <v>9.9614902998322555E-2</v>
      </c>
      <c r="AK1061" s="13">
        <v>8.0260326063982743E-2</v>
      </c>
      <c r="AL1061" s="13">
        <v>7.792297610757036E-2</v>
      </c>
      <c r="AN1061" s="13">
        <v>0.1025457840814963</v>
      </c>
      <c r="AO1061" s="13">
        <v>9.9090522786538932E-2</v>
      </c>
      <c r="AP1061" s="13">
        <v>9.7950760447060151E-2</v>
      </c>
      <c r="AQ1061" s="13">
        <v>8.068933977986642E-2</v>
      </c>
    </row>
    <row r="1062" spans="2:45" x14ac:dyDescent="0.35">
      <c r="B1062" s="12" t="s">
        <v>259</v>
      </c>
      <c r="C1062" s="13">
        <v>1.9664784490925589E-2</v>
      </c>
      <c r="D1062" s="13">
        <v>2.846395657238741E-2</v>
      </c>
      <c r="E1062" s="13">
        <v>3.8260630768363058E-2</v>
      </c>
      <c r="F1062" s="13">
        <v>1.7215484077367438E-2</v>
      </c>
      <c r="G1062" s="13">
        <v>1.6648526194473001E-2</v>
      </c>
      <c r="H1062" s="13">
        <v>6.8151089017911819E-3</v>
      </c>
      <c r="I1062" s="13">
        <v>1.184249046538495E-2</v>
      </c>
      <c r="K1062" s="13">
        <v>2.2975374169357309E-2</v>
      </c>
      <c r="L1062" s="13">
        <v>1.6423584796867341E-2</v>
      </c>
      <c r="N1062" s="13">
        <v>1.5537819437911609E-2</v>
      </c>
      <c r="O1062" s="13">
        <v>1.5331431131768771E-2</v>
      </c>
      <c r="P1062" s="13">
        <v>3.0966513897949001E-2</v>
      </c>
      <c r="Q1062" s="13">
        <v>0</v>
      </c>
      <c r="R1062" s="13">
        <v>2.0090645827324938E-2</v>
      </c>
      <c r="S1062" s="13">
        <v>2.641098527769644E-2</v>
      </c>
      <c r="T1062" s="13">
        <v>2.487230694974344E-2</v>
      </c>
      <c r="U1062" s="13">
        <v>1.6536575473590161E-2</v>
      </c>
      <c r="V1062" s="13">
        <v>3.0704694468169591E-2</v>
      </c>
      <c r="W1062" s="13">
        <v>2.2107916657469098E-2</v>
      </c>
      <c r="X1062" s="13">
        <v>5.9130589523381776E-3</v>
      </c>
      <c r="Y1062" s="13">
        <v>1.163198550027513E-2</v>
      </c>
      <c r="AA1062" s="13">
        <v>1.9156169213809599E-2</v>
      </c>
      <c r="AB1062" s="13">
        <v>3.2032936553358718E-2</v>
      </c>
      <c r="AC1062" s="13">
        <v>2.5085724061799781E-2</v>
      </c>
      <c r="AD1062" s="13">
        <v>1.2686617295535919E-2</v>
      </c>
      <c r="AE1062" s="13">
        <v>2.6287671395997528E-2</v>
      </c>
      <c r="AF1062" s="13">
        <v>1.319760974014204E-2</v>
      </c>
      <c r="AH1062" s="13">
        <v>3.3051194121688887E-2</v>
      </c>
      <c r="AI1062" s="13">
        <v>1.4923566963554459E-2</v>
      </c>
      <c r="AJ1062" s="13">
        <v>1.289801069549322E-2</v>
      </c>
      <c r="AK1062" s="13">
        <v>1.5241376107393579E-2</v>
      </c>
      <c r="AL1062" s="13">
        <v>1.984230245930935E-2</v>
      </c>
      <c r="AN1062" s="13">
        <v>1.7402965937402069E-2</v>
      </c>
      <c r="AO1062" s="13">
        <v>1.5264999566460741E-2</v>
      </c>
      <c r="AP1062" s="13">
        <v>2.9662975005883049E-2</v>
      </c>
      <c r="AQ1062" s="13">
        <v>1.8000227036079161E-2</v>
      </c>
    </row>
    <row r="1063" spans="2:45" x14ac:dyDescent="0.35">
      <c r="B1063" s="12" t="s">
        <v>81</v>
      </c>
      <c r="C1063" s="13">
        <v>7.7219690448897094E-2</v>
      </c>
      <c r="D1063" s="13">
        <v>7.5720453364511511E-2</v>
      </c>
      <c r="E1063" s="13">
        <v>7.0423465625704132E-2</v>
      </c>
      <c r="F1063" s="13">
        <v>8.2750576525919592E-2</v>
      </c>
      <c r="G1063" s="13">
        <v>8.1856634257486835E-2</v>
      </c>
      <c r="H1063" s="13">
        <v>8.4871273853731957E-2</v>
      </c>
      <c r="I1063" s="13">
        <v>7.0328782676705115E-2</v>
      </c>
      <c r="K1063" s="13">
        <v>4.8303721593259942E-2</v>
      </c>
      <c r="L1063" s="13">
        <v>0.1055295803814623</v>
      </c>
      <c r="N1063" s="13">
        <v>4.1631354765216191E-2</v>
      </c>
      <c r="O1063" s="13">
        <v>8.7175149919957257E-2</v>
      </c>
      <c r="P1063" s="13">
        <v>8.8375208245486239E-2</v>
      </c>
      <c r="Q1063" s="13">
        <v>9.7727983024120252E-2</v>
      </c>
      <c r="R1063" s="13">
        <v>7.1394546371420023E-2</v>
      </c>
      <c r="S1063" s="13">
        <v>7.892380169255761E-2</v>
      </c>
      <c r="T1063" s="13">
        <v>5.9625414737091133E-2</v>
      </c>
      <c r="U1063" s="13">
        <v>8.0702407508649543E-2</v>
      </c>
      <c r="V1063" s="13">
        <v>6.8717680176461043E-2</v>
      </c>
      <c r="W1063" s="13">
        <v>0.1025505102702149</v>
      </c>
      <c r="X1063" s="13">
        <v>9.3215311395745987E-2</v>
      </c>
      <c r="Y1063" s="13">
        <v>7.2129551060113095E-2</v>
      </c>
      <c r="AA1063" s="13">
        <v>5.5394888565187407E-2</v>
      </c>
      <c r="AB1063" s="13">
        <v>5.3248575628738262E-2</v>
      </c>
      <c r="AC1063" s="13">
        <v>0.10159914859234689</v>
      </c>
      <c r="AD1063" s="13">
        <v>2.379021786461152E-2</v>
      </c>
      <c r="AE1063" s="13">
        <v>0.16168474067572899</v>
      </c>
      <c r="AF1063" s="13">
        <v>6.6191798527754836E-2</v>
      </c>
      <c r="AH1063" s="13">
        <v>4.6080611394451361E-2</v>
      </c>
      <c r="AI1063" s="13">
        <v>7.2213821970930597E-2</v>
      </c>
      <c r="AJ1063" s="13">
        <v>8.7323475264058051E-2</v>
      </c>
      <c r="AK1063" s="13">
        <v>4.9600609729214783E-2</v>
      </c>
      <c r="AL1063" s="13">
        <v>0.1080457194028485</v>
      </c>
      <c r="AN1063" s="13">
        <v>6.1924202829506163E-2</v>
      </c>
      <c r="AO1063" s="13">
        <v>6.9868243931448609E-2</v>
      </c>
      <c r="AP1063" s="13">
        <v>7.304408397466082E-2</v>
      </c>
      <c r="AQ1063" s="13">
        <v>0.1055672945666755</v>
      </c>
    </row>
    <row r="1065" spans="2:45" x14ac:dyDescent="0.35">
      <c r="B1065" s="30" t="s">
        <v>266</v>
      </c>
      <c r="C1065" s="24"/>
      <c r="D1065" s="24"/>
      <c r="E1065" s="24"/>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row>
    <row r="1066" spans="2:45" x14ac:dyDescent="0.35">
      <c r="B1066" s="29" t="s">
        <v>16</v>
      </c>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row>
    <row r="1067" spans="2:45" x14ac:dyDescent="0.35">
      <c r="B1067" s="12" t="s">
        <v>256</v>
      </c>
      <c r="C1067" s="13">
        <v>0.44491196551175838</v>
      </c>
      <c r="D1067" s="13">
        <v>0.3109338020204423</v>
      </c>
      <c r="E1067" s="13">
        <v>0.38032613504368801</v>
      </c>
      <c r="F1067" s="13">
        <v>0.42038233802113462</v>
      </c>
      <c r="G1067" s="13">
        <v>0.47429936287148139</v>
      </c>
      <c r="H1067" s="13">
        <v>0.46656663956518901</v>
      </c>
      <c r="I1067" s="13">
        <v>0.56718060833112605</v>
      </c>
      <c r="K1067" s="13">
        <v>0.42386339917693661</v>
      </c>
      <c r="L1067" s="13">
        <v>0.46551935373907471</v>
      </c>
      <c r="N1067" s="13">
        <v>0.46644269147047812</v>
      </c>
      <c r="O1067" s="13">
        <v>0.37263123753353461</v>
      </c>
      <c r="P1067" s="13">
        <v>0.45422665517198518</v>
      </c>
      <c r="Q1067" s="13">
        <v>0.44738780650652032</v>
      </c>
      <c r="R1067" s="13">
        <v>0.37181806097094211</v>
      </c>
      <c r="S1067" s="13">
        <v>0.42305783583511769</v>
      </c>
      <c r="T1067" s="13">
        <v>0.45644395748637151</v>
      </c>
      <c r="U1067" s="13">
        <v>0.46606496110214918</v>
      </c>
      <c r="V1067" s="13">
        <v>0.41343968510322088</v>
      </c>
      <c r="W1067" s="13">
        <v>0.49235626352250678</v>
      </c>
      <c r="X1067" s="13">
        <v>0.50150519097843116</v>
      </c>
      <c r="Y1067" s="13">
        <v>0.44970420292492153</v>
      </c>
      <c r="AA1067" s="13">
        <v>0.44024136808842412</v>
      </c>
      <c r="AB1067" s="13">
        <v>0.52798469164405504</v>
      </c>
      <c r="AC1067" s="13">
        <v>0.44117845364380981</v>
      </c>
      <c r="AD1067" s="13">
        <v>0.52068251388552345</v>
      </c>
      <c r="AE1067" s="13">
        <v>0.35290770988590953</v>
      </c>
      <c r="AF1067" s="13">
        <v>0.46296991338384202</v>
      </c>
      <c r="AH1067" s="13">
        <v>0.39117404557272639</v>
      </c>
      <c r="AI1067" s="13">
        <v>0.52325747915882159</v>
      </c>
      <c r="AJ1067" s="13">
        <v>0.45410700609653532</v>
      </c>
      <c r="AK1067" s="13">
        <v>0.45884206425869167</v>
      </c>
      <c r="AL1067" s="13">
        <v>0.43908984893700909</v>
      </c>
      <c r="AN1067" s="13">
        <v>0.4863852629723287</v>
      </c>
      <c r="AO1067" s="13">
        <v>0.45810678845406527</v>
      </c>
      <c r="AP1067" s="13">
        <v>0.40610173824294832</v>
      </c>
      <c r="AQ1067" s="13">
        <v>0.42170876659232542</v>
      </c>
    </row>
    <row r="1068" spans="2:45" x14ac:dyDescent="0.35">
      <c r="B1068" s="12" t="s">
        <v>257</v>
      </c>
      <c r="C1068" s="13">
        <v>0.3849931954290004</v>
      </c>
      <c r="D1068" s="13">
        <v>0.4428222632656903</v>
      </c>
      <c r="E1068" s="13">
        <v>0.40809995946607008</v>
      </c>
      <c r="F1068" s="13">
        <v>0.41186807180451662</v>
      </c>
      <c r="G1068" s="13">
        <v>0.37244668746234622</v>
      </c>
      <c r="H1068" s="13">
        <v>0.36258521182947429</v>
      </c>
      <c r="I1068" s="13">
        <v>0.33154031768900882</v>
      </c>
      <c r="K1068" s="13">
        <v>0.41117433930100572</v>
      </c>
      <c r="L1068" s="13">
        <v>0.35936080852799462</v>
      </c>
      <c r="N1068" s="13">
        <v>0.42955065082219601</v>
      </c>
      <c r="O1068" s="13">
        <v>0.45652123626885083</v>
      </c>
      <c r="P1068" s="13">
        <v>0.3440175909343382</v>
      </c>
      <c r="Q1068" s="13">
        <v>0.38249329702398849</v>
      </c>
      <c r="R1068" s="13">
        <v>0.46590303805216959</v>
      </c>
      <c r="S1068" s="13">
        <v>0.39020281550693681</v>
      </c>
      <c r="T1068" s="13">
        <v>0.38677542741262722</v>
      </c>
      <c r="U1068" s="13">
        <v>0.33772632045567691</v>
      </c>
      <c r="V1068" s="13">
        <v>0.36211348443553959</v>
      </c>
      <c r="W1068" s="13">
        <v>0.35256463048958642</v>
      </c>
      <c r="X1068" s="13">
        <v>0.35993065387786621</v>
      </c>
      <c r="Y1068" s="13">
        <v>0.38785512425437713</v>
      </c>
      <c r="AA1068" s="13">
        <v>0.40126972316567261</v>
      </c>
      <c r="AB1068" s="13">
        <v>0.3368602107214374</v>
      </c>
      <c r="AC1068" s="13">
        <v>0.3863781961075532</v>
      </c>
      <c r="AD1068" s="13">
        <v>0.35878804383994578</v>
      </c>
      <c r="AE1068" s="13">
        <v>0.38577923734160902</v>
      </c>
      <c r="AF1068" s="13">
        <v>0.39082128522830212</v>
      </c>
      <c r="AH1068" s="13">
        <v>0.43665507210166832</v>
      </c>
      <c r="AI1068" s="13">
        <v>0.33332600347413649</v>
      </c>
      <c r="AJ1068" s="13">
        <v>0.36110515056674569</v>
      </c>
      <c r="AK1068" s="13">
        <v>0.3832514026129602</v>
      </c>
      <c r="AL1068" s="13">
        <v>0.38307431337659381</v>
      </c>
      <c r="AN1068" s="13">
        <v>0.37669394645836018</v>
      </c>
      <c r="AO1068" s="13">
        <v>0.38282043666323418</v>
      </c>
      <c r="AP1068" s="13">
        <v>0.39686341804823277</v>
      </c>
      <c r="AQ1068" s="13">
        <v>0.38455537735788198</v>
      </c>
    </row>
    <row r="1069" spans="2:45" x14ac:dyDescent="0.35">
      <c r="B1069" s="12" t="s">
        <v>258</v>
      </c>
      <c r="C1069" s="13">
        <v>8.1386697092760543E-2</v>
      </c>
      <c r="D1069" s="13">
        <v>0.13646685619501581</v>
      </c>
      <c r="E1069" s="13">
        <v>0.10832932949791831</v>
      </c>
      <c r="F1069" s="13">
        <v>7.1212196498661465E-2</v>
      </c>
      <c r="G1069" s="13">
        <v>7.8129680352245379E-2</v>
      </c>
      <c r="H1069" s="13">
        <v>7.2053283952697042E-2</v>
      </c>
      <c r="I1069" s="13">
        <v>4.0404861572056902E-2</v>
      </c>
      <c r="K1069" s="13">
        <v>9.8827631684545031E-2</v>
      </c>
      <c r="L1069" s="13">
        <v>6.4311324620216409E-2</v>
      </c>
      <c r="N1069" s="13">
        <v>5.2338879927703079E-2</v>
      </c>
      <c r="O1069" s="13">
        <v>6.612225427790118E-2</v>
      </c>
      <c r="P1069" s="13">
        <v>0.11241301557332641</v>
      </c>
      <c r="Q1069" s="13">
        <v>8.1602507421362547E-2</v>
      </c>
      <c r="R1069" s="13">
        <v>9.0496603723284608E-2</v>
      </c>
      <c r="S1069" s="13">
        <v>0.11639034329410761</v>
      </c>
      <c r="T1069" s="13">
        <v>8.0600244263596868E-2</v>
      </c>
      <c r="U1069" s="13">
        <v>8.5671835935793222E-2</v>
      </c>
      <c r="V1069" s="13">
        <v>0.1012257041979869</v>
      </c>
      <c r="W1069" s="13">
        <v>6.5183491138723848E-2</v>
      </c>
      <c r="X1069" s="13">
        <v>5.8436308626559817E-2</v>
      </c>
      <c r="Y1069" s="13">
        <v>6.5009059298028485E-2</v>
      </c>
      <c r="AA1069" s="13">
        <v>8.6182572371359539E-2</v>
      </c>
      <c r="AB1069" s="13">
        <v>6.4881480804049943E-2</v>
      </c>
      <c r="AC1069" s="13">
        <v>8.1569045577252489E-2</v>
      </c>
      <c r="AD1069" s="13">
        <v>8.081928611097948E-2</v>
      </c>
      <c r="AE1069" s="13">
        <v>9.2635020211989799E-2</v>
      </c>
      <c r="AF1069" s="13">
        <v>7.0772870985085806E-2</v>
      </c>
      <c r="AH1069" s="13">
        <v>0.1015609823761847</v>
      </c>
      <c r="AI1069" s="13">
        <v>7.9896122357614854E-2</v>
      </c>
      <c r="AJ1069" s="13">
        <v>9.3618517843483004E-2</v>
      </c>
      <c r="AK1069" s="13">
        <v>8.8030527729519081E-2</v>
      </c>
      <c r="AL1069" s="13">
        <v>6.2409701777068741E-2</v>
      </c>
      <c r="AN1069" s="13">
        <v>7.3040551930819181E-2</v>
      </c>
      <c r="AO1069" s="13">
        <v>6.1890610997429089E-2</v>
      </c>
      <c r="AP1069" s="13">
        <v>0.11591313589211349</v>
      </c>
      <c r="AQ1069" s="13">
        <v>8.0771172818957584E-2</v>
      </c>
    </row>
    <row r="1070" spans="2:45" x14ac:dyDescent="0.35">
      <c r="B1070" s="12" t="s">
        <v>259</v>
      </c>
      <c r="C1070" s="13">
        <v>2.4198385800042618E-2</v>
      </c>
      <c r="D1070" s="13">
        <v>3.4629849492727002E-2</v>
      </c>
      <c r="E1070" s="13">
        <v>5.1195235230195563E-2</v>
      </c>
      <c r="F1070" s="13">
        <v>2.2114177064679889E-2</v>
      </c>
      <c r="G1070" s="13">
        <v>1.6771009647834859E-2</v>
      </c>
      <c r="H1070" s="13">
        <v>1.6168734676729721E-2</v>
      </c>
      <c r="I1070" s="13">
        <v>8.5077786796303786E-3</v>
      </c>
      <c r="K1070" s="13">
        <v>2.7188149857987551E-2</v>
      </c>
      <c r="L1070" s="13">
        <v>2.12712872190708E-2</v>
      </c>
      <c r="N1070" s="13">
        <v>1.089433102891584E-2</v>
      </c>
      <c r="O1070" s="13">
        <v>4.4882847715059133E-2</v>
      </c>
      <c r="P1070" s="13">
        <v>9.3297948576793709E-3</v>
      </c>
      <c r="Q1070" s="13">
        <v>1.135931102700493E-2</v>
      </c>
      <c r="R1070" s="13">
        <v>2.259355439607378E-2</v>
      </c>
      <c r="S1070" s="13">
        <v>1.9570952956973361E-2</v>
      </c>
      <c r="T1070" s="13">
        <v>2.6668253312163839E-2</v>
      </c>
      <c r="U1070" s="13">
        <v>4.0400007061705677E-2</v>
      </c>
      <c r="V1070" s="13">
        <v>4.5557756703756863E-2</v>
      </c>
      <c r="W1070" s="13">
        <v>2.2364071162787259E-2</v>
      </c>
      <c r="X1070" s="13">
        <v>1.925668658902065E-2</v>
      </c>
      <c r="Y1070" s="13">
        <v>5.9736849429175964E-3</v>
      </c>
      <c r="AA1070" s="13">
        <v>2.8564577921916041E-2</v>
      </c>
      <c r="AB1070" s="13">
        <v>3.3573813232828181E-2</v>
      </c>
      <c r="AC1070" s="13">
        <v>2.490672038212919E-2</v>
      </c>
      <c r="AD1070" s="13">
        <v>1.261142744874484E-2</v>
      </c>
      <c r="AE1070" s="13">
        <v>2.265395150084645E-2</v>
      </c>
      <c r="AF1070" s="13">
        <v>2.2488306272471802E-2</v>
      </c>
      <c r="AH1070" s="13">
        <v>2.8732220109606289E-2</v>
      </c>
      <c r="AI1070" s="13">
        <v>2.2226657056985181E-2</v>
      </c>
      <c r="AJ1070" s="13">
        <v>2.7815503942491871E-2</v>
      </c>
      <c r="AK1070" s="13">
        <v>2.2919396662867089E-2</v>
      </c>
      <c r="AL1070" s="13">
        <v>2.1816756403947792E-2</v>
      </c>
      <c r="AN1070" s="13">
        <v>2.772240859730515E-2</v>
      </c>
      <c r="AO1070" s="13">
        <v>3.0382328595600201E-2</v>
      </c>
      <c r="AP1070" s="13">
        <v>2.2486576292719329E-2</v>
      </c>
      <c r="AQ1070" s="13">
        <v>1.5671259416866631E-2</v>
      </c>
    </row>
    <row r="1071" spans="2:45" x14ac:dyDescent="0.35">
      <c r="B1071" s="12" t="s">
        <v>81</v>
      </c>
      <c r="C1071" s="13">
        <v>6.4509756166438142E-2</v>
      </c>
      <c r="D1071" s="13">
        <v>7.5147229026124779E-2</v>
      </c>
      <c r="E1071" s="13">
        <v>5.2049340762127992E-2</v>
      </c>
      <c r="F1071" s="13">
        <v>7.4423216611007426E-2</v>
      </c>
      <c r="G1071" s="13">
        <v>5.8353259666092193E-2</v>
      </c>
      <c r="H1071" s="13">
        <v>8.2626129975909984E-2</v>
      </c>
      <c r="I1071" s="13">
        <v>5.2366433728177918E-2</v>
      </c>
      <c r="K1071" s="13">
        <v>3.894647997952512E-2</v>
      </c>
      <c r="L1071" s="13">
        <v>8.9537225893643602E-2</v>
      </c>
      <c r="N1071" s="13">
        <v>4.0773446750707043E-2</v>
      </c>
      <c r="O1071" s="13">
        <v>5.9842424204654188E-2</v>
      </c>
      <c r="P1071" s="13">
        <v>8.0012943462670794E-2</v>
      </c>
      <c r="Q1071" s="13">
        <v>7.7157078021123718E-2</v>
      </c>
      <c r="R1071" s="13">
        <v>4.9188742857529902E-2</v>
      </c>
      <c r="S1071" s="13">
        <v>5.077805240686431E-2</v>
      </c>
      <c r="T1071" s="13">
        <v>4.9512117525240651E-2</v>
      </c>
      <c r="U1071" s="13">
        <v>7.0136875444674757E-2</v>
      </c>
      <c r="V1071" s="13">
        <v>7.7663369559495585E-2</v>
      </c>
      <c r="W1071" s="13">
        <v>6.753154368639562E-2</v>
      </c>
      <c r="X1071" s="13">
        <v>6.0871159928122233E-2</v>
      </c>
      <c r="Y1071" s="13">
        <v>9.1457928579755335E-2</v>
      </c>
      <c r="AA1071" s="13">
        <v>4.3741758452627753E-2</v>
      </c>
      <c r="AB1071" s="13">
        <v>3.6699803597629498E-2</v>
      </c>
      <c r="AC1071" s="13">
        <v>6.5967584289255282E-2</v>
      </c>
      <c r="AD1071" s="13">
        <v>2.7098728714806411E-2</v>
      </c>
      <c r="AE1071" s="13">
        <v>0.14602408105964529</v>
      </c>
      <c r="AF1071" s="13">
        <v>5.2947624130298333E-2</v>
      </c>
      <c r="AH1071" s="13">
        <v>4.1877679839814289E-2</v>
      </c>
      <c r="AI1071" s="13">
        <v>4.1293737952441713E-2</v>
      </c>
      <c r="AJ1071" s="13">
        <v>6.3353821550744024E-2</v>
      </c>
      <c r="AK1071" s="13">
        <v>4.6956608735961788E-2</v>
      </c>
      <c r="AL1071" s="13">
        <v>9.3609379505380605E-2</v>
      </c>
      <c r="AN1071" s="13">
        <v>3.6157830041186959E-2</v>
      </c>
      <c r="AO1071" s="13">
        <v>6.6799835289671081E-2</v>
      </c>
      <c r="AP1071" s="13">
        <v>5.8635131523986188E-2</v>
      </c>
      <c r="AQ1071" s="13">
        <v>9.729342381396841E-2</v>
      </c>
    </row>
    <row r="1073" spans="2:45" x14ac:dyDescent="0.35">
      <c r="B1073" s="30" t="s">
        <v>267</v>
      </c>
      <c r="C1073" s="24"/>
      <c r="D1073" s="24"/>
      <c r="E1073" s="24"/>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row>
    <row r="1074" spans="2:45" x14ac:dyDescent="0.35">
      <c r="B1074" s="29" t="s">
        <v>16</v>
      </c>
      <c r="C1074" s="24"/>
      <c r="D1074" s="24"/>
      <c r="E1074" s="24"/>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row>
    <row r="1075" spans="2:45" x14ac:dyDescent="0.35">
      <c r="B1075" s="12" t="s">
        <v>256</v>
      </c>
      <c r="C1075" s="13">
        <v>0.35810982066150121</v>
      </c>
      <c r="D1075" s="13">
        <v>0.31258164535969668</v>
      </c>
      <c r="E1075" s="13">
        <v>0.33284411434711142</v>
      </c>
      <c r="F1075" s="13">
        <v>0.35825296605012441</v>
      </c>
      <c r="G1075" s="13">
        <v>0.32886984192201651</v>
      </c>
      <c r="H1075" s="13">
        <v>0.35932951465753732</v>
      </c>
      <c r="I1075" s="13">
        <v>0.43137494243541658</v>
      </c>
      <c r="K1075" s="13">
        <v>0.33305627724921127</v>
      </c>
      <c r="L1075" s="13">
        <v>0.38263824161684479</v>
      </c>
      <c r="N1075" s="13">
        <v>0.34086645431887042</v>
      </c>
      <c r="O1075" s="13">
        <v>0.40971768693133792</v>
      </c>
      <c r="P1075" s="13">
        <v>0.37930738043278001</v>
      </c>
      <c r="Q1075" s="13">
        <v>0.32031485146903271</v>
      </c>
      <c r="R1075" s="13">
        <v>0.38299976493972038</v>
      </c>
      <c r="S1075" s="13">
        <v>0.33782762769722308</v>
      </c>
      <c r="T1075" s="13">
        <v>0.38840824231722237</v>
      </c>
      <c r="U1075" s="13">
        <v>0.38510895424704061</v>
      </c>
      <c r="V1075" s="13">
        <v>0.32137233386500941</v>
      </c>
      <c r="W1075" s="13">
        <v>0.34094513458347181</v>
      </c>
      <c r="X1075" s="13">
        <v>0.40916834057637141</v>
      </c>
      <c r="Y1075" s="13">
        <v>0.33614926082803293</v>
      </c>
      <c r="AA1075" s="13">
        <v>0.3371736158897814</v>
      </c>
      <c r="AB1075" s="13">
        <v>0.38971507517462473</v>
      </c>
      <c r="AC1075" s="13">
        <v>0.34954677747941743</v>
      </c>
      <c r="AD1075" s="13">
        <v>0.41505417457872279</v>
      </c>
      <c r="AE1075" s="13">
        <v>0.31668798438535423</v>
      </c>
      <c r="AF1075" s="13">
        <v>0.38367974028964041</v>
      </c>
      <c r="AH1075" s="13">
        <v>0.31727554471419722</v>
      </c>
      <c r="AI1075" s="13">
        <v>0.35505516487130501</v>
      </c>
      <c r="AJ1075" s="13">
        <v>0.36004867228886489</v>
      </c>
      <c r="AK1075" s="13">
        <v>0.39467894770669992</v>
      </c>
      <c r="AL1075" s="13">
        <v>0.35435250243145722</v>
      </c>
      <c r="AN1075" s="13">
        <v>0.40228988002794708</v>
      </c>
      <c r="AO1075" s="13">
        <v>0.3532415861409951</v>
      </c>
      <c r="AP1075" s="13">
        <v>0.32819173760642922</v>
      </c>
      <c r="AQ1075" s="13">
        <v>0.34334735782338749</v>
      </c>
    </row>
    <row r="1076" spans="2:45" x14ac:dyDescent="0.35">
      <c r="B1076" s="12" t="s">
        <v>257</v>
      </c>
      <c r="C1076" s="13">
        <v>0.42654232398862207</v>
      </c>
      <c r="D1076" s="13">
        <v>0.38661996685523631</v>
      </c>
      <c r="E1076" s="13">
        <v>0.41415097328004058</v>
      </c>
      <c r="F1076" s="13">
        <v>0.4175342508730901</v>
      </c>
      <c r="G1076" s="13">
        <v>0.44439512559771049</v>
      </c>
      <c r="H1076" s="13">
        <v>0.47328314849287501</v>
      </c>
      <c r="I1076" s="13">
        <v>0.42430165865567049</v>
      </c>
      <c r="K1076" s="13">
        <v>0.43854026786678008</v>
      </c>
      <c r="L1076" s="13">
        <v>0.41479585710371503</v>
      </c>
      <c r="N1076" s="13">
        <v>0.50096119071622924</v>
      </c>
      <c r="O1076" s="13">
        <v>0.40508737171837472</v>
      </c>
      <c r="P1076" s="13">
        <v>0.37812278320139481</v>
      </c>
      <c r="Q1076" s="13">
        <v>0.47367131773394527</v>
      </c>
      <c r="R1076" s="13">
        <v>0.38832413814583738</v>
      </c>
      <c r="S1076" s="13">
        <v>0.46550436422468972</v>
      </c>
      <c r="T1076" s="13">
        <v>0.41417281103258141</v>
      </c>
      <c r="U1076" s="13">
        <v>0.40949607855458231</v>
      </c>
      <c r="V1076" s="13">
        <v>0.40925339782552811</v>
      </c>
      <c r="W1076" s="13">
        <v>0.44911289107850821</v>
      </c>
      <c r="X1076" s="13">
        <v>0.36249593712336819</v>
      </c>
      <c r="Y1076" s="13">
        <v>0.45576751595582288</v>
      </c>
      <c r="AA1076" s="13">
        <v>0.46633423846679628</v>
      </c>
      <c r="AB1076" s="13">
        <v>0.43689205684494292</v>
      </c>
      <c r="AC1076" s="13">
        <v>0.41947330134420252</v>
      </c>
      <c r="AD1076" s="13">
        <v>0.40571306228263759</v>
      </c>
      <c r="AE1076" s="13">
        <v>0.37378932584492369</v>
      </c>
      <c r="AF1076" s="13">
        <v>0.42562839648325729</v>
      </c>
      <c r="AH1076" s="13">
        <v>0.44715876131869792</v>
      </c>
      <c r="AI1076" s="13">
        <v>0.47592720071059391</v>
      </c>
      <c r="AJ1076" s="13">
        <v>0.40823584223279902</v>
      </c>
      <c r="AK1076" s="13">
        <v>0.42932481041122889</v>
      </c>
      <c r="AL1076" s="13">
        <v>0.40945966721604787</v>
      </c>
      <c r="AN1076" s="13">
        <v>0.42479520313583202</v>
      </c>
      <c r="AO1076" s="13">
        <v>0.46242449364982369</v>
      </c>
      <c r="AP1076" s="13">
        <v>0.41971559421102039</v>
      </c>
      <c r="AQ1076" s="13">
        <v>0.39527076282253332</v>
      </c>
    </row>
    <row r="1077" spans="2:45" x14ac:dyDescent="0.35">
      <c r="B1077" s="12" t="s">
        <v>258</v>
      </c>
      <c r="C1077" s="13">
        <v>0.1299616063413169</v>
      </c>
      <c r="D1077" s="13">
        <v>0.1962431134107146</v>
      </c>
      <c r="E1077" s="13">
        <v>0.1765197864734093</v>
      </c>
      <c r="F1077" s="13">
        <v>0.12662374497642029</v>
      </c>
      <c r="G1077" s="13">
        <v>0.14322831494439761</v>
      </c>
      <c r="H1077" s="13">
        <v>7.9665099593769578E-2</v>
      </c>
      <c r="I1077" s="13">
        <v>7.4295137543176779E-2</v>
      </c>
      <c r="K1077" s="13">
        <v>0.15739766251004619</v>
      </c>
      <c r="L1077" s="13">
        <v>0.1031006101146943</v>
      </c>
      <c r="N1077" s="13">
        <v>9.6320232299483527E-2</v>
      </c>
      <c r="O1077" s="13">
        <v>7.9770974535952777E-2</v>
      </c>
      <c r="P1077" s="13">
        <v>0.15411295494892061</v>
      </c>
      <c r="Q1077" s="13">
        <v>9.1983974903481841E-2</v>
      </c>
      <c r="R1077" s="13">
        <v>0.15475471240261501</v>
      </c>
      <c r="S1077" s="13">
        <v>0.12505029323868269</v>
      </c>
      <c r="T1077" s="13">
        <v>0.13592828291252379</v>
      </c>
      <c r="U1077" s="13">
        <v>0.1142018697394772</v>
      </c>
      <c r="V1077" s="13">
        <v>0.1687534669736826</v>
      </c>
      <c r="W1077" s="13">
        <v>0.1084104960703052</v>
      </c>
      <c r="X1077" s="13">
        <v>0.14436523447375121</v>
      </c>
      <c r="Y1077" s="13">
        <v>0.12713517080573061</v>
      </c>
      <c r="AA1077" s="13">
        <v>0.13130963640407331</v>
      </c>
      <c r="AB1077" s="13">
        <v>0.10863466047473271</v>
      </c>
      <c r="AC1077" s="13">
        <v>0.13200785393200601</v>
      </c>
      <c r="AD1077" s="13">
        <v>0.14203261375078879</v>
      </c>
      <c r="AE1077" s="13">
        <v>0.14128006345689889</v>
      </c>
      <c r="AF1077" s="13">
        <v>0.1183676977611758</v>
      </c>
      <c r="AH1077" s="13">
        <v>0.15854157915463321</v>
      </c>
      <c r="AI1077" s="13">
        <v>0.1014312866666733</v>
      </c>
      <c r="AJ1077" s="13">
        <v>0.13821750649838321</v>
      </c>
      <c r="AK1077" s="13">
        <v>0.1224642218435351</v>
      </c>
      <c r="AL1077" s="13">
        <v>0.1245017185524061</v>
      </c>
      <c r="AN1077" s="13">
        <v>0.1146040080370274</v>
      </c>
      <c r="AO1077" s="13">
        <v>0.1044391703443887</v>
      </c>
      <c r="AP1077" s="13">
        <v>0.1676519850175911</v>
      </c>
      <c r="AQ1077" s="13">
        <v>0.14071617855848201</v>
      </c>
    </row>
    <row r="1078" spans="2:45" x14ac:dyDescent="0.35">
      <c r="B1078" s="12" t="s">
        <v>259</v>
      </c>
      <c r="C1078" s="13">
        <v>2.124851801380008E-2</v>
      </c>
      <c r="D1078" s="13">
        <v>3.366750522488194E-2</v>
      </c>
      <c r="E1078" s="13">
        <v>1.783449655617262E-2</v>
      </c>
      <c r="F1078" s="13">
        <v>2.4488944772681029E-2</v>
      </c>
      <c r="G1078" s="13">
        <v>2.281895625176562E-2</v>
      </c>
      <c r="H1078" s="13">
        <v>1.597090655225376E-2</v>
      </c>
      <c r="I1078" s="13">
        <v>1.5489815836465821E-2</v>
      </c>
      <c r="K1078" s="13">
        <v>3.0784554459394011E-2</v>
      </c>
      <c r="L1078" s="13">
        <v>1.1912356963292309E-2</v>
      </c>
      <c r="N1078" s="13">
        <v>1.5172140215082281E-2</v>
      </c>
      <c r="O1078" s="13">
        <v>1.441141256558408E-2</v>
      </c>
      <c r="P1078" s="13">
        <v>1.7812345127959081E-2</v>
      </c>
      <c r="Q1078" s="13">
        <v>2.3183504744700462E-2</v>
      </c>
      <c r="R1078" s="13">
        <v>2.7659604224800009E-2</v>
      </c>
      <c r="S1078" s="13">
        <v>2.6977996191241679E-2</v>
      </c>
      <c r="T1078" s="13">
        <v>2.0858780811954698E-2</v>
      </c>
      <c r="U1078" s="13">
        <v>2.4611746081124049E-2</v>
      </c>
      <c r="V1078" s="13">
        <v>2.5614032513524222E-2</v>
      </c>
      <c r="W1078" s="13">
        <v>1.5337639653736961E-2</v>
      </c>
      <c r="X1078" s="13">
        <v>1.8347990660831131E-2</v>
      </c>
      <c r="Y1078" s="13">
        <v>1.9013112574037389E-2</v>
      </c>
      <c r="AA1078" s="13">
        <v>1.7198624575041781E-2</v>
      </c>
      <c r="AB1078" s="13">
        <v>7.6272402574725541E-3</v>
      </c>
      <c r="AC1078" s="13">
        <v>1.620285294619796E-2</v>
      </c>
      <c r="AD1078" s="13">
        <v>2.0784930080818231E-2</v>
      </c>
      <c r="AE1078" s="13">
        <v>3.0706111001416059E-2</v>
      </c>
      <c r="AF1078" s="13">
        <v>2.473441653710472E-2</v>
      </c>
      <c r="AH1078" s="13">
        <v>1.976438115517502E-2</v>
      </c>
      <c r="AI1078" s="13">
        <v>1.0454830756124699E-2</v>
      </c>
      <c r="AJ1078" s="13">
        <v>1.239815875737859E-2</v>
      </c>
      <c r="AK1078" s="13">
        <v>2.5522125177858641E-2</v>
      </c>
      <c r="AL1078" s="13">
        <v>2.5465112839775251E-2</v>
      </c>
      <c r="AN1078" s="13">
        <v>1.730100345813872E-2</v>
      </c>
      <c r="AO1078" s="13">
        <v>1.483499807154998E-2</v>
      </c>
      <c r="AP1078" s="13">
        <v>2.4772296010918529E-2</v>
      </c>
      <c r="AQ1078" s="13">
        <v>2.9201596018881979E-2</v>
      </c>
    </row>
    <row r="1079" spans="2:45" x14ac:dyDescent="0.35">
      <c r="B1079" s="12" t="s">
        <v>81</v>
      </c>
      <c r="C1079" s="13">
        <v>6.4137730994759695E-2</v>
      </c>
      <c r="D1079" s="13">
        <v>7.0887769149470592E-2</v>
      </c>
      <c r="E1079" s="13">
        <v>5.8650629343266161E-2</v>
      </c>
      <c r="F1079" s="13">
        <v>7.3100093327684162E-2</v>
      </c>
      <c r="G1079" s="13">
        <v>6.0687761284109673E-2</v>
      </c>
      <c r="H1079" s="13">
        <v>7.1751330703564292E-2</v>
      </c>
      <c r="I1079" s="13">
        <v>5.4538445529270438E-2</v>
      </c>
      <c r="K1079" s="13">
        <v>4.0221237914568338E-2</v>
      </c>
      <c r="L1079" s="13">
        <v>8.7552934201453589E-2</v>
      </c>
      <c r="N1079" s="13">
        <v>4.6679982450334542E-2</v>
      </c>
      <c r="O1079" s="13">
        <v>9.1012554248750308E-2</v>
      </c>
      <c r="P1079" s="13">
        <v>7.0644536288945514E-2</v>
      </c>
      <c r="Q1079" s="13">
        <v>9.0846351148839849E-2</v>
      </c>
      <c r="R1079" s="13">
        <v>4.6261780287027189E-2</v>
      </c>
      <c r="S1079" s="13">
        <v>4.4639718648162782E-2</v>
      </c>
      <c r="T1079" s="13">
        <v>4.0631882925717892E-2</v>
      </c>
      <c r="U1079" s="13">
        <v>6.6581351377775613E-2</v>
      </c>
      <c r="V1079" s="13">
        <v>7.5006768822255585E-2</v>
      </c>
      <c r="W1079" s="13">
        <v>8.619383861397778E-2</v>
      </c>
      <c r="X1079" s="13">
        <v>6.5622497165677959E-2</v>
      </c>
      <c r="Y1079" s="13">
        <v>6.1934939836376213E-2</v>
      </c>
      <c r="AA1079" s="13">
        <v>4.7983884664307148E-2</v>
      </c>
      <c r="AB1079" s="13">
        <v>5.7130967248227117E-2</v>
      </c>
      <c r="AC1079" s="13">
        <v>8.276921429817613E-2</v>
      </c>
      <c r="AD1079" s="13">
        <v>1.6415219307032519E-2</v>
      </c>
      <c r="AE1079" s="13">
        <v>0.13753651531140729</v>
      </c>
      <c r="AF1079" s="13">
        <v>4.7589748928821639E-2</v>
      </c>
      <c r="AH1079" s="13">
        <v>5.725973365729644E-2</v>
      </c>
      <c r="AI1079" s="13">
        <v>5.7131516995303118E-2</v>
      </c>
      <c r="AJ1079" s="13">
        <v>8.109982022257424E-2</v>
      </c>
      <c r="AK1079" s="13">
        <v>2.8009894860677509E-2</v>
      </c>
      <c r="AL1079" s="13">
        <v>8.6220998960313627E-2</v>
      </c>
      <c r="AN1079" s="13">
        <v>4.1009905341055197E-2</v>
      </c>
      <c r="AO1079" s="13">
        <v>6.5059751793242512E-2</v>
      </c>
      <c r="AP1079" s="13">
        <v>5.9668387154040832E-2</v>
      </c>
      <c r="AQ1079" s="13">
        <v>9.1464104776715197E-2</v>
      </c>
    </row>
    <row r="1081" spans="2:45" x14ac:dyDescent="0.35">
      <c r="B1081" s="30" t="s">
        <v>268</v>
      </c>
      <c r="C1081" s="24"/>
      <c r="D1081" s="24"/>
      <c r="E1081" s="24"/>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row>
    <row r="1082" spans="2:45" x14ac:dyDescent="0.35">
      <c r="B1082" s="29" t="s">
        <v>16</v>
      </c>
      <c r="C1082" s="24"/>
      <c r="D1082" s="24"/>
      <c r="E1082" s="24"/>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row>
    <row r="1083" spans="2:45" x14ac:dyDescent="0.35">
      <c r="B1083" s="12" t="s">
        <v>256</v>
      </c>
      <c r="C1083" s="13">
        <v>0.52794917185806844</v>
      </c>
      <c r="D1083" s="13">
        <v>0.48203399146459441</v>
      </c>
      <c r="E1083" s="13">
        <v>0.45841648222845199</v>
      </c>
      <c r="F1083" s="13">
        <v>0.52853392000842225</v>
      </c>
      <c r="G1083" s="13">
        <v>0.5272438432226354</v>
      </c>
      <c r="H1083" s="13">
        <v>0.55125924303875984</v>
      </c>
      <c r="I1083" s="13">
        <v>0.59909288046849274</v>
      </c>
      <c r="K1083" s="13">
        <v>0.50087545516295373</v>
      </c>
      <c r="L1083" s="13">
        <v>0.55445542324914832</v>
      </c>
      <c r="N1083" s="13">
        <v>0.55555321716982753</v>
      </c>
      <c r="O1083" s="13">
        <v>0.48833853509253677</v>
      </c>
      <c r="P1083" s="13">
        <v>0.49609246519840311</v>
      </c>
      <c r="Q1083" s="13">
        <v>0.52375354947058028</v>
      </c>
      <c r="R1083" s="13">
        <v>0.52282939515944427</v>
      </c>
      <c r="S1083" s="13">
        <v>0.51327919460636184</v>
      </c>
      <c r="T1083" s="13">
        <v>0.55151184421062982</v>
      </c>
      <c r="U1083" s="13">
        <v>0.51086841466972988</v>
      </c>
      <c r="V1083" s="13">
        <v>0.48879957612614339</v>
      </c>
      <c r="W1083" s="13">
        <v>0.55024953320504366</v>
      </c>
      <c r="X1083" s="13">
        <v>0.61167025850822632</v>
      </c>
      <c r="Y1083" s="13">
        <v>0.50475643864953135</v>
      </c>
      <c r="AA1083" s="13">
        <v>0.50921376909549732</v>
      </c>
      <c r="AB1083" s="13">
        <v>0.57016838103526424</v>
      </c>
      <c r="AC1083" s="13">
        <v>0.58316415731293691</v>
      </c>
      <c r="AD1083" s="13">
        <v>0.56260486471679849</v>
      </c>
      <c r="AE1083" s="13">
        <v>0.50830033210064485</v>
      </c>
      <c r="AF1083" s="13">
        <v>0.52453900288599109</v>
      </c>
      <c r="AH1083" s="13">
        <v>0.48291791129992689</v>
      </c>
      <c r="AI1083" s="13">
        <v>0.57113868629675368</v>
      </c>
      <c r="AJ1083" s="13">
        <v>0.56234030050545303</v>
      </c>
      <c r="AK1083" s="13">
        <v>0.53960304412202886</v>
      </c>
      <c r="AL1083" s="13">
        <v>0.51793190460715466</v>
      </c>
      <c r="AN1083" s="13">
        <v>0.5752212946345775</v>
      </c>
      <c r="AO1083" s="13">
        <v>0.53963103514057764</v>
      </c>
      <c r="AP1083" s="13">
        <v>0.47396159021444079</v>
      </c>
      <c r="AQ1083" s="13">
        <v>0.51187059518090372</v>
      </c>
    </row>
    <row r="1084" spans="2:45" x14ac:dyDescent="0.35">
      <c r="B1084" s="12" t="s">
        <v>257</v>
      </c>
      <c r="C1084" s="13">
        <v>0.2910929126938045</v>
      </c>
      <c r="D1084" s="13">
        <v>0.28762747195731903</v>
      </c>
      <c r="E1084" s="13">
        <v>0.31600189960117381</v>
      </c>
      <c r="F1084" s="13">
        <v>0.29200507285862698</v>
      </c>
      <c r="G1084" s="13">
        <v>0.29603626238557967</v>
      </c>
      <c r="H1084" s="13">
        <v>0.28802056213039351</v>
      </c>
      <c r="I1084" s="13">
        <v>0.27045924343787969</v>
      </c>
      <c r="K1084" s="13">
        <v>0.30407953331650761</v>
      </c>
      <c r="L1084" s="13">
        <v>0.27837849173629842</v>
      </c>
      <c r="N1084" s="13">
        <v>0.29794916716568232</v>
      </c>
      <c r="O1084" s="13">
        <v>0.33337268701949369</v>
      </c>
      <c r="P1084" s="13">
        <v>0.34887494483786569</v>
      </c>
      <c r="Q1084" s="13">
        <v>0.26115287556928629</v>
      </c>
      <c r="R1084" s="13">
        <v>0.33032641241782101</v>
      </c>
      <c r="S1084" s="13">
        <v>0.30852892043570218</v>
      </c>
      <c r="T1084" s="13">
        <v>0.30202639074652787</v>
      </c>
      <c r="U1084" s="13">
        <v>0.29277179872364212</v>
      </c>
      <c r="V1084" s="13">
        <v>0.26861968326602242</v>
      </c>
      <c r="W1084" s="13">
        <v>0.29751184288121663</v>
      </c>
      <c r="X1084" s="13">
        <v>0.22389529792420471</v>
      </c>
      <c r="Y1084" s="13">
        <v>0.26274193011258529</v>
      </c>
      <c r="AA1084" s="13">
        <v>0.31205715769002229</v>
      </c>
      <c r="AB1084" s="13">
        <v>0.28541812079093948</v>
      </c>
      <c r="AC1084" s="13">
        <v>0.22638652388779701</v>
      </c>
      <c r="AD1084" s="13">
        <v>0.30467329027737372</v>
      </c>
      <c r="AE1084" s="13">
        <v>0.27165738955836372</v>
      </c>
      <c r="AF1084" s="13">
        <v>0.28935169091202462</v>
      </c>
      <c r="AH1084" s="13">
        <v>0.3212816549300222</v>
      </c>
      <c r="AI1084" s="13">
        <v>0.27061731914013287</v>
      </c>
      <c r="AJ1084" s="13">
        <v>0.23812457266434339</v>
      </c>
      <c r="AK1084" s="13">
        <v>0.29877222873278259</v>
      </c>
      <c r="AL1084" s="13">
        <v>0.29758634880176821</v>
      </c>
      <c r="AN1084" s="13">
        <v>0.27067255527774131</v>
      </c>
      <c r="AO1084" s="13">
        <v>0.28688829782620279</v>
      </c>
      <c r="AP1084" s="13">
        <v>0.30632147607526428</v>
      </c>
      <c r="AQ1084" s="13">
        <v>0.30329170185833942</v>
      </c>
    </row>
    <row r="1085" spans="2:45" x14ac:dyDescent="0.35">
      <c r="B1085" s="12" t="s">
        <v>258</v>
      </c>
      <c r="C1085" s="13">
        <v>0.1043025336596007</v>
      </c>
      <c r="D1085" s="13">
        <v>0.1509715329800104</v>
      </c>
      <c r="E1085" s="13">
        <v>0.1502883614548555</v>
      </c>
      <c r="F1085" s="13">
        <v>9.9975368887140259E-2</v>
      </c>
      <c r="G1085" s="13">
        <v>9.6492913587384765E-2</v>
      </c>
      <c r="H1085" s="13">
        <v>7.9951545696989451E-2</v>
      </c>
      <c r="I1085" s="13">
        <v>6.2433216358197478E-2</v>
      </c>
      <c r="K1085" s="13">
        <v>0.120150623883028</v>
      </c>
      <c r="L1085" s="13">
        <v>8.878661952556241E-2</v>
      </c>
      <c r="N1085" s="13">
        <v>0.10613472594264391</v>
      </c>
      <c r="O1085" s="13">
        <v>0.1176743325997987</v>
      </c>
      <c r="P1085" s="13">
        <v>7.505640064760527E-2</v>
      </c>
      <c r="Q1085" s="13">
        <v>0.13877234594634469</v>
      </c>
      <c r="R1085" s="13">
        <v>8.9706610796015926E-2</v>
      </c>
      <c r="S1085" s="13">
        <v>9.0334206765664449E-2</v>
      </c>
      <c r="T1085" s="13">
        <v>8.5507504933000883E-2</v>
      </c>
      <c r="U1085" s="13">
        <v>9.8244799010903341E-2</v>
      </c>
      <c r="V1085" s="13">
        <v>0.14148100146793541</v>
      </c>
      <c r="W1085" s="13">
        <v>8.2656619887076788E-2</v>
      </c>
      <c r="X1085" s="13">
        <v>8.3470714805940843E-2</v>
      </c>
      <c r="Y1085" s="13">
        <v>0.1426843819422019</v>
      </c>
      <c r="AA1085" s="13">
        <v>0.11346617041434411</v>
      </c>
      <c r="AB1085" s="13">
        <v>7.4977677442580909E-2</v>
      </c>
      <c r="AC1085" s="13">
        <v>0.11614656525121859</v>
      </c>
      <c r="AD1085" s="13">
        <v>8.1932939338494007E-2</v>
      </c>
      <c r="AE1085" s="13">
        <v>8.0637861156179491E-2</v>
      </c>
      <c r="AF1085" s="13">
        <v>0.1299316803740333</v>
      </c>
      <c r="AH1085" s="13">
        <v>0.1179871309626155</v>
      </c>
      <c r="AI1085" s="13">
        <v>9.1382891979107414E-2</v>
      </c>
      <c r="AJ1085" s="13">
        <v>0.1220226268713064</v>
      </c>
      <c r="AK1085" s="13">
        <v>0.1056543023749054</v>
      </c>
      <c r="AL1085" s="13">
        <v>9.2684765375179529E-2</v>
      </c>
      <c r="AN1085" s="13">
        <v>9.6078820849172755E-2</v>
      </c>
      <c r="AO1085" s="13">
        <v>9.8730654577959973E-2</v>
      </c>
      <c r="AP1085" s="13">
        <v>0.14539171103581081</v>
      </c>
      <c r="AQ1085" s="13">
        <v>8.3512559208569953E-2</v>
      </c>
    </row>
    <row r="1086" spans="2:45" x14ac:dyDescent="0.35">
      <c r="B1086" s="12" t="s">
        <v>259</v>
      </c>
      <c r="C1086" s="13">
        <v>2.0785940997973869E-2</v>
      </c>
      <c r="D1086" s="13">
        <v>3.39716037112631E-2</v>
      </c>
      <c r="E1086" s="13">
        <v>3.0504998932864E-2</v>
      </c>
      <c r="F1086" s="13">
        <v>1.889661277008229E-2</v>
      </c>
      <c r="G1086" s="13">
        <v>2.255586055061571E-2</v>
      </c>
      <c r="H1086" s="13">
        <v>1.297778495255815E-2</v>
      </c>
      <c r="I1086" s="13">
        <v>9.5612911320435579E-3</v>
      </c>
      <c r="K1086" s="13">
        <v>2.9636707799449991E-2</v>
      </c>
      <c r="L1086" s="13">
        <v>1.212068633472767E-2</v>
      </c>
      <c r="N1086" s="13">
        <v>5.6064612380530218E-3</v>
      </c>
      <c r="O1086" s="13">
        <v>2.974284369735284E-2</v>
      </c>
      <c r="P1086" s="13">
        <v>1.9879517063496319E-2</v>
      </c>
      <c r="Q1086" s="13">
        <v>3.1463661778447449E-2</v>
      </c>
      <c r="R1086" s="13">
        <v>2.779365472649023E-2</v>
      </c>
      <c r="S1086" s="13">
        <v>3.3379461452156881E-2</v>
      </c>
      <c r="T1086" s="13">
        <v>1.355686433365182E-2</v>
      </c>
      <c r="U1086" s="13">
        <v>1.6313314927652461E-2</v>
      </c>
      <c r="V1086" s="13">
        <v>3.3933900045531602E-2</v>
      </c>
      <c r="W1086" s="13">
        <v>8.0363470044005555E-3</v>
      </c>
      <c r="X1086" s="13">
        <v>1.1573896097331469E-2</v>
      </c>
      <c r="Y1086" s="13">
        <v>2.5352029861189951E-2</v>
      </c>
      <c r="AA1086" s="13">
        <v>2.0806252432107219E-2</v>
      </c>
      <c r="AB1086" s="13">
        <v>2.0093988961839119E-2</v>
      </c>
      <c r="AC1086" s="13">
        <v>2.4976525641822719E-2</v>
      </c>
      <c r="AD1086" s="13">
        <v>1.6322206311485659E-2</v>
      </c>
      <c r="AE1086" s="13">
        <v>2.4604182867900011E-2</v>
      </c>
      <c r="AF1086" s="13">
        <v>1.908550692734123E-2</v>
      </c>
      <c r="AH1086" s="13">
        <v>2.4292686037922121E-2</v>
      </c>
      <c r="AI1086" s="13">
        <v>1.003664185532323E-2</v>
      </c>
      <c r="AJ1086" s="13">
        <v>1.6889536723084211E-2</v>
      </c>
      <c r="AK1086" s="13">
        <v>1.6948999507597168E-2</v>
      </c>
      <c r="AL1086" s="13">
        <v>2.5839972835073131E-2</v>
      </c>
      <c r="AN1086" s="13">
        <v>2.1576433769229669E-2</v>
      </c>
      <c r="AO1086" s="13">
        <v>1.898865697906316E-2</v>
      </c>
      <c r="AP1086" s="13">
        <v>2.5933155042801331E-2</v>
      </c>
      <c r="AQ1086" s="13">
        <v>1.7412446791238989E-2</v>
      </c>
    </row>
    <row r="1087" spans="2:45" x14ac:dyDescent="0.35">
      <c r="B1087" s="12" t="s">
        <v>81</v>
      </c>
      <c r="C1087" s="13">
        <v>5.5869440790552533E-2</v>
      </c>
      <c r="D1087" s="13">
        <v>4.539539988681332E-2</v>
      </c>
      <c r="E1087" s="13">
        <v>4.4788257782654751E-2</v>
      </c>
      <c r="F1087" s="13">
        <v>6.0589025475728142E-2</v>
      </c>
      <c r="G1087" s="13">
        <v>5.7671120253784278E-2</v>
      </c>
      <c r="H1087" s="13">
        <v>6.7790864181298996E-2</v>
      </c>
      <c r="I1087" s="13">
        <v>5.8453368603386631E-2</v>
      </c>
      <c r="K1087" s="13">
        <v>4.5257679838060672E-2</v>
      </c>
      <c r="L1087" s="13">
        <v>6.6258779154263356E-2</v>
      </c>
      <c r="N1087" s="13">
        <v>3.4756428483793289E-2</v>
      </c>
      <c r="O1087" s="13">
        <v>3.0871601590817921E-2</v>
      </c>
      <c r="P1087" s="13">
        <v>6.0096672252629657E-2</v>
      </c>
      <c r="Q1087" s="13">
        <v>4.4857567235341331E-2</v>
      </c>
      <c r="R1087" s="13">
        <v>2.9343926900228641E-2</v>
      </c>
      <c r="S1087" s="13">
        <v>5.4478216740114611E-2</v>
      </c>
      <c r="T1087" s="13">
        <v>4.7397395776189642E-2</v>
      </c>
      <c r="U1087" s="13">
        <v>8.1801672668072034E-2</v>
      </c>
      <c r="V1087" s="13">
        <v>6.7165839094367255E-2</v>
      </c>
      <c r="W1087" s="13">
        <v>6.1545657022262272E-2</v>
      </c>
      <c r="X1087" s="13">
        <v>6.9389832664296699E-2</v>
      </c>
      <c r="Y1087" s="13">
        <v>6.4465219434491697E-2</v>
      </c>
      <c r="AA1087" s="13">
        <v>4.4456650368029073E-2</v>
      </c>
      <c r="AB1087" s="13">
        <v>4.9341831769376343E-2</v>
      </c>
      <c r="AC1087" s="13">
        <v>4.9326227906224658E-2</v>
      </c>
      <c r="AD1087" s="13">
        <v>3.4466699355848313E-2</v>
      </c>
      <c r="AE1087" s="13">
        <v>0.114800234316912</v>
      </c>
      <c r="AF1087" s="13">
        <v>3.7092118900609677E-2</v>
      </c>
      <c r="AH1087" s="13">
        <v>5.3520616769513189E-2</v>
      </c>
      <c r="AI1087" s="13">
        <v>5.6824460728682857E-2</v>
      </c>
      <c r="AJ1087" s="13">
        <v>6.0622963235813038E-2</v>
      </c>
      <c r="AK1087" s="13">
        <v>3.9021425262685969E-2</v>
      </c>
      <c r="AL1087" s="13">
        <v>6.5957008380824592E-2</v>
      </c>
      <c r="AN1087" s="13">
        <v>3.6450895469279022E-2</v>
      </c>
      <c r="AO1087" s="13">
        <v>5.5761355476196303E-2</v>
      </c>
      <c r="AP1087" s="13">
        <v>4.8392067631682981E-2</v>
      </c>
      <c r="AQ1087" s="13">
        <v>8.3912696960947955E-2</v>
      </c>
    </row>
    <row r="1089" spans="2:45" x14ac:dyDescent="0.35">
      <c r="B1089" s="30" t="s">
        <v>269</v>
      </c>
      <c r="C1089" s="24"/>
      <c r="D1089" s="24"/>
      <c r="E1089" s="24"/>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row>
    <row r="1090" spans="2:45" x14ac:dyDescent="0.35">
      <c r="B1090" s="29" t="s">
        <v>16</v>
      </c>
      <c r="C1090" s="24"/>
      <c r="D1090" s="24"/>
      <c r="E1090" s="24"/>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row>
    <row r="1091" spans="2:45" x14ac:dyDescent="0.35">
      <c r="B1091" s="12" t="s">
        <v>270</v>
      </c>
      <c r="C1091" s="13">
        <v>0.56128686265015426</v>
      </c>
      <c r="D1091" s="13">
        <v>0.49429683376638978</v>
      </c>
      <c r="E1091" s="13">
        <v>0.53305379512172002</v>
      </c>
      <c r="F1091" s="13">
        <v>0.52740624161755589</v>
      </c>
      <c r="G1091" s="13">
        <v>0.5396429698860582</v>
      </c>
      <c r="H1091" s="13">
        <v>0.63955016321149072</v>
      </c>
      <c r="I1091" s="13">
        <v>0.62073356110252886</v>
      </c>
      <c r="K1091" s="13">
        <v>0.51044733094274997</v>
      </c>
      <c r="L1091" s="13">
        <v>0.61106079739345442</v>
      </c>
      <c r="N1091" s="13">
        <v>0.54678276277733973</v>
      </c>
      <c r="O1091" s="13">
        <v>0.58585210820776112</v>
      </c>
      <c r="P1091" s="13">
        <v>0.62586731075837576</v>
      </c>
      <c r="Q1091" s="13">
        <v>0.51039812362214909</v>
      </c>
      <c r="R1091" s="13">
        <v>0.61671993133118375</v>
      </c>
      <c r="S1091" s="13">
        <v>0.55789997210237907</v>
      </c>
      <c r="T1091" s="13">
        <v>0.55625314109177526</v>
      </c>
      <c r="U1091" s="13">
        <v>0.55659476082734261</v>
      </c>
      <c r="V1091" s="13">
        <v>0.54562989832281594</v>
      </c>
      <c r="W1091" s="13">
        <v>0.55281921661255551</v>
      </c>
      <c r="X1091" s="13">
        <v>0.52203207372446869</v>
      </c>
      <c r="Y1091" s="13">
        <v>0.57010004217522625</v>
      </c>
      <c r="AA1091" s="13">
        <v>0.57019736145913769</v>
      </c>
      <c r="AB1091" s="13">
        <v>0.58048277795249048</v>
      </c>
      <c r="AC1091" s="13">
        <v>0.57293576552569503</v>
      </c>
      <c r="AD1091" s="13">
        <v>0.55512252918080873</v>
      </c>
      <c r="AE1091" s="13">
        <v>0.5685091177100674</v>
      </c>
      <c r="AF1091" s="13">
        <v>0.53709148002860252</v>
      </c>
      <c r="AH1091" s="13">
        <v>0.57017381322235017</v>
      </c>
      <c r="AI1091" s="13">
        <v>0.62657682549405003</v>
      </c>
      <c r="AJ1091" s="13">
        <v>0.52873360658646151</v>
      </c>
      <c r="AK1091" s="13">
        <v>0.54150269691944353</v>
      </c>
      <c r="AL1091" s="13">
        <v>0.56664869921592909</v>
      </c>
      <c r="AN1091" s="13">
        <v>0.58541654300724666</v>
      </c>
      <c r="AO1091" s="13">
        <v>0.54730370785404026</v>
      </c>
      <c r="AP1091" s="13">
        <v>0.5101125933791103</v>
      </c>
      <c r="AQ1091" s="13">
        <v>0.59573411662472164</v>
      </c>
    </row>
    <row r="1092" spans="2:45" x14ac:dyDescent="0.35">
      <c r="B1092" s="12" t="s">
        <v>271</v>
      </c>
      <c r="C1092" s="13">
        <v>0.25748268401935259</v>
      </c>
      <c r="D1092" s="13">
        <v>0.27941703010271862</v>
      </c>
      <c r="E1092" s="13">
        <v>0.25692066538527158</v>
      </c>
      <c r="F1092" s="13">
        <v>0.28307073872910549</v>
      </c>
      <c r="G1092" s="13">
        <v>0.28980373563268752</v>
      </c>
      <c r="H1092" s="13">
        <v>0.21378003175771609</v>
      </c>
      <c r="I1092" s="13">
        <v>0.22593403423609371</v>
      </c>
      <c r="K1092" s="13">
        <v>0.27219571095277129</v>
      </c>
      <c r="L1092" s="13">
        <v>0.243078042240291</v>
      </c>
      <c r="N1092" s="13">
        <v>0.27932200690957848</v>
      </c>
      <c r="O1092" s="13">
        <v>0.21879343679397911</v>
      </c>
      <c r="P1092" s="13">
        <v>0.2161417416018839</v>
      </c>
      <c r="Q1092" s="13">
        <v>0.33516821789895901</v>
      </c>
      <c r="R1092" s="13">
        <v>0.2235519874186403</v>
      </c>
      <c r="S1092" s="13">
        <v>0.2308921546854395</v>
      </c>
      <c r="T1092" s="13">
        <v>0.24483266186879701</v>
      </c>
      <c r="U1092" s="13">
        <v>0.2348676378424509</v>
      </c>
      <c r="V1092" s="13">
        <v>0.27478958218639699</v>
      </c>
      <c r="W1092" s="13">
        <v>0.28892675466587608</v>
      </c>
      <c r="X1092" s="13">
        <v>0.29601734565982352</v>
      </c>
      <c r="Y1092" s="13">
        <v>0.22736977059819921</v>
      </c>
      <c r="AA1092" s="13">
        <v>0.24627093636334629</v>
      </c>
      <c r="AB1092" s="13">
        <v>0.2659723342619888</v>
      </c>
      <c r="AC1092" s="13">
        <v>0.29133950172719719</v>
      </c>
      <c r="AD1092" s="13">
        <v>0.26462065353047248</v>
      </c>
      <c r="AE1092" s="13">
        <v>0.24451882624489521</v>
      </c>
      <c r="AF1092" s="13">
        <v>0.26888089593779768</v>
      </c>
      <c r="AH1092" s="13">
        <v>0.22565514682615759</v>
      </c>
      <c r="AI1092" s="13">
        <v>0.2245351732209796</v>
      </c>
      <c r="AJ1092" s="13">
        <v>0.30541149286302272</v>
      </c>
      <c r="AK1092" s="13">
        <v>0.28998791548475178</v>
      </c>
      <c r="AL1092" s="13">
        <v>0.24082648593545761</v>
      </c>
      <c r="AN1092" s="13">
        <v>0.25291889058660261</v>
      </c>
      <c r="AO1092" s="13">
        <v>0.28196625822271459</v>
      </c>
      <c r="AP1092" s="13">
        <v>0.27039453913092021</v>
      </c>
      <c r="AQ1092" s="13">
        <v>0.22344228422908249</v>
      </c>
    </row>
    <row r="1093" spans="2:45" x14ac:dyDescent="0.35">
      <c r="B1093" s="12" t="s">
        <v>272</v>
      </c>
      <c r="C1093" s="13">
        <v>0.11560206814184069</v>
      </c>
      <c r="D1093" s="13">
        <v>0.13510677317974759</v>
      </c>
      <c r="E1093" s="13">
        <v>0.1261279811456269</v>
      </c>
      <c r="F1093" s="13">
        <v>0.11920049381722431</v>
      </c>
      <c r="G1093" s="13">
        <v>0.1150699901571119</v>
      </c>
      <c r="H1093" s="13">
        <v>9.7093874490657289E-2</v>
      </c>
      <c r="I1093" s="13">
        <v>0.10416776707118269</v>
      </c>
      <c r="K1093" s="13">
        <v>0.13513460681508729</v>
      </c>
      <c r="L1093" s="13">
        <v>9.6478931624995698E-2</v>
      </c>
      <c r="N1093" s="13">
        <v>0.11693999243246959</v>
      </c>
      <c r="O1093" s="13">
        <v>0.131929921625488</v>
      </c>
      <c r="P1093" s="13">
        <v>8.6627584903464769E-2</v>
      </c>
      <c r="Q1093" s="13">
        <v>9.1387979956827667E-2</v>
      </c>
      <c r="R1093" s="13">
        <v>0.12742767615640249</v>
      </c>
      <c r="S1093" s="13">
        <v>0.13755518963680149</v>
      </c>
      <c r="T1093" s="13">
        <v>0.14543307235214881</v>
      </c>
      <c r="U1093" s="13">
        <v>0.1060509150138077</v>
      </c>
      <c r="V1093" s="13">
        <v>9.1067831493362991E-2</v>
      </c>
      <c r="W1093" s="13">
        <v>0.10671219858192681</v>
      </c>
      <c r="X1093" s="13">
        <v>0.1239048235118972</v>
      </c>
      <c r="Y1093" s="13">
        <v>0.131784437120678</v>
      </c>
      <c r="AA1093" s="13">
        <v>0.1182851584168108</v>
      </c>
      <c r="AB1093" s="13">
        <v>0.1173176889317827</v>
      </c>
      <c r="AC1093" s="13">
        <v>8.5095527708588137E-2</v>
      </c>
      <c r="AD1093" s="13">
        <v>0.12066718145464</v>
      </c>
      <c r="AE1093" s="13">
        <v>9.6849067824538726E-2</v>
      </c>
      <c r="AF1093" s="13">
        <v>0.13216048482422069</v>
      </c>
      <c r="AH1093" s="13">
        <v>0.12942044771942579</v>
      </c>
      <c r="AI1093" s="13">
        <v>0.1110194572703412</v>
      </c>
      <c r="AJ1093" s="13">
        <v>9.7885527638616535E-2</v>
      </c>
      <c r="AK1093" s="13">
        <v>0.1078879281603943</v>
      </c>
      <c r="AL1093" s="13">
        <v>0.12211716852936789</v>
      </c>
      <c r="AN1093" s="13">
        <v>0.1108240855662927</v>
      </c>
      <c r="AO1093" s="13">
        <v>0.1017508710841568</v>
      </c>
      <c r="AP1093" s="13">
        <v>0.1487019988126006</v>
      </c>
      <c r="AQ1093" s="13">
        <v>0.10679118674209449</v>
      </c>
    </row>
    <row r="1094" spans="2:45" x14ac:dyDescent="0.35">
      <c r="B1094" s="12" t="s">
        <v>273</v>
      </c>
      <c r="C1094" s="13">
        <v>3.5976644501332741E-2</v>
      </c>
      <c r="D1094" s="13">
        <v>5.4516472503285833E-2</v>
      </c>
      <c r="E1094" s="13">
        <v>4.6098465532806387E-2</v>
      </c>
      <c r="F1094" s="13">
        <v>3.4159271827702203E-2</v>
      </c>
      <c r="G1094" s="13">
        <v>2.4086514987728191E-2</v>
      </c>
      <c r="H1094" s="13">
        <v>2.9625603804885429E-2</v>
      </c>
      <c r="I1094" s="13">
        <v>3.0924942273766E-2</v>
      </c>
      <c r="K1094" s="13">
        <v>4.3802105428541002E-2</v>
      </c>
      <c r="L1094" s="13">
        <v>2.8315205293575851E-2</v>
      </c>
      <c r="N1094" s="13">
        <v>3.6813630856487103E-2</v>
      </c>
      <c r="O1094" s="13">
        <v>4.9013120807187581E-2</v>
      </c>
      <c r="P1094" s="13">
        <v>5.0677663857997837E-2</v>
      </c>
      <c r="Q1094" s="13">
        <v>1.224407816652287E-2</v>
      </c>
      <c r="R1094" s="13">
        <v>2.3350622203729361E-2</v>
      </c>
      <c r="S1094" s="13">
        <v>4.1918341061540958E-2</v>
      </c>
      <c r="T1094" s="13">
        <v>1.8800700123953469E-2</v>
      </c>
      <c r="U1094" s="13">
        <v>5.4185378445310697E-2</v>
      </c>
      <c r="V1094" s="13">
        <v>4.9421234954452872E-2</v>
      </c>
      <c r="W1094" s="13">
        <v>2.230116748335605E-2</v>
      </c>
      <c r="X1094" s="13">
        <v>2.5703429358122799E-2</v>
      </c>
      <c r="Y1094" s="13">
        <v>4.6638992786179209E-2</v>
      </c>
      <c r="AA1094" s="13">
        <v>4.1268610846208677E-2</v>
      </c>
      <c r="AB1094" s="13">
        <v>1.635959729642358E-2</v>
      </c>
      <c r="AC1094" s="13">
        <v>3.4426352092321651E-2</v>
      </c>
      <c r="AD1094" s="13">
        <v>5.1614858943883873E-2</v>
      </c>
      <c r="AE1094" s="13">
        <v>2.523046444729956E-2</v>
      </c>
      <c r="AF1094" s="13">
        <v>3.6006977018833618E-2</v>
      </c>
      <c r="AH1094" s="13">
        <v>4.9856790126426798E-2</v>
      </c>
      <c r="AI1094" s="13">
        <v>2.2098121161951229E-2</v>
      </c>
      <c r="AJ1094" s="13">
        <v>3.9472396390112477E-2</v>
      </c>
      <c r="AK1094" s="13">
        <v>4.1572396449104543E-2</v>
      </c>
      <c r="AL1094" s="13">
        <v>2.7463116990628832E-2</v>
      </c>
      <c r="AN1094" s="13">
        <v>3.0100412895068391E-2</v>
      </c>
      <c r="AO1094" s="13">
        <v>3.193872703236985E-2</v>
      </c>
      <c r="AP1094" s="13">
        <v>4.5563268181543437E-2</v>
      </c>
      <c r="AQ1094" s="13">
        <v>3.8315374467300857E-2</v>
      </c>
    </row>
    <row r="1095" spans="2:45" x14ac:dyDescent="0.35">
      <c r="B1095" s="12" t="s">
        <v>274</v>
      </c>
      <c r="C1095" s="13">
        <v>1.522103612164989E-2</v>
      </c>
      <c r="D1095" s="13">
        <v>2.3650621165808971E-2</v>
      </c>
      <c r="E1095" s="13">
        <v>2.411354797337064E-2</v>
      </c>
      <c r="F1095" s="13">
        <v>1.6998629567486611E-2</v>
      </c>
      <c r="G1095" s="13">
        <v>1.447041874462153E-2</v>
      </c>
      <c r="H1095" s="13">
        <v>6.4465143707433158E-3</v>
      </c>
      <c r="I1095" s="13">
        <v>7.513464508032538E-3</v>
      </c>
      <c r="K1095" s="13">
        <v>2.154234150226212E-2</v>
      </c>
      <c r="L1095" s="13">
        <v>9.0322253490038341E-3</v>
      </c>
      <c r="N1095" s="13">
        <v>9.7921075198167049E-3</v>
      </c>
      <c r="O1095" s="13">
        <v>1.441141256558408E-2</v>
      </c>
      <c r="P1095" s="13">
        <v>0</v>
      </c>
      <c r="Q1095" s="13">
        <v>1.135931102700493E-2</v>
      </c>
      <c r="R1095" s="13">
        <v>8.9497828900442083E-3</v>
      </c>
      <c r="S1095" s="13">
        <v>2.0580895219194421E-2</v>
      </c>
      <c r="T1095" s="13">
        <v>2.112616730004983E-2</v>
      </c>
      <c r="U1095" s="13">
        <v>2.1000227266886821E-2</v>
      </c>
      <c r="V1095" s="13">
        <v>3.0306742520148429E-2</v>
      </c>
      <c r="W1095" s="13">
        <v>8.3666922987224567E-3</v>
      </c>
      <c r="X1095" s="13">
        <v>6.2120028753549304E-3</v>
      </c>
      <c r="Y1095" s="13">
        <v>1.8115684217951018E-2</v>
      </c>
      <c r="AA1095" s="13">
        <v>1.130730290639506E-2</v>
      </c>
      <c r="AB1095" s="13">
        <v>1.354241623893053E-2</v>
      </c>
      <c r="AC1095" s="13">
        <v>1.620285294619796E-2</v>
      </c>
      <c r="AD1095" s="13">
        <v>7.9747768901949814E-3</v>
      </c>
      <c r="AE1095" s="13">
        <v>3.2616515749202359E-2</v>
      </c>
      <c r="AF1095" s="13">
        <v>1.011508676747286E-2</v>
      </c>
      <c r="AH1095" s="13">
        <v>1.4284906853312169E-2</v>
      </c>
      <c r="AI1095" s="13">
        <v>5.5889564517875873E-3</v>
      </c>
      <c r="AJ1095" s="13">
        <v>9.4889790667166997E-3</v>
      </c>
      <c r="AK1095" s="13">
        <v>1.0905379756788579E-2</v>
      </c>
      <c r="AL1095" s="13">
        <v>2.3261694781371141E-2</v>
      </c>
      <c r="AN1095" s="13">
        <v>6.8862912712094352E-3</v>
      </c>
      <c r="AO1095" s="13">
        <v>2.2831737777668951E-2</v>
      </c>
      <c r="AP1095" s="13">
        <v>1.868898007713864E-2</v>
      </c>
      <c r="AQ1095" s="13">
        <v>1.338031234372756E-2</v>
      </c>
    </row>
    <row r="1096" spans="2:45" x14ac:dyDescent="0.35">
      <c r="B1096" s="12" t="s">
        <v>81</v>
      </c>
      <c r="C1096" s="13">
        <v>1.443070456566981E-2</v>
      </c>
      <c r="D1096" s="13">
        <v>1.301226928204954E-2</v>
      </c>
      <c r="E1096" s="13">
        <v>1.368554484120443E-2</v>
      </c>
      <c r="F1096" s="13">
        <v>1.916462444092561E-2</v>
      </c>
      <c r="G1096" s="13">
        <v>1.6926370591792628E-2</v>
      </c>
      <c r="H1096" s="13">
        <v>1.350381236450704E-2</v>
      </c>
      <c r="I1096" s="13">
        <v>1.072623080839639E-2</v>
      </c>
      <c r="K1096" s="13">
        <v>1.6877904358588321E-2</v>
      </c>
      <c r="L1096" s="13">
        <v>1.203479809867921E-2</v>
      </c>
      <c r="N1096" s="13">
        <v>1.034949950430843E-2</v>
      </c>
      <c r="O1096" s="13">
        <v>0</v>
      </c>
      <c r="P1096" s="13">
        <v>2.0685698878277779E-2</v>
      </c>
      <c r="Q1096" s="13">
        <v>3.9442289328536398E-2</v>
      </c>
      <c r="R1096" s="13">
        <v>0</v>
      </c>
      <c r="S1096" s="13">
        <v>1.115344729464462E-2</v>
      </c>
      <c r="T1096" s="13">
        <v>1.3554257263275721E-2</v>
      </c>
      <c r="U1096" s="13">
        <v>2.7301080604201181E-2</v>
      </c>
      <c r="V1096" s="13">
        <v>8.7847105228225121E-3</v>
      </c>
      <c r="W1096" s="13">
        <v>2.0873970357562971E-2</v>
      </c>
      <c r="X1096" s="13">
        <v>2.6130324870332709E-2</v>
      </c>
      <c r="Y1096" s="13">
        <v>5.9910731017661792E-3</v>
      </c>
      <c r="AA1096" s="13">
        <v>1.267063000810152E-2</v>
      </c>
      <c r="AB1096" s="13">
        <v>6.3251853183839916E-3</v>
      </c>
      <c r="AC1096" s="13">
        <v>0</v>
      </c>
      <c r="AD1096" s="13">
        <v>0</v>
      </c>
      <c r="AE1096" s="13">
        <v>3.2276008023996793E-2</v>
      </c>
      <c r="AF1096" s="13">
        <v>1.5745075423072571E-2</v>
      </c>
      <c r="AH1096" s="13">
        <v>1.060889525232721E-2</v>
      </c>
      <c r="AI1096" s="13">
        <v>1.018146640089021E-2</v>
      </c>
      <c r="AJ1096" s="13">
        <v>1.900799745507015E-2</v>
      </c>
      <c r="AK1096" s="13">
        <v>8.1436832295172165E-3</v>
      </c>
      <c r="AL1096" s="13">
        <v>1.9682834547245599E-2</v>
      </c>
      <c r="AN1096" s="13">
        <v>1.385377667358045E-2</v>
      </c>
      <c r="AO1096" s="13">
        <v>1.420869802904951E-2</v>
      </c>
      <c r="AP1096" s="13">
        <v>6.5386204186868467E-3</v>
      </c>
      <c r="AQ1096" s="13">
        <v>2.233672559307304E-2</v>
      </c>
    </row>
    <row r="1098" spans="2:45" x14ac:dyDescent="0.35">
      <c r="B1098" s="30" t="s">
        <v>275</v>
      </c>
      <c r="C1098" s="24"/>
      <c r="D1098" s="24"/>
      <c r="E1098" s="24"/>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row>
    <row r="1099" spans="2:45" x14ac:dyDescent="0.35">
      <c r="B1099" s="29" t="s">
        <v>16</v>
      </c>
      <c r="C1099" s="24"/>
      <c r="D1099" s="24"/>
      <c r="E1099" s="24"/>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row>
    <row r="1100" spans="2:45" x14ac:dyDescent="0.35">
      <c r="B1100" s="12" t="s">
        <v>270</v>
      </c>
      <c r="C1100" s="13">
        <v>0.38038962354626221</v>
      </c>
      <c r="D1100" s="13">
        <v>0.37257392176482279</v>
      </c>
      <c r="E1100" s="13">
        <v>0.42541626269745692</v>
      </c>
      <c r="F1100" s="13">
        <v>0.36896976307668811</v>
      </c>
      <c r="G1100" s="13">
        <v>0.35292831637688038</v>
      </c>
      <c r="H1100" s="13">
        <v>0.3937869928084991</v>
      </c>
      <c r="I1100" s="13">
        <v>0.37146100740051158</v>
      </c>
      <c r="K1100" s="13">
        <v>0.33326683403794011</v>
      </c>
      <c r="L1100" s="13">
        <v>0.42652471903471828</v>
      </c>
      <c r="N1100" s="13">
        <v>0.3533829610364248</v>
      </c>
      <c r="O1100" s="13">
        <v>0.31465563216498382</v>
      </c>
      <c r="P1100" s="13">
        <v>0.46616949090132009</v>
      </c>
      <c r="Q1100" s="13">
        <v>0.38680495542799459</v>
      </c>
      <c r="R1100" s="13">
        <v>0.4113612040139743</v>
      </c>
      <c r="S1100" s="13">
        <v>0.37425319283209157</v>
      </c>
      <c r="T1100" s="13">
        <v>0.35203628565327483</v>
      </c>
      <c r="U1100" s="13">
        <v>0.34772731661772532</v>
      </c>
      <c r="V1100" s="13">
        <v>0.40621300091389939</v>
      </c>
      <c r="W1100" s="13">
        <v>0.39459642587949761</v>
      </c>
      <c r="X1100" s="13">
        <v>0.35838197829244772</v>
      </c>
      <c r="Y1100" s="13">
        <v>0.36004510892571551</v>
      </c>
      <c r="AA1100" s="13">
        <v>0.39146556709475472</v>
      </c>
      <c r="AB1100" s="13">
        <v>0.4025968813848988</v>
      </c>
      <c r="AC1100" s="13">
        <v>0.46821385634847201</v>
      </c>
      <c r="AD1100" s="13">
        <v>0.37295789992362449</v>
      </c>
      <c r="AE1100" s="13">
        <v>0.38117255072423778</v>
      </c>
      <c r="AF1100" s="13">
        <v>0.33913566308703508</v>
      </c>
      <c r="AH1100" s="13">
        <v>0.38318370134041257</v>
      </c>
      <c r="AI1100" s="13">
        <v>0.39822331745146722</v>
      </c>
      <c r="AJ1100" s="13">
        <v>0.40866579725822899</v>
      </c>
      <c r="AK1100" s="13">
        <v>0.37655154150331449</v>
      </c>
      <c r="AL1100" s="13">
        <v>0.3656117915340179</v>
      </c>
      <c r="AN1100" s="13">
        <v>0.42796760144807011</v>
      </c>
      <c r="AO1100" s="13">
        <v>0.36000036113867101</v>
      </c>
      <c r="AP1100" s="13">
        <v>0.34260871127606718</v>
      </c>
      <c r="AQ1100" s="13">
        <v>0.38401885412458642</v>
      </c>
    </row>
    <row r="1101" spans="2:45" x14ac:dyDescent="0.35">
      <c r="B1101" s="12" t="s">
        <v>271</v>
      </c>
      <c r="C1101" s="13">
        <v>0.29845657495738293</v>
      </c>
      <c r="D1101" s="13">
        <v>0.2944685080849952</v>
      </c>
      <c r="E1101" s="13">
        <v>0.29652327241365639</v>
      </c>
      <c r="F1101" s="13">
        <v>0.29733336205837541</v>
      </c>
      <c r="G1101" s="13">
        <v>0.28774050601099499</v>
      </c>
      <c r="H1101" s="13">
        <v>0.29515553716203508</v>
      </c>
      <c r="I1101" s="13">
        <v>0.31446956254344799</v>
      </c>
      <c r="K1101" s="13">
        <v>0.28668329792600611</v>
      </c>
      <c r="L1101" s="13">
        <v>0.30998308401429459</v>
      </c>
      <c r="N1101" s="13">
        <v>0.28269577614068381</v>
      </c>
      <c r="O1101" s="13">
        <v>0.35311371844791861</v>
      </c>
      <c r="P1101" s="13">
        <v>0.27899827669124139</v>
      </c>
      <c r="Q1101" s="13">
        <v>0.29667954355465131</v>
      </c>
      <c r="R1101" s="13">
        <v>0.31759461014687201</v>
      </c>
      <c r="S1101" s="13">
        <v>0.27508501029488169</v>
      </c>
      <c r="T1101" s="13">
        <v>0.33188365545801179</v>
      </c>
      <c r="U1101" s="13">
        <v>0.25270581792109692</v>
      </c>
      <c r="V1101" s="13">
        <v>0.29810642823353262</v>
      </c>
      <c r="W1101" s="13">
        <v>0.29969418608519188</v>
      </c>
      <c r="X1101" s="13">
        <v>0.35038428041476782</v>
      </c>
      <c r="Y1101" s="13">
        <v>0.27659619652891582</v>
      </c>
      <c r="AA1101" s="13">
        <v>0.31663970591353818</v>
      </c>
      <c r="AB1101" s="13">
        <v>0.27435055664410762</v>
      </c>
      <c r="AC1101" s="13">
        <v>0.27265146958469583</v>
      </c>
      <c r="AD1101" s="13">
        <v>0.30235965743130683</v>
      </c>
      <c r="AE1101" s="13">
        <v>0.27021684194221629</v>
      </c>
      <c r="AF1101" s="13">
        <v>0.30924139941205231</v>
      </c>
      <c r="AH1101" s="13">
        <v>0.30736369156013582</v>
      </c>
      <c r="AI1101" s="13">
        <v>0.3129232577619937</v>
      </c>
      <c r="AJ1101" s="13">
        <v>0.30063951231281222</v>
      </c>
      <c r="AK1101" s="13">
        <v>0.31262756044512269</v>
      </c>
      <c r="AL1101" s="13">
        <v>0.2801901881772732</v>
      </c>
      <c r="AN1101" s="13">
        <v>0.31264866777280148</v>
      </c>
      <c r="AO1101" s="13">
        <v>0.32836664166585189</v>
      </c>
      <c r="AP1101" s="13">
        <v>0.27228496171910488</v>
      </c>
      <c r="AQ1101" s="13">
        <v>0.27522794370534431</v>
      </c>
    </row>
    <row r="1102" spans="2:45" x14ac:dyDescent="0.35">
      <c r="B1102" s="12" t="s">
        <v>272</v>
      </c>
      <c r="C1102" s="13">
        <v>0.19330852731542489</v>
      </c>
      <c r="D1102" s="13">
        <v>0.1918937294242464</v>
      </c>
      <c r="E1102" s="13">
        <v>0.15838465733496551</v>
      </c>
      <c r="F1102" s="13">
        <v>0.20381430704116499</v>
      </c>
      <c r="G1102" s="13">
        <v>0.22662850434629861</v>
      </c>
      <c r="H1102" s="13">
        <v>0.19578145308192199</v>
      </c>
      <c r="I1102" s="13">
        <v>0.18542312428869251</v>
      </c>
      <c r="K1102" s="13">
        <v>0.22846483206281001</v>
      </c>
      <c r="L1102" s="13">
        <v>0.1588890989779867</v>
      </c>
      <c r="N1102" s="13">
        <v>0.2471953289927728</v>
      </c>
      <c r="O1102" s="13">
        <v>0.25615032660037501</v>
      </c>
      <c r="P1102" s="13">
        <v>0.20966468998961729</v>
      </c>
      <c r="Q1102" s="13">
        <v>0.16336075470297029</v>
      </c>
      <c r="R1102" s="13">
        <v>0.16917585653011599</v>
      </c>
      <c r="S1102" s="13">
        <v>0.2016079620265086</v>
      </c>
      <c r="T1102" s="13">
        <v>0.15298499481198771</v>
      </c>
      <c r="U1102" s="13">
        <v>0.23391963717979039</v>
      </c>
      <c r="V1102" s="13">
        <v>0.17725581631211509</v>
      </c>
      <c r="W1102" s="13">
        <v>0.1757969328279258</v>
      </c>
      <c r="X1102" s="13">
        <v>0.18791879071452511</v>
      </c>
      <c r="Y1102" s="13">
        <v>0.19046090138482311</v>
      </c>
      <c r="AA1102" s="13">
        <v>0.18167045541716309</v>
      </c>
      <c r="AB1102" s="13">
        <v>0.2143066571595478</v>
      </c>
      <c r="AC1102" s="13">
        <v>0.1582361748293572</v>
      </c>
      <c r="AD1102" s="13">
        <v>0.19139545266249969</v>
      </c>
      <c r="AE1102" s="13">
        <v>0.185483391821407</v>
      </c>
      <c r="AF1102" s="13">
        <v>0.21919815714283841</v>
      </c>
      <c r="AH1102" s="13">
        <v>0.20990446874451479</v>
      </c>
      <c r="AI1102" s="13">
        <v>0.18879311319237349</v>
      </c>
      <c r="AJ1102" s="13">
        <v>0.16910626690886471</v>
      </c>
      <c r="AK1102" s="13">
        <v>0.19084762618182649</v>
      </c>
      <c r="AL1102" s="13">
        <v>0.19759269563109011</v>
      </c>
      <c r="AN1102" s="13">
        <v>0.16578692124224459</v>
      </c>
      <c r="AO1102" s="13">
        <v>0.19590081753420871</v>
      </c>
      <c r="AP1102" s="13">
        <v>0.22142876294279981</v>
      </c>
      <c r="AQ1102" s="13">
        <v>0.19605956606533809</v>
      </c>
    </row>
    <row r="1103" spans="2:45" x14ac:dyDescent="0.35">
      <c r="B1103" s="12" t="s">
        <v>273</v>
      </c>
      <c r="C1103" s="13">
        <v>7.9381066340589501E-2</v>
      </c>
      <c r="D1103" s="13">
        <v>9.9144944136653743E-2</v>
      </c>
      <c r="E1103" s="13">
        <v>6.1625712819456308E-2</v>
      </c>
      <c r="F1103" s="13">
        <v>7.7306649451157228E-2</v>
      </c>
      <c r="G1103" s="13">
        <v>7.8237672829825675E-2</v>
      </c>
      <c r="H1103" s="13">
        <v>7.3376482269729801E-2</v>
      </c>
      <c r="I1103" s="13">
        <v>8.7442970047768395E-2</v>
      </c>
      <c r="K1103" s="13">
        <v>9.4697110463006495E-2</v>
      </c>
      <c r="L1103" s="13">
        <v>6.438604661731262E-2</v>
      </c>
      <c r="N1103" s="13">
        <v>7.6445965347824898E-2</v>
      </c>
      <c r="O1103" s="13">
        <v>3.2408390628455443E-2</v>
      </c>
      <c r="P1103" s="13">
        <v>2.7544407176708412E-2</v>
      </c>
      <c r="Q1103" s="13">
        <v>0.12846918349645869</v>
      </c>
      <c r="R1103" s="13">
        <v>7.3053128271312856E-2</v>
      </c>
      <c r="S1103" s="13">
        <v>0.1029770623597395</v>
      </c>
      <c r="T1103" s="13">
        <v>0.1068308797985692</v>
      </c>
      <c r="U1103" s="13">
        <v>0.1172486778307632</v>
      </c>
      <c r="V1103" s="13">
        <v>6.7676947630335021E-2</v>
      </c>
      <c r="W1103" s="13">
        <v>6.4898186301886873E-2</v>
      </c>
      <c r="X1103" s="13">
        <v>3.9054311586308371E-2</v>
      </c>
      <c r="Y1103" s="13">
        <v>0.1082460449152111</v>
      </c>
      <c r="AA1103" s="13">
        <v>7.7802939316288983E-2</v>
      </c>
      <c r="AB1103" s="13">
        <v>8.1569046290325728E-2</v>
      </c>
      <c r="AC1103" s="13">
        <v>7.6160531720539604E-2</v>
      </c>
      <c r="AD1103" s="13">
        <v>7.8860082975759332E-2</v>
      </c>
      <c r="AE1103" s="13">
        <v>6.7846279295694784E-2</v>
      </c>
      <c r="AF1103" s="13">
        <v>9.1697965639756129E-2</v>
      </c>
      <c r="AH1103" s="13">
        <v>6.5298639271865008E-2</v>
      </c>
      <c r="AI1103" s="13">
        <v>6.3379759776184041E-2</v>
      </c>
      <c r="AJ1103" s="13">
        <v>8.6937470609873196E-2</v>
      </c>
      <c r="AK1103" s="13">
        <v>7.3685456747889025E-2</v>
      </c>
      <c r="AL1103" s="13">
        <v>9.1094267327348002E-2</v>
      </c>
      <c r="AN1103" s="13">
        <v>7.1255892323397935E-2</v>
      </c>
      <c r="AO1103" s="13">
        <v>6.9324821592192068E-2</v>
      </c>
      <c r="AP1103" s="13">
        <v>0.10981691248367539</v>
      </c>
      <c r="AQ1103" s="13">
        <v>7.0325400911442223E-2</v>
      </c>
    </row>
    <row r="1104" spans="2:45" x14ac:dyDescent="0.35">
      <c r="B1104" s="12" t="s">
        <v>274</v>
      </c>
      <c r="C1104" s="13">
        <v>2.7647338305694422E-2</v>
      </c>
      <c r="D1104" s="13">
        <v>2.9782411204088331E-2</v>
      </c>
      <c r="E1104" s="13">
        <v>3.8155508030782909E-2</v>
      </c>
      <c r="F1104" s="13">
        <v>2.7106131182213011E-2</v>
      </c>
      <c r="G1104" s="13">
        <v>3.1092557168519299E-2</v>
      </c>
      <c r="H1104" s="13">
        <v>2.5583779298567651E-2</v>
      </c>
      <c r="I1104" s="13">
        <v>1.6740965237194011E-2</v>
      </c>
      <c r="K1104" s="13">
        <v>3.7330032382550983E-2</v>
      </c>
      <c r="L1104" s="13">
        <v>1.8167593568970079E-2</v>
      </c>
      <c r="N1104" s="13">
        <v>1.929419118959079E-2</v>
      </c>
      <c r="O1104" s="13">
        <v>4.3671932158267097E-2</v>
      </c>
      <c r="P1104" s="13">
        <v>8.7258884380505119E-3</v>
      </c>
      <c r="Q1104" s="13">
        <v>1.407856327146759E-2</v>
      </c>
      <c r="R1104" s="13">
        <v>1.4443938866255701E-2</v>
      </c>
      <c r="S1104" s="13">
        <v>2.7269275705633301E-2</v>
      </c>
      <c r="T1104" s="13">
        <v>2.7415405129185499E-2</v>
      </c>
      <c r="U1104" s="13">
        <v>2.109746984642287E-2</v>
      </c>
      <c r="V1104" s="13">
        <v>3.4037495581976288E-2</v>
      </c>
      <c r="W1104" s="13">
        <v>3.6917038982304771E-2</v>
      </c>
      <c r="X1104" s="13">
        <v>3.1328276986002657E-2</v>
      </c>
      <c r="Y1104" s="13">
        <v>4.3911766635977983E-2</v>
      </c>
      <c r="AA1104" s="13">
        <v>2.341520406784647E-2</v>
      </c>
      <c r="AB1104" s="13">
        <v>1.441297490976831E-2</v>
      </c>
      <c r="AC1104" s="13">
        <v>2.473796751693547E-2</v>
      </c>
      <c r="AD1104" s="13">
        <v>4.0360411818467022E-2</v>
      </c>
      <c r="AE1104" s="13">
        <v>4.5859576683619063E-2</v>
      </c>
      <c r="AF1104" s="13">
        <v>1.6282279787463671E-2</v>
      </c>
      <c r="AH1104" s="13">
        <v>2.4091379048880399E-2</v>
      </c>
      <c r="AI1104" s="13">
        <v>1.4751383155519699E-2</v>
      </c>
      <c r="AJ1104" s="13">
        <v>1.6795906430294001E-2</v>
      </c>
      <c r="AK1104" s="13">
        <v>2.8998008213544191E-2</v>
      </c>
      <c r="AL1104" s="13">
        <v>3.6154045961256431E-2</v>
      </c>
      <c r="AN1104" s="13">
        <v>6.7290056138391823E-3</v>
      </c>
      <c r="AO1104" s="13">
        <v>2.5736834752454911E-2</v>
      </c>
      <c r="AP1104" s="13">
        <v>4.2384226505902373E-2</v>
      </c>
      <c r="AQ1104" s="13">
        <v>3.9410605974589077E-2</v>
      </c>
    </row>
    <row r="1105" spans="2:45" x14ac:dyDescent="0.35">
      <c r="B1105" s="12" t="s">
        <v>81</v>
      </c>
      <c r="C1105" s="13">
        <v>2.0816869534646159E-2</v>
      </c>
      <c r="D1105" s="13">
        <v>1.213648538519373E-2</v>
      </c>
      <c r="E1105" s="13">
        <v>1.9894586703682059E-2</v>
      </c>
      <c r="F1105" s="13">
        <v>2.5469787190401268E-2</v>
      </c>
      <c r="G1105" s="13">
        <v>2.3372443267480929E-2</v>
      </c>
      <c r="H1105" s="13">
        <v>1.6315755379246361E-2</v>
      </c>
      <c r="I1105" s="13">
        <v>2.4462370482385521E-2</v>
      </c>
      <c r="K1105" s="13">
        <v>1.9557893127686431E-2</v>
      </c>
      <c r="L1105" s="13">
        <v>2.2049457786717741E-2</v>
      </c>
      <c r="N1105" s="13">
        <v>2.0985777292703081E-2</v>
      </c>
      <c r="O1105" s="13">
        <v>0</v>
      </c>
      <c r="P1105" s="13">
        <v>8.8972468030623017E-3</v>
      </c>
      <c r="Q1105" s="13">
        <v>1.0606999546457619E-2</v>
      </c>
      <c r="R1105" s="13">
        <v>1.437126217146923E-2</v>
      </c>
      <c r="S1105" s="13">
        <v>1.8807496781145221E-2</v>
      </c>
      <c r="T1105" s="13">
        <v>2.8848779148970969E-2</v>
      </c>
      <c r="U1105" s="13">
        <v>2.7301080604201181E-2</v>
      </c>
      <c r="V1105" s="13">
        <v>1.6710311328141391E-2</v>
      </c>
      <c r="W1105" s="13">
        <v>2.8097229923192791E-2</v>
      </c>
      <c r="X1105" s="13">
        <v>3.2932362005948318E-2</v>
      </c>
      <c r="Y1105" s="13">
        <v>2.0739981609356448E-2</v>
      </c>
      <c r="AA1105" s="13">
        <v>9.0061281904086493E-3</v>
      </c>
      <c r="AB1105" s="13">
        <v>1.276388361135195E-2</v>
      </c>
      <c r="AC1105" s="13">
        <v>0</v>
      </c>
      <c r="AD1105" s="13">
        <v>1.406649518834281E-2</v>
      </c>
      <c r="AE1105" s="13">
        <v>4.942135953282497E-2</v>
      </c>
      <c r="AF1105" s="13">
        <v>2.444453493085447E-2</v>
      </c>
      <c r="AH1105" s="13">
        <v>1.0158120034191229E-2</v>
      </c>
      <c r="AI1105" s="13">
        <v>2.1929168662461768E-2</v>
      </c>
      <c r="AJ1105" s="13">
        <v>1.7855046479926948E-2</v>
      </c>
      <c r="AK1105" s="13">
        <v>1.7289806908302889E-2</v>
      </c>
      <c r="AL1105" s="13">
        <v>2.9357011369014339E-2</v>
      </c>
      <c r="AN1105" s="13">
        <v>1.561191159964675E-2</v>
      </c>
      <c r="AO1105" s="13">
        <v>2.0670523316621441E-2</v>
      </c>
      <c r="AP1105" s="13">
        <v>1.147642507245045E-2</v>
      </c>
      <c r="AQ1105" s="13">
        <v>3.4957629218699923E-2</v>
      </c>
    </row>
    <row r="1107" spans="2:45" x14ac:dyDescent="0.35">
      <c r="B1107" s="30" t="s">
        <v>276</v>
      </c>
      <c r="C1107" s="24"/>
      <c r="D1107" s="24"/>
      <c r="E1107" s="24"/>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row>
    <row r="1108" spans="2:45" x14ac:dyDescent="0.35">
      <c r="B1108" s="29" t="s">
        <v>16</v>
      </c>
      <c r="C1108" s="24"/>
      <c r="D1108" s="24"/>
      <c r="E1108" s="24"/>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row>
    <row r="1109" spans="2:45" x14ac:dyDescent="0.35">
      <c r="B1109" s="12" t="s">
        <v>270</v>
      </c>
      <c r="C1109" s="13">
        <v>0.50980530673350455</v>
      </c>
      <c r="D1109" s="13">
        <v>0.44032020442635228</v>
      </c>
      <c r="E1109" s="13">
        <v>0.5073151775083744</v>
      </c>
      <c r="F1109" s="13">
        <v>0.54484601373639041</v>
      </c>
      <c r="G1109" s="13">
        <v>0.53262550947450549</v>
      </c>
      <c r="H1109" s="13">
        <v>0.54051323780857641</v>
      </c>
      <c r="I1109" s="13">
        <v>0.48996906536439488</v>
      </c>
      <c r="K1109" s="13">
        <v>0.46644529430523862</v>
      </c>
      <c r="L1109" s="13">
        <v>0.55225649297759138</v>
      </c>
      <c r="N1109" s="13">
        <v>0.52292276506052504</v>
      </c>
      <c r="O1109" s="13">
        <v>0.51867849491406126</v>
      </c>
      <c r="P1109" s="13">
        <v>0.59163084675039923</v>
      </c>
      <c r="Q1109" s="13">
        <v>0.53329924588533117</v>
      </c>
      <c r="R1109" s="13">
        <v>0.51377984978940894</v>
      </c>
      <c r="S1109" s="13">
        <v>0.53248049720775881</v>
      </c>
      <c r="T1109" s="13">
        <v>0.48270429712313939</v>
      </c>
      <c r="U1109" s="13">
        <v>0.51116936682101766</v>
      </c>
      <c r="V1109" s="13">
        <v>0.4952984398748248</v>
      </c>
      <c r="W1109" s="13">
        <v>0.48302624106557301</v>
      </c>
      <c r="X1109" s="13">
        <v>0.49423791714987009</v>
      </c>
      <c r="Y1109" s="13">
        <v>0.50772835638641645</v>
      </c>
      <c r="AA1109" s="13">
        <v>0.53440726964329099</v>
      </c>
      <c r="AB1109" s="13">
        <v>0.45005304281135561</v>
      </c>
      <c r="AC1109" s="13">
        <v>0.48133556723795462</v>
      </c>
      <c r="AD1109" s="13">
        <v>0.53262027821974955</v>
      </c>
      <c r="AE1109" s="13">
        <v>0.51712030478406834</v>
      </c>
      <c r="AF1109" s="13">
        <v>0.48360961767464938</v>
      </c>
      <c r="AH1109" s="13">
        <v>0.51586668809935465</v>
      </c>
      <c r="AI1109" s="13">
        <v>0.48106198327681038</v>
      </c>
      <c r="AJ1109" s="13">
        <v>0.50515647391927743</v>
      </c>
      <c r="AK1109" s="13">
        <v>0.51780149457030533</v>
      </c>
      <c r="AL1109" s="13">
        <v>0.51062821726911389</v>
      </c>
      <c r="AN1109" s="13">
        <v>0.51095356235307254</v>
      </c>
      <c r="AO1109" s="13">
        <v>0.52846730649139961</v>
      </c>
      <c r="AP1109" s="13">
        <v>0.48160025737468048</v>
      </c>
      <c r="AQ1109" s="13">
        <v>0.51455090804420123</v>
      </c>
    </row>
    <row r="1110" spans="2:45" x14ac:dyDescent="0.35">
      <c r="B1110" s="12" t="s">
        <v>271</v>
      </c>
      <c r="C1110" s="13">
        <v>0.26122189362074211</v>
      </c>
      <c r="D1110" s="13">
        <v>0.27713123268671003</v>
      </c>
      <c r="E1110" s="13">
        <v>0.2699747699202481</v>
      </c>
      <c r="F1110" s="13">
        <v>0.22024634348123409</v>
      </c>
      <c r="G1110" s="13">
        <v>0.23050475283122451</v>
      </c>
      <c r="H1110" s="13">
        <v>0.2823273638562297</v>
      </c>
      <c r="I1110" s="13">
        <v>0.28760240231378731</v>
      </c>
      <c r="K1110" s="13">
        <v>0.25683950039867293</v>
      </c>
      <c r="L1110" s="13">
        <v>0.26551243184816192</v>
      </c>
      <c r="N1110" s="13">
        <v>0.2623049361300116</v>
      </c>
      <c r="O1110" s="13">
        <v>0.3045542606853115</v>
      </c>
      <c r="P1110" s="13">
        <v>0.25199615456193819</v>
      </c>
      <c r="Q1110" s="13">
        <v>0.21851610079087461</v>
      </c>
      <c r="R1110" s="13">
        <v>0.28647190956045049</v>
      </c>
      <c r="S1110" s="13">
        <v>0.27001551560150422</v>
      </c>
      <c r="T1110" s="13">
        <v>0.30565438356814761</v>
      </c>
      <c r="U1110" s="13">
        <v>0.18668622294973469</v>
      </c>
      <c r="V1110" s="13">
        <v>0.23028435573147929</v>
      </c>
      <c r="W1110" s="13">
        <v>0.29937404491397468</v>
      </c>
      <c r="X1110" s="13">
        <v>0.26472656154132379</v>
      </c>
      <c r="Y1110" s="13">
        <v>0.26053733518383893</v>
      </c>
      <c r="AA1110" s="13">
        <v>0.2647954883873852</v>
      </c>
      <c r="AB1110" s="13">
        <v>0.29729057230097039</v>
      </c>
      <c r="AC1110" s="13">
        <v>0.31332061558447971</v>
      </c>
      <c r="AD1110" s="13">
        <v>0.25514531217919628</v>
      </c>
      <c r="AE1110" s="13">
        <v>0.2352586974248119</v>
      </c>
      <c r="AF1110" s="13">
        <v>0.25680118670857283</v>
      </c>
      <c r="AH1110" s="13">
        <v>0.26688222405639739</v>
      </c>
      <c r="AI1110" s="13">
        <v>0.29779306372585718</v>
      </c>
      <c r="AJ1110" s="13">
        <v>0.29976612809815922</v>
      </c>
      <c r="AK1110" s="13">
        <v>0.2583187695996873</v>
      </c>
      <c r="AL1110" s="13">
        <v>0.2355462569138165</v>
      </c>
      <c r="AN1110" s="13">
        <v>0.2854531054040263</v>
      </c>
      <c r="AO1110" s="13">
        <v>0.26021145345973778</v>
      </c>
      <c r="AP1110" s="13">
        <v>0.23562363280410331</v>
      </c>
      <c r="AQ1110" s="13">
        <v>0.25942806201041901</v>
      </c>
    </row>
    <row r="1111" spans="2:45" x14ac:dyDescent="0.35">
      <c r="B1111" s="12" t="s">
        <v>272</v>
      </c>
      <c r="C1111" s="13">
        <v>0.13752993373821609</v>
      </c>
      <c r="D1111" s="13">
        <v>0.16652464987644761</v>
      </c>
      <c r="E1111" s="13">
        <v>0.1347584473674196</v>
      </c>
      <c r="F1111" s="13">
        <v>0.14169105553364511</v>
      </c>
      <c r="G1111" s="13">
        <v>0.1259976458199093</v>
      </c>
      <c r="H1111" s="13">
        <v>0.10394949544937369</v>
      </c>
      <c r="I1111" s="13">
        <v>0.1492478203395407</v>
      </c>
      <c r="K1111" s="13">
        <v>0.1613201962302683</v>
      </c>
      <c r="L1111" s="13">
        <v>0.1142383153255917</v>
      </c>
      <c r="N1111" s="13">
        <v>0.1278976145671758</v>
      </c>
      <c r="O1111" s="13">
        <v>0.1472158278173368</v>
      </c>
      <c r="P1111" s="13">
        <v>0.1189751937633336</v>
      </c>
      <c r="Q1111" s="13">
        <v>0.17343954527096861</v>
      </c>
      <c r="R1111" s="13">
        <v>0.13610468454096669</v>
      </c>
      <c r="S1111" s="13">
        <v>0.12245688761738099</v>
      </c>
      <c r="T1111" s="13">
        <v>9.9437399359767684E-2</v>
      </c>
      <c r="U1111" s="13">
        <v>0.18826940117020349</v>
      </c>
      <c r="V1111" s="13">
        <v>0.15304824070893061</v>
      </c>
      <c r="W1111" s="13">
        <v>0.1195110939549462</v>
      </c>
      <c r="X1111" s="13">
        <v>0.1452753867036487</v>
      </c>
      <c r="Y1111" s="13">
        <v>0.12735790608669029</v>
      </c>
      <c r="AA1111" s="13">
        <v>0.1245311686102263</v>
      </c>
      <c r="AB1111" s="13">
        <v>0.16430576564372959</v>
      </c>
      <c r="AC1111" s="13">
        <v>0.13360859866269681</v>
      </c>
      <c r="AD1111" s="13">
        <v>0.13084066820403531</v>
      </c>
      <c r="AE1111" s="13">
        <v>0.1239950219692625</v>
      </c>
      <c r="AF1111" s="13">
        <v>0.1629782584724187</v>
      </c>
      <c r="AH1111" s="13">
        <v>0.13910281677676761</v>
      </c>
      <c r="AI1111" s="13">
        <v>0.13826272069562059</v>
      </c>
      <c r="AJ1111" s="13">
        <v>0.13065935623649891</v>
      </c>
      <c r="AK1111" s="13">
        <v>0.13049331604910469</v>
      </c>
      <c r="AL1111" s="13">
        <v>0.14397000865902981</v>
      </c>
      <c r="AN1111" s="13">
        <v>0.1167238354384659</v>
      </c>
      <c r="AO1111" s="13">
        <v>0.13019048100124331</v>
      </c>
      <c r="AP1111" s="13">
        <v>0.16761412192009009</v>
      </c>
      <c r="AQ1111" s="13">
        <v>0.13918978225061721</v>
      </c>
    </row>
    <row r="1112" spans="2:45" x14ac:dyDescent="0.35">
      <c r="B1112" s="12" t="s">
        <v>273</v>
      </c>
      <c r="C1112" s="13">
        <v>5.4523497129430221E-2</v>
      </c>
      <c r="D1112" s="13">
        <v>6.5117446280919686E-2</v>
      </c>
      <c r="E1112" s="13">
        <v>4.7798605281110802E-2</v>
      </c>
      <c r="F1112" s="13">
        <v>5.031947392647141E-2</v>
      </c>
      <c r="G1112" s="13">
        <v>6.3204299980244988E-2</v>
      </c>
      <c r="H1112" s="13">
        <v>5.6260726467584392E-2</v>
      </c>
      <c r="I1112" s="13">
        <v>4.8223968687845127E-2</v>
      </c>
      <c r="K1112" s="13">
        <v>7.273501125114612E-2</v>
      </c>
      <c r="L1112" s="13">
        <v>3.6693696479654432E-2</v>
      </c>
      <c r="N1112" s="13">
        <v>6.1880953806399401E-2</v>
      </c>
      <c r="O1112" s="13">
        <v>0</v>
      </c>
      <c r="P1112" s="13">
        <v>1.7984000852424561E-2</v>
      </c>
      <c r="Q1112" s="13">
        <v>2.5392347355758321E-2</v>
      </c>
      <c r="R1112" s="13">
        <v>5.0584780544335822E-2</v>
      </c>
      <c r="S1112" s="13">
        <v>4.5075399274206167E-2</v>
      </c>
      <c r="T1112" s="13">
        <v>4.3659079846063487E-2</v>
      </c>
      <c r="U1112" s="13">
        <v>6.7230494152660816E-2</v>
      </c>
      <c r="V1112" s="13">
        <v>7.9100856809438361E-2</v>
      </c>
      <c r="W1112" s="13">
        <v>5.4067903549006292E-2</v>
      </c>
      <c r="X1112" s="13">
        <v>4.9729193529669993E-2</v>
      </c>
      <c r="Y1112" s="13">
        <v>7.4835793642946957E-2</v>
      </c>
      <c r="AA1112" s="13">
        <v>4.949668032000807E-2</v>
      </c>
      <c r="AB1112" s="13">
        <v>4.6060403739999173E-2</v>
      </c>
      <c r="AC1112" s="13">
        <v>3.1816106512517983E-2</v>
      </c>
      <c r="AD1112" s="13">
        <v>6.5654087333906791E-2</v>
      </c>
      <c r="AE1112" s="13">
        <v>5.626377580850403E-2</v>
      </c>
      <c r="AF1112" s="13">
        <v>6.2485183228638858E-2</v>
      </c>
      <c r="AH1112" s="13">
        <v>5.2673273797139333E-2</v>
      </c>
      <c r="AI1112" s="13">
        <v>4.9511719532428063E-2</v>
      </c>
      <c r="AJ1112" s="13">
        <v>2.6368162298188901E-2</v>
      </c>
      <c r="AK1112" s="13">
        <v>6.1554677408916701E-2</v>
      </c>
      <c r="AL1112" s="13">
        <v>6.3463285828899194E-2</v>
      </c>
      <c r="AN1112" s="13">
        <v>5.9344794774620499E-2</v>
      </c>
      <c r="AO1112" s="13">
        <v>4.9170515051913409E-2</v>
      </c>
      <c r="AP1112" s="13">
        <v>7.0023339654519665E-2</v>
      </c>
      <c r="AQ1112" s="13">
        <v>4.1612776672470528E-2</v>
      </c>
    </row>
    <row r="1113" spans="2:45" x14ac:dyDescent="0.35">
      <c r="B1113" s="12" t="s">
        <v>274</v>
      </c>
      <c r="C1113" s="13">
        <v>2.0511533105782982E-2</v>
      </c>
      <c r="D1113" s="13">
        <v>2.337401842082782E-2</v>
      </c>
      <c r="E1113" s="13">
        <v>2.8171753069794001E-2</v>
      </c>
      <c r="F1113" s="13">
        <v>1.6667286953055971E-2</v>
      </c>
      <c r="G1113" s="13">
        <v>3.0960709958628891E-2</v>
      </c>
      <c r="H1113" s="13">
        <v>6.6525216387372764E-3</v>
      </c>
      <c r="I1113" s="13">
        <v>1.6389045859531531E-2</v>
      </c>
      <c r="K1113" s="13">
        <v>2.6618797500357651E-2</v>
      </c>
      <c r="L1113" s="13">
        <v>1.4532277018509321E-2</v>
      </c>
      <c r="N1113" s="13">
        <v>1.464423093157978E-2</v>
      </c>
      <c r="O1113" s="13">
        <v>2.9551416583290351E-2</v>
      </c>
      <c r="P1113" s="13">
        <v>1.051655726884199E-2</v>
      </c>
      <c r="Q1113" s="13">
        <v>2.3989034639998529E-2</v>
      </c>
      <c r="R1113" s="13">
        <v>1.305877556483803E-2</v>
      </c>
      <c r="S1113" s="13">
        <v>1.2564329625774679E-2</v>
      </c>
      <c r="T1113" s="13">
        <v>5.4789724038964219E-2</v>
      </c>
      <c r="U1113" s="13">
        <v>2.4042719605031938E-2</v>
      </c>
      <c r="V1113" s="13">
        <v>3.065628478903808E-2</v>
      </c>
      <c r="W1113" s="13">
        <v>1.192546927936374E-2</v>
      </c>
      <c r="X1113" s="13">
        <v>1.1847237674164891E-2</v>
      </c>
      <c r="Y1113" s="13">
        <v>1.7575850655423469E-2</v>
      </c>
      <c r="AA1113" s="13">
        <v>1.4197222425998871E-2</v>
      </c>
      <c r="AB1113" s="13">
        <v>2.072915474018119E-2</v>
      </c>
      <c r="AC1113" s="13">
        <v>2.3108994075617648E-2</v>
      </c>
      <c r="AD1113" s="13">
        <v>1.1944966012611439E-2</v>
      </c>
      <c r="AE1113" s="13">
        <v>3.5631693109355392E-2</v>
      </c>
      <c r="AF1113" s="13">
        <v>2.0343550084887849E-2</v>
      </c>
      <c r="AH1113" s="13">
        <v>1.7323253094398059E-2</v>
      </c>
      <c r="AI1113" s="13">
        <v>1.0027279709577581E-2</v>
      </c>
      <c r="AJ1113" s="13">
        <v>9.2995416579897457E-3</v>
      </c>
      <c r="AK1113" s="13">
        <v>2.1701578608032589E-2</v>
      </c>
      <c r="AL1113" s="13">
        <v>2.8481231680684348E-2</v>
      </c>
      <c r="AN1113" s="13">
        <v>1.191279043016817E-2</v>
      </c>
      <c r="AO1113" s="13">
        <v>1.542576845184292E-2</v>
      </c>
      <c r="AP1113" s="13">
        <v>2.9316701082101E-2</v>
      </c>
      <c r="AQ1113" s="13">
        <v>2.744940119085492E-2</v>
      </c>
    </row>
    <row r="1114" spans="2:45" x14ac:dyDescent="0.35">
      <c r="B1114" s="12" t="s">
        <v>81</v>
      </c>
      <c r="C1114" s="13">
        <v>1.6407835672324182E-2</v>
      </c>
      <c r="D1114" s="13">
        <v>2.7532448308742841E-2</v>
      </c>
      <c r="E1114" s="13">
        <v>1.1981246853053081E-2</v>
      </c>
      <c r="F1114" s="13">
        <v>2.6229826369202989E-2</v>
      </c>
      <c r="G1114" s="13">
        <v>1.6707081935486881E-2</v>
      </c>
      <c r="H1114" s="13">
        <v>1.029665477949851E-2</v>
      </c>
      <c r="I1114" s="13">
        <v>8.5676974349005175E-3</v>
      </c>
      <c r="K1114" s="13">
        <v>1.604120031431638E-2</v>
      </c>
      <c r="L1114" s="13">
        <v>1.6766786350491201E-2</v>
      </c>
      <c r="N1114" s="13">
        <v>1.034949950430843E-2</v>
      </c>
      <c r="O1114" s="13">
        <v>0</v>
      </c>
      <c r="P1114" s="13">
        <v>8.8972468030623017E-3</v>
      </c>
      <c r="Q1114" s="13">
        <v>2.5363726057068822E-2</v>
      </c>
      <c r="R1114" s="13">
        <v>0</v>
      </c>
      <c r="S1114" s="13">
        <v>1.7407370673375121E-2</v>
      </c>
      <c r="T1114" s="13">
        <v>1.37551160639176E-2</v>
      </c>
      <c r="U1114" s="13">
        <v>2.260179530135116E-2</v>
      </c>
      <c r="V1114" s="13">
        <v>1.161182208628889E-2</v>
      </c>
      <c r="W1114" s="13">
        <v>3.2095247237136013E-2</v>
      </c>
      <c r="X1114" s="13">
        <v>3.4183703401322353E-2</v>
      </c>
      <c r="Y1114" s="13">
        <v>1.196475804468377E-2</v>
      </c>
      <c r="AA1114" s="13">
        <v>1.2572170613090541E-2</v>
      </c>
      <c r="AB1114" s="13">
        <v>2.1561060763764101E-2</v>
      </c>
      <c r="AC1114" s="13">
        <v>1.6810117926733269E-2</v>
      </c>
      <c r="AD1114" s="13">
        <v>3.7946880505006649E-3</v>
      </c>
      <c r="AE1114" s="13">
        <v>3.1730506903997917E-2</v>
      </c>
      <c r="AF1114" s="13">
        <v>1.378220383083233E-2</v>
      </c>
      <c r="AH1114" s="13">
        <v>8.1517441759426986E-3</v>
      </c>
      <c r="AI1114" s="13">
        <v>2.3343233059706089E-2</v>
      </c>
      <c r="AJ1114" s="13">
        <v>2.875033778988588E-2</v>
      </c>
      <c r="AK1114" s="13">
        <v>1.0130163763953259E-2</v>
      </c>
      <c r="AL1114" s="13">
        <v>1.791099964845641E-2</v>
      </c>
      <c r="AN1114" s="13">
        <v>1.561191159964675E-2</v>
      </c>
      <c r="AO1114" s="13">
        <v>1.6534475543862819E-2</v>
      </c>
      <c r="AP1114" s="13">
        <v>1.5821947164505541E-2</v>
      </c>
      <c r="AQ1114" s="13">
        <v>1.7769069831437161E-2</v>
      </c>
    </row>
    <row r="1116" spans="2:45" x14ac:dyDescent="0.35">
      <c r="B1116" s="30" t="s">
        <v>277</v>
      </c>
      <c r="C1116" s="24"/>
      <c r="D1116" s="24"/>
      <c r="E1116" s="24"/>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row>
    <row r="1117" spans="2:45" x14ac:dyDescent="0.35">
      <c r="B1117" s="29" t="s">
        <v>16</v>
      </c>
      <c r="C1117" s="24"/>
      <c r="D1117" s="24"/>
      <c r="E1117" s="24"/>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row>
    <row r="1118" spans="2:45" x14ac:dyDescent="0.35">
      <c r="B1118" s="12" t="s">
        <v>270</v>
      </c>
      <c r="C1118" s="13">
        <v>0.43111978001709739</v>
      </c>
      <c r="D1118" s="13">
        <v>0.38764847764630539</v>
      </c>
      <c r="E1118" s="13">
        <v>0.42095618194328621</v>
      </c>
      <c r="F1118" s="13">
        <v>0.44933908833369268</v>
      </c>
      <c r="G1118" s="13">
        <v>0.41747277400350941</v>
      </c>
      <c r="H1118" s="13">
        <v>0.50432901989391743</v>
      </c>
      <c r="I1118" s="13">
        <v>0.41498697427526299</v>
      </c>
      <c r="K1118" s="13">
        <v>0.36682767049768561</v>
      </c>
      <c r="L1118" s="13">
        <v>0.49406432644104181</v>
      </c>
      <c r="N1118" s="13">
        <v>0.36828371380411951</v>
      </c>
      <c r="O1118" s="13">
        <v>0.46712412047773738</v>
      </c>
      <c r="P1118" s="13">
        <v>0.48524666555285878</v>
      </c>
      <c r="Q1118" s="13">
        <v>0.39870378981680871</v>
      </c>
      <c r="R1118" s="13">
        <v>0.43782474366835722</v>
      </c>
      <c r="S1118" s="13">
        <v>0.42527278707393712</v>
      </c>
      <c r="T1118" s="13">
        <v>0.46402689758868698</v>
      </c>
      <c r="U1118" s="13">
        <v>0.43842127700348532</v>
      </c>
      <c r="V1118" s="13">
        <v>0.45080543246838939</v>
      </c>
      <c r="W1118" s="13">
        <v>0.45264371268228037</v>
      </c>
      <c r="X1118" s="13">
        <v>0.38685071947075939</v>
      </c>
      <c r="Y1118" s="13">
        <v>0.40745511471847429</v>
      </c>
      <c r="AA1118" s="13">
        <v>0.45499166436062638</v>
      </c>
      <c r="AB1118" s="13">
        <v>0.43012472043458999</v>
      </c>
      <c r="AC1118" s="13">
        <v>0.45595082870366399</v>
      </c>
      <c r="AD1118" s="13">
        <v>0.43407766766637818</v>
      </c>
      <c r="AE1118" s="13">
        <v>0.44463299952066698</v>
      </c>
      <c r="AF1118" s="13">
        <v>0.37913779980002349</v>
      </c>
      <c r="AH1118" s="13">
        <v>0.45670677645628011</v>
      </c>
      <c r="AI1118" s="13">
        <v>0.43205652149836171</v>
      </c>
      <c r="AJ1118" s="13">
        <v>0.42513936432525201</v>
      </c>
      <c r="AK1118" s="13">
        <v>0.42753373969062292</v>
      </c>
      <c r="AL1118" s="13">
        <v>0.42293399329293119</v>
      </c>
      <c r="AN1118" s="13">
        <v>0.41799542448476501</v>
      </c>
      <c r="AO1118" s="13">
        <v>0.43515366454663168</v>
      </c>
      <c r="AP1118" s="13">
        <v>0.39164030324093102</v>
      </c>
      <c r="AQ1118" s="13">
        <v>0.4778367068376938</v>
      </c>
    </row>
    <row r="1119" spans="2:45" x14ac:dyDescent="0.35">
      <c r="B1119" s="12" t="s">
        <v>271</v>
      </c>
      <c r="C1119" s="13">
        <v>0.34889691721294142</v>
      </c>
      <c r="D1119" s="13">
        <v>0.34855017232838431</v>
      </c>
      <c r="E1119" s="13">
        <v>0.34036439449003603</v>
      </c>
      <c r="F1119" s="13">
        <v>0.31966017641521061</v>
      </c>
      <c r="G1119" s="13">
        <v>0.39210627784245772</v>
      </c>
      <c r="H1119" s="13">
        <v>0.28977413761605347</v>
      </c>
      <c r="I1119" s="13">
        <v>0.38460306327622268</v>
      </c>
      <c r="K1119" s="13">
        <v>0.35895372851426482</v>
      </c>
      <c r="L1119" s="13">
        <v>0.33905089675156758</v>
      </c>
      <c r="N1119" s="13">
        <v>0.46504310300245261</v>
      </c>
      <c r="O1119" s="13">
        <v>0.31792193006918912</v>
      </c>
      <c r="P1119" s="13">
        <v>0.31782356520912092</v>
      </c>
      <c r="Q1119" s="13">
        <v>0.42288821303724372</v>
      </c>
      <c r="R1119" s="13">
        <v>0.36660392054088969</v>
      </c>
      <c r="S1119" s="13">
        <v>0.33271656295200053</v>
      </c>
      <c r="T1119" s="13">
        <v>0.28472539234055733</v>
      </c>
      <c r="U1119" s="13">
        <v>0.31892192603597708</v>
      </c>
      <c r="V1119" s="13">
        <v>0.34175104836527398</v>
      </c>
      <c r="W1119" s="13">
        <v>0.33478270643525959</v>
      </c>
      <c r="X1119" s="13">
        <v>0.33320491813557129</v>
      </c>
      <c r="Y1119" s="13">
        <v>0.34613912069860719</v>
      </c>
      <c r="AA1119" s="13">
        <v>0.33199535913132372</v>
      </c>
      <c r="AB1119" s="13">
        <v>0.40972969387135788</v>
      </c>
      <c r="AC1119" s="13">
        <v>0.31134927579274091</v>
      </c>
      <c r="AD1119" s="13">
        <v>0.32237871382562089</v>
      </c>
      <c r="AE1119" s="13">
        <v>0.33222530896284758</v>
      </c>
      <c r="AF1119" s="13">
        <v>0.39062348245279199</v>
      </c>
      <c r="AH1119" s="13">
        <v>0.34644109720176253</v>
      </c>
      <c r="AI1119" s="13">
        <v>0.40471703229269079</v>
      </c>
      <c r="AJ1119" s="13">
        <v>0.32708242416351291</v>
      </c>
      <c r="AK1119" s="13">
        <v>0.34462266408619258</v>
      </c>
      <c r="AL1119" s="13">
        <v>0.34773500636129712</v>
      </c>
      <c r="AN1119" s="13">
        <v>0.39506405258872829</v>
      </c>
      <c r="AO1119" s="13">
        <v>0.34914916043852479</v>
      </c>
      <c r="AP1119" s="13">
        <v>0.33877787418091981</v>
      </c>
      <c r="AQ1119" s="13">
        <v>0.30725130269355561</v>
      </c>
    </row>
    <row r="1120" spans="2:45" x14ac:dyDescent="0.35">
      <c r="B1120" s="12" t="s">
        <v>272</v>
      </c>
      <c r="C1120" s="13">
        <v>0.14419411448020511</v>
      </c>
      <c r="D1120" s="13">
        <v>0.16999251497767209</v>
      </c>
      <c r="E1120" s="13">
        <v>0.1384771355750436</v>
      </c>
      <c r="F1120" s="13">
        <v>0.15487296461017211</v>
      </c>
      <c r="G1120" s="13">
        <v>9.9098733940236092E-2</v>
      </c>
      <c r="H1120" s="13">
        <v>0.1626386177071599</v>
      </c>
      <c r="I1120" s="13">
        <v>0.14728745875853649</v>
      </c>
      <c r="K1120" s="13">
        <v>0.17977389245715619</v>
      </c>
      <c r="L1120" s="13">
        <v>0.1093600889152538</v>
      </c>
      <c r="N1120" s="13">
        <v>0.1032827258231323</v>
      </c>
      <c r="O1120" s="13">
        <v>0.13119206785908391</v>
      </c>
      <c r="P1120" s="13">
        <v>0.13928716611909719</v>
      </c>
      <c r="Q1120" s="13">
        <v>0.12760639679040631</v>
      </c>
      <c r="R1120" s="13">
        <v>0.14758793671405149</v>
      </c>
      <c r="S1120" s="13">
        <v>0.17072650515239429</v>
      </c>
      <c r="T1120" s="13">
        <v>0.1582119988356725</v>
      </c>
      <c r="U1120" s="13">
        <v>0.1174697719120905</v>
      </c>
      <c r="V1120" s="13">
        <v>0.1270346190410446</v>
      </c>
      <c r="W1120" s="13">
        <v>0.1490593621660127</v>
      </c>
      <c r="X1120" s="13">
        <v>0.19504440915282609</v>
      </c>
      <c r="Y1120" s="13">
        <v>0.16205733060360189</v>
      </c>
      <c r="AA1120" s="13">
        <v>0.1493143608713835</v>
      </c>
      <c r="AB1120" s="13">
        <v>8.963783944085281E-2</v>
      </c>
      <c r="AC1120" s="13">
        <v>0.16799325682443861</v>
      </c>
      <c r="AD1120" s="13">
        <v>0.1807751948404534</v>
      </c>
      <c r="AE1120" s="13">
        <v>0.1069167545649982</v>
      </c>
      <c r="AF1120" s="13">
        <v>0.1604091420149987</v>
      </c>
      <c r="AH1120" s="13">
        <v>0.12775189699834999</v>
      </c>
      <c r="AI1120" s="13">
        <v>0.10761892389480671</v>
      </c>
      <c r="AJ1120" s="13">
        <v>0.171460145233849</v>
      </c>
      <c r="AK1120" s="13">
        <v>0.16379601159106111</v>
      </c>
      <c r="AL1120" s="13">
        <v>0.13763824571374719</v>
      </c>
      <c r="AN1120" s="13">
        <v>0.12906124998508611</v>
      </c>
      <c r="AO1120" s="13">
        <v>0.14111202933658329</v>
      </c>
      <c r="AP1120" s="13">
        <v>0.178578704119154</v>
      </c>
      <c r="AQ1120" s="13">
        <v>0.13341839962878779</v>
      </c>
    </row>
    <row r="1121" spans="2:45" x14ac:dyDescent="0.35">
      <c r="B1121" s="12" t="s">
        <v>273</v>
      </c>
      <c r="C1121" s="13">
        <v>4.0010406135452918E-2</v>
      </c>
      <c r="D1121" s="13">
        <v>6.2493012714471753E-2</v>
      </c>
      <c r="E1121" s="13">
        <v>3.7031161222883559E-2</v>
      </c>
      <c r="F1121" s="13">
        <v>3.1018447744885571E-2</v>
      </c>
      <c r="G1121" s="13">
        <v>4.847031704293496E-2</v>
      </c>
      <c r="H1121" s="13">
        <v>3.3597881949705533E-2</v>
      </c>
      <c r="I1121" s="13">
        <v>3.2391632690312651E-2</v>
      </c>
      <c r="K1121" s="13">
        <v>4.9308213916346273E-2</v>
      </c>
      <c r="L1121" s="13">
        <v>3.0907480475055218E-2</v>
      </c>
      <c r="N1121" s="13">
        <v>2.7595291192622391E-2</v>
      </c>
      <c r="O1121" s="13">
        <v>5.4210465010699142E-2</v>
      </c>
      <c r="P1121" s="13">
        <v>3.986376070101131E-2</v>
      </c>
      <c r="Q1121" s="13">
        <v>0</v>
      </c>
      <c r="R1121" s="13">
        <v>3.7716936407673617E-2</v>
      </c>
      <c r="S1121" s="13">
        <v>3.9549802307829042E-2</v>
      </c>
      <c r="T1121" s="13">
        <v>5.2635769428840837E-2</v>
      </c>
      <c r="U1121" s="13">
        <v>6.2026042514023487E-2</v>
      </c>
      <c r="V1121" s="13">
        <v>3.4484715340049599E-2</v>
      </c>
      <c r="W1121" s="13">
        <v>2.6028080987653881E-2</v>
      </c>
      <c r="X1121" s="13">
        <v>3.9737931940750877E-2</v>
      </c>
      <c r="Y1121" s="13">
        <v>6.6364177970286431E-2</v>
      </c>
      <c r="AA1121" s="13">
        <v>3.8347985857696471E-2</v>
      </c>
      <c r="AB1121" s="13">
        <v>4.1897063037341732E-2</v>
      </c>
      <c r="AC1121" s="13">
        <v>3.3680641547498967E-2</v>
      </c>
      <c r="AD1121" s="13">
        <v>4.2400542789062787E-2</v>
      </c>
      <c r="AE1121" s="13">
        <v>4.9030760861999478E-2</v>
      </c>
      <c r="AF1121" s="13">
        <v>3.4411655388527418E-2</v>
      </c>
      <c r="AH1121" s="13">
        <v>4.0664657861241738E-2</v>
      </c>
      <c r="AI1121" s="13">
        <v>4.0285913082257527E-2</v>
      </c>
      <c r="AJ1121" s="13">
        <v>3.5393397519829263E-2</v>
      </c>
      <c r="AK1121" s="13">
        <v>4.2498127733690882E-2</v>
      </c>
      <c r="AL1121" s="13">
        <v>3.9846608365637887E-2</v>
      </c>
      <c r="AN1121" s="13">
        <v>3.2350178284140017E-2</v>
      </c>
      <c r="AO1121" s="13">
        <v>3.9188457996262693E-2</v>
      </c>
      <c r="AP1121" s="13">
        <v>4.9693265183864792E-2</v>
      </c>
      <c r="AQ1121" s="13">
        <v>3.8877045628580367E-2</v>
      </c>
    </row>
    <row r="1122" spans="2:45" x14ac:dyDescent="0.35">
      <c r="B1122" s="12" t="s">
        <v>274</v>
      </c>
      <c r="C1122" s="13">
        <v>1.9198353778199811E-2</v>
      </c>
      <c r="D1122" s="13">
        <v>1.4914207070915571E-2</v>
      </c>
      <c r="E1122" s="13">
        <v>3.698450926316884E-2</v>
      </c>
      <c r="F1122" s="13">
        <v>1.968124934015094E-2</v>
      </c>
      <c r="G1122" s="13">
        <v>2.8876462520850989E-2</v>
      </c>
      <c r="H1122" s="13">
        <v>3.4270140946090822E-3</v>
      </c>
      <c r="I1122" s="13">
        <v>9.951700546923967E-3</v>
      </c>
      <c r="K1122" s="13">
        <v>2.5142782716464071E-2</v>
      </c>
      <c r="L1122" s="13">
        <v>1.337852011485674E-2</v>
      </c>
      <c r="N1122" s="13">
        <v>1.516974182385456E-2</v>
      </c>
      <c r="O1122" s="13">
        <v>2.9551416583290351E-2</v>
      </c>
      <c r="P1122" s="13">
        <v>8.8815956148494846E-3</v>
      </c>
      <c r="Q1122" s="13">
        <v>1.135931102700493E-2</v>
      </c>
      <c r="R1122" s="13">
        <v>1.0266462669028141E-2</v>
      </c>
      <c r="S1122" s="13">
        <v>2.0580895219194421E-2</v>
      </c>
      <c r="T1122" s="13">
        <v>1.9276381576568691E-2</v>
      </c>
      <c r="U1122" s="13">
        <v>4.5507161051226833E-2</v>
      </c>
      <c r="V1122" s="13">
        <v>2.8659813589697179E-2</v>
      </c>
      <c r="W1122" s="13">
        <v>1.2669763109107231E-2</v>
      </c>
      <c r="X1122" s="13">
        <v>1.344314742195353E-2</v>
      </c>
      <c r="Y1122" s="13">
        <v>1.1993182907263941E-2</v>
      </c>
      <c r="AA1122" s="13">
        <v>1.4398072075338169E-2</v>
      </c>
      <c r="AB1122" s="13">
        <v>1.5660762134089162E-2</v>
      </c>
      <c r="AC1122" s="13">
        <v>2.3108994075617648E-2</v>
      </c>
      <c r="AD1122" s="13">
        <v>1.6573192827984071E-2</v>
      </c>
      <c r="AE1122" s="13">
        <v>3.4492686777088742E-2</v>
      </c>
      <c r="AF1122" s="13">
        <v>1.4475625122375929E-2</v>
      </c>
      <c r="AH1122" s="13">
        <v>1.7593102909180359E-2</v>
      </c>
      <c r="AI1122" s="13">
        <v>5.1401428309929154E-3</v>
      </c>
      <c r="AJ1122" s="13">
        <v>1.9426946529198581E-2</v>
      </c>
      <c r="AK1122" s="13">
        <v>1.3405773668915219E-2</v>
      </c>
      <c r="AL1122" s="13">
        <v>2.7244242159104991E-2</v>
      </c>
      <c r="AN1122" s="13">
        <v>1.168979759857533E-2</v>
      </c>
      <c r="AO1122" s="13">
        <v>1.905507896113719E-2</v>
      </c>
      <c r="AP1122" s="13">
        <v>2.75765986026471E-2</v>
      </c>
      <c r="AQ1122" s="13">
        <v>2.020555374579144E-2</v>
      </c>
    </row>
    <row r="1123" spans="2:45" x14ac:dyDescent="0.35">
      <c r="B1123" s="12" t="s">
        <v>81</v>
      </c>
      <c r="C1123" s="13">
        <v>1.6580428376103531E-2</v>
      </c>
      <c r="D1123" s="13">
        <v>1.640161526225099E-2</v>
      </c>
      <c r="E1123" s="13">
        <v>2.6186617505581919E-2</v>
      </c>
      <c r="F1123" s="13">
        <v>2.5428073555888182E-2</v>
      </c>
      <c r="G1123" s="13">
        <v>1.397543465001078E-2</v>
      </c>
      <c r="H1123" s="13">
        <v>6.2333287385543962E-3</v>
      </c>
      <c r="I1123" s="13">
        <v>1.0779170452741221E-2</v>
      </c>
      <c r="K1123" s="13">
        <v>1.9993711898083081E-2</v>
      </c>
      <c r="L1123" s="13">
        <v>1.3238687302224829E-2</v>
      </c>
      <c r="N1123" s="13">
        <v>2.0625424353818721E-2</v>
      </c>
      <c r="O1123" s="13">
        <v>0</v>
      </c>
      <c r="P1123" s="13">
        <v>8.8972468030623017E-3</v>
      </c>
      <c r="Q1123" s="13">
        <v>3.9442289328536398E-2</v>
      </c>
      <c r="R1123" s="13">
        <v>0</v>
      </c>
      <c r="S1123" s="13">
        <v>1.115344729464462E-2</v>
      </c>
      <c r="T1123" s="13">
        <v>2.1123560229673721E-2</v>
      </c>
      <c r="U1123" s="13">
        <v>1.7653821483196649E-2</v>
      </c>
      <c r="V1123" s="13">
        <v>1.726437119554515E-2</v>
      </c>
      <c r="W1123" s="13">
        <v>2.4816374619685971E-2</v>
      </c>
      <c r="X1123" s="13">
        <v>3.1718873878138758E-2</v>
      </c>
      <c r="Y1123" s="13">
        <v>5.9910731017661792E-3</v>
      </c>
      <c r="AA1123" s="13">
        <v>1.095255770363184E-2</v>
      </c>
      <c r="AB1123" s="13">
        <v>1.2949921081768409E-2</v>
      </c>
      <c r="AC1123" s="13">
        <v>7.9170030560400239E-3</v>
      </c>
      <c r="AD1123" s="13">
        <v>3.7946880505006649E-3</v>
      </c>
      <c r="AE1123" s="13">
        <v>3.2701489312399003E-2</v>
      </c>
      <c r="AF1123" s="13">
        <v>2.094229522128236E-2</v>
      </c>
      <c r="AH1123" s="13">
        <v>1.084246857318534E-2</v>
      </c>
      <c r="AI1123" s="13">
        <v>1.018146640089021E-2</v>
      </c>
      <c r="AJ1123" s="13">
        <v>2.1497722228358201E-2</v>
      </c>
      <c r="AK1123" s="13">
        <v>8.1436832295172165E-3</v>
      </c>
      <c r="AL1123" s="13">
        <v>2.4601904107281889E-2</v>
      </c>
      <c r="AN1123" s="13">
        <v>1.3839297058705541E-2</v>
      </c>
      <c r="AO1123" s="13">
        <v>1.6341608720860129E-2</v>
      </c>
      <c r="AP1123" s="13">
        <v>1.3733254672483401E-2</v>
      </c>
      <c r="AQ1123" s="13">
        <v>2.2410991465591029E-2</v>
      </c>
    </row>
    <row r="1125" spans="2:45" x14ac:dyDescent="0.35">
      <c r="B1125" s="30" t="s">
        <v>278</v>
      </c>
      <c r="C1125" s="24"/>
      <c r="D1125" s="24"/>
      <c r="E1125" s="24"/>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row>
    <row r="1126" spans="2:45" x14ac:dyDescent="0.35">
      <c r="B1126" s="29" t="s">
        <v>16</v>
      </c>
      <c r="C1126" s="24"/>
      <c r="D1126" s="24"/>
      <c r="E1126" s="24"/>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row>
    <row r="1127" spans="2:45" x14ac:dyDescent="0.35">
      <c r="B1127" s="12" t="s">
        <v>270</v>
      </c>
      <c r="C1127" s="13">
        <v>0.28080846901080281</v>
      </c>
      <c r="D1127" s="13">
        <v>0.2729083803909062</v>
      </c>
      <c r="E1127" s="13">
        <v>0.26267653888425768</v>
      </c>
      <c r="F1127" s="13">
        <v>0.31594387251167938</v>
      </c>
      <c r="G1127" s="13">
        <v>0.305374818887023</v>
      </c>
      <c r="H1127" s="13">
        <v>0.30057137730320871</v>
      </c>
      <c r="I1127" s="13">
        <v>0.23899354411039861</v>
      </c>
      <c r="K1127" s="13">
        <v>0.26074468160849529</v>
      </c>
      <c r="L1127" s="13">
        <v>0.30045171927938169</v>
      </c>
      <c r="N1127" s="13">
        <v>0.29484094944006112</v>
      </c>
      <c r="O1127" s="13">
        <v>0.35524769243550919</v>
      </c>
      <c r="P1127" s="13">
        <v>0.369770478790309</v>
      </c>
      <c r="Q1127" s="13">
        <v>0.29534267409530729</v>
      </c>
      <c r="R1127" s="13">
        <v>0.31456205397755183</v>
      </c>
      <c r="S1127" s="13">
        <v>0.28116318098205151</v>
      </c>
      <c r="T1127" s="13">
        <v>0.29957363478087168</v>
      </c>
      <c r="U1127" s="13">
        <v>0.27615904549683101</v>
      </c>
      <c r="V1127" s="13">
        <v>0.22303988012273851</v>
      </c>
      <c r="W1127" s="13">
        <v>0.25566639203687003</v>
      </c>
      <c r="X1127" s="13">
        <v>0.23432817952968099</v>
      </c>
      <c r="Y1127" s="13">
        <v>0.30253828505622188</v>
      </c>
      <c r="AA1127" s="13">
        <v>0.297571665318065</v>
      </c>
      <c r="AB1127" s="13">
        <v>0.21606884388994721</v>
      </c>
      <c r="AC1127" s="13">
        <v>0.2968213925663184</v>
      </c>
      <c r="AD1127" s="13">
        <v>0.31421184443315647</v>
      </c>
      <c r="AE1127" s="13">
        <v>0.24902467538887521</v>
      </c>
      <c r="AF1127" s="13">
        <v>0.28318099555769688</v>
      </c>
      <c r="AH1127" s="13">
        <v>0.29753618457416592</v>
      </c>
      <c r="AI1127" s="13">
        <v>0.25790777441212942</v>
      </c>
      <c r="AJ1127" s="13">
        <v>0.22634786005481031</v>
      </c>
      <c r="AK1127" s="13">
        <v>0.29636140763129742</v>
      </c>
      <c r="AL1127" s="13">
        <v>0.29003148152687092</v>
      </c>
      <c r="AN1127" s="13">
        <v>0.2427117882882229</v>
      </c>
      <c r="AO1127" s="13">
        <v>0.29586432321799649</v>
      </c>
      <c r="AP1127" s="13">
        <v>0.30310494334312621</v>
      </c>
      <c r="AQ1127" s="13">
        <v>0.28775308683501699</v>
      </c>
    </row>
    <row r="1128" spans="2:45" x14ac:dyDescent="0.35">
      <c r="B1128" s="12" t="s">
        <v>271</v>
      </c>
      <c r="C1128" s="13">
        <v>0.30475334465026921</v>
      </c>
      <c r="D1128" s="13">
        <v>0.25341191527086548</v>
      </c>
      <c r="E1128" s="13">
        <v>0.30529769140738627</v>
      </c>
      <c r="F1128" s="13">
        <v>0.3055732456804014</v>
      </c>
      <c r="G1128" s="13">
        <v>0.3174422534398551</v>
      </c>
      <c r="H1128" s="13">
        <v>0.30869764831790841</v>
      </c>
      <c r="I1128" s="13">
        <v>0.32452683792691872</v>
      </c>
      <c r="K1128" s="13">
        <v>0.28707303239137949</v>
      </c>
      <c r="L1128" s="13">
        <v>0.32206307743222901</v>
      </c>
      <c r="N1128" s="13">
        <v>0.33851288542129171</v>
      </c>
      <c r="O1128" s="13">
        <v>0.34983841248736131</v>
      </c>
      <c r="P1128" s="13">
        <v>0.34771487885577451</v>
      </c>
      <c r="Q1128" s="13">
        <v>0.27979299787217782</v>
      </c>
      <c r="R1128" s="13">
        <v>0.30528378898992309</v>
      </c>
      <c r="S1128" s="13">
        <v>0.29404461746976268</v>
      </c>
      <c r="T1128" s="13">
        <v>0.35506677437188883</v>
      </c>
      <c r="U1128" s="13">
        <v>0.23386955074806459</v>
      </c>
      <c r="V1128" s="13">
        <v>0.27252618906953191</v>
      </c>
      <c r="W1128" s="13">
        <v>0.32548740805081577</v>
      </c>
      <c r="X1128" s="13">
        <v>0.30499261570975028</v>
      </c>
      <c r="Y1128" s="13">
        <v>0.30337518034714461</v>
      </c>
      <c r="AA1128" s="13">
        <v>0.29853491768863322</v>
      </c>
      <c r="AB1128" s="13">
        <v>0.31747389288230649</v>
      </c>
      <c r="AC1128" s="13">
        <v>0.26909416980560069</v>
      </c>
      <c r="AD1128" s="13">
        <v>0.32370994577858281</v>
      </c>
      <c r="AE1128" s="13">
        <v>0.30362968641698052</v>
      </c>
      <c r="AF1128" s="13">
        <v>0.30910643548118039</v>
      </c>
      <c r="AH1128" s="13">
        <v>0.29247265740581008</v>
      </c>
      <c r="AI1128" s="13">
        <v>0.37417795599207132</v>
      </c>
      <c r="AJ1128" s="13">
        <v>0.30048031231295957</v>
      </c>
      <c r="AK1128" s="13">
        <v>0.30227687898572803</v>
      </c>
      <c r="AL1128" s="13">
        <v>0.29678661052232302</v>
      </c>
      <c r="AN1128" s="13">
        <v>0.34497432052759308</v>
      </c>
      <c r="AO1128" s="13">
        <v>0.30848082392955578</v>
      </c>
      <c r="AP1128" s="13">
        <v>0.29890191451478598</v>
      </c>
      <c r="AQ1128" s="13">
        <v>0.26265028200903062</v>
      </c>
    </row>
    <row r="1129" spans="2:45" x14ac:dyDescent="0.35">
      <c r="B1129" s="12" t="s">
        <v>272</v>
      </c>
      <c r="C1129" s="13">
        <v>0.198573387721237</v>
      </c>
      <c r="D1129" s="13">
        <v>0.2195674072317241</v>
      </c>
      <c r="E1129" s="13">
        <v>0.1927943036753102</v>
      </c>
      <c r="F1129" s="13">
        <v>0.18143266812065659</v>
      </c>
      <c r="G1129" s="13">
        <v>0.19102140770140749</v>
      </c>
      <c r="H1129" s="13">
        <v>0.19868890848746129</v>
      </c>
      <c r="I1129" s="13">
        <v>0.20940805268433391</v>
      </c>
      <c r="K1129" s="13">
        <v>0.23364387041543511</v>
      </c>
      <c r="L1129" s="13">
        <v>0.16423798260611039</v>
      </c>
      <c r="N1129" s="13">
        <v>0.20945306441601549</v>
      </c>
      <c r="O1129" s="13">
        <v>0.23986536310989659</v>
      </c>
      <c r="P1129" s="13">
        <v>0.15672392607363911</v>
      </c>
      <c r="Q1129" s="13">
        <v>0.1901533623082419</v>
      </c>
      <c r="R1129" s="13">
        <v>0.2001242570275745</v>
      </c>
      <c r="S1129" s="13">
        <v>0.2150285136574254</v>
      </c>
      <c r="T1129" s="13">
        <v>0.1689760314055779</v>
      </c>
      <c r="U1129" s="13">
        <v>0.1920597368052171</v>
      </c>
      <c r="V1129" s="13">
        <v>0.23759681530233151</v>
      </c>
      <c r="W1129" s="13">
        <v>0.19172433708171499</v>
      </c>
      <c r="X1129" s="13">
        <v>0.20075274963087211</v>
      </c>
      <c r="Y1129" s="13">
        <v>0.16041527164297509</v>
      </c>
      <c r="AA1129" s="13">
        <v>0.2241172855908681</v>
      </c>
      <c r="AB1129" s="13">
        <v>0.23339032670659321</v>
      </c>
      <c r="AC1129" s="13">
        <v>0.17840740227468599</v>
      </c>
      <c r="AD1129" s="13">
        <v>0.1783296475109839</v>
      </c>
      <c r="AE1129" s="13">
        <v>0.17874220716948969</v>
      </c>
      <c r="AF1129" s="13">
        <v>0.18477118918600369</v>
      </c>
      <c r="AH1129" s="13">
        <v>0.23453994369852799</v>
      </c>
      <c r="AI1129" s="13">
        <v>0.16112159385319519</v>
      </c>
      <c r="AJ1129" s="13">
        <v>0.22241522187825649</v>
      </c>
      <c r="AK1129" s="13">
        <v>0.19567865185086711</v>
      </c>
      <c r="AL1129" s="13">
        <v>0.1823494421439821</v>
      </c>
      <c r="AN1129" s="13">
        <v>0.23620416807816511</v>
      </c>
      <c r="AO1129" s="13">
        <v>0.19457356429308731</v>
      </c>
      <c r="AP1129" s="13">
        <v>0.18666193406700099</v>
      </c>
      <c r="AQ1129" s="13">
        <v>0.1720987671334416</v>
      </c>
    </row>
    <row r="1130" spans="2:45" x14ac:dyDescent="0.35">
      <c r="B1130" s="12" t="s">
        <v>273</v>
      </c>
      <c r="C1130" s="13">
        <v>0.12365206141184711</v>
      </c>
      <c r="D1130" s="13">
        <v>0.1367804769234337</v>
      </c>
      <c r="E1130" s="13">
        <v>0.1580411979806588</v>
      </c>
      <c r="F1130" s="13">
        <v>0.1039929996753325</v>
      </c>
      <c r="G1130" s="13">
        <v>0.10449005445566251</v>
      </c>
      <c r="H1130" s="13">
        <v>0.1086089407059799</v>
      </c>
      <c r="I1130" s="13">
        <v>0.12868519312875171</v>
      </c>
      <c r="K1130" s="13">
        <v>0.12503640300220659</v>
      </c>
      <c r="L1130" s="13">
        <v>0.1222967356315556</v>
      </c>
      <c r="N1130" s="13">
        <v>7.6400511339504054E-2</v>
      </c>
      <c r="O1130" s="13">
        <v>3.117013004409612E-2</v>
      </c>
      <c r="P1130" s="13">
        <v>8.0355432462503193E-2</v>
      </c>
      <c r="Q1130" s="13">
        <v>0.1275615200253436</v>
      </c>
      <c r="R1130" s="13">
        <v>0.11913302700221649</v>
      </c>
      <c r="S1130" s="13">
        <v>0.12147297122960241</v>
      </c>
      <c r="T1130" s="13">
        <v>8.6444888100319417E-2</v>
      </c>
      <c r="U1130" s="13">
        <v>0.1467350075977229</v>
      </c>
      <c r="V1130" s="13">
        <v>0.15663810401110881</v>
      </c>
      <c r="W1130" s="13">
        <v>0.14010757496961701</v>
      </c>
      <c r="X1130" s="13">
        <v>0.16017920883443101</v>
      </c>
      <c r="Y1130" s="13">
        <v>0.13012733181762451</v>
      </c>
      <c r="AA1130" s="13">
        <v>0.1103882429292172</v>
      </c>
      <c r="AB1130" s="13">
        <v>8.6350762339963444E-2</v>
      </c>
      <c r="AC1130" s="13">
        <v>0.14813680897227749</v>
      </c>
      <c r="AD1130" s="13">
        <v>0.1115487680435204</v>
      </c>
      <c r="AE1130" s="13">
        <v>0.1203226523108632</v>
      </c>
      <c r="AF1130" s="13">
        <v>0.1570189452447017</v>
      </c>
      <c r="AH1130" s="13">
        <v>0.1212145827032885</v>
      </c>
      <c r="AI1130" s="13">
        <v>0.1044746756053527</v>
      </c>
      <c r="AJ1130" s="13">
        <v>0.1363667677455869</v>
      </c>
      <c r="AK1130" s="13">
        <v>0.1111891137157103</v>
      </c>
      <c r="AL1130" s="13">
        <v>0.13273536821274939</v>
      </c>
      <c r="AN1130" s="13">
        <v>0.1177396727763628</v>
      </c>
      <c r="AO1130" s="13">
        <v>0.1213066302819673</v>
      </c>
      <c r="AP1130" s="13">
        <v>0.1158636807582961</v>
      </c>
      <c r="AQ1130" s="13">
        <v>0.13915836683472069</v>
      </c>
    </row>
    <row r="1131" spans="2:45" x14ac:dyDescent="0.35">
      <c r="B1131" s="12" t="s">
        <v>274</v>
      </c>
      <c r="C1131" s="13">
        <v>6.2236124615911277E-2</v>
      </c>
      <c r="D1131" s="13">
        <v>7.4823506993351233E-2</v>
      </c>
      <c r="E1131" s="13">
        <v>4.8928815006946097E-2</v>
      </c>
      <c r="F1131" s="13">
        <v>5.4027841553394608E-2</v>
      </c>
      <c r="G1131" s="13">
        <v>5.701178197529428E-2</v>
      </c>
      <c r="H1131" s="13">
        <v>7.1327337621346618E-2</v>
      </c>
      <c r="I1131" s="13">
        <v>6.9539949110641319E-2</v>
      </c>
      <c r="K1131" s="13">
        <v>7.1360454585154096E-2</v>
      </c>
      <c r="L1131" s="13">
        <v>5.3303040670936899E-2</v>
      </c>
      <c r="N1131" s="13">
        <v>7.0552317935918304E-2</v>
      </c>
      <c r="O1131" s="13">
        <v>1.5140004017706279E-2</v>
      </c>
      <c r="P1131" s="13">
        <v>3.5182907500101862E-2</v>
      </c>
      <c r="Q1131" s="13">
        <v>3.6724696795901672E-2</v>
      </c>
      <c r="R1131" s="13">
        <v>3.7400765062587653E-2</v>
      </c>
      <c r="S1131" s="13">
        <v>5.8101318446197363E-2</v>
      </c>
      <c r="T1131" s="13">
        <v>5.3076764402653499E-2</v>
      </c>
      <c r="U1131" s="13">
        <v>0.1021084910700564</v>
      </c>
      <c r="V1131" s="13">
        <v>8.6590927885569338E-2</v>
      </c>
      <c r="W1131" s="13">
        <v>4.5595800334681608E-2</v>
      </c>
      <c r="X1131" s="13">
        <v>6.7746240436276001E-2</v>
      </c>
      <c r="Y1131" s="13">
        <v>7.897953148264826E-2</v>
      </c>
      <c r="AA1131" s="13">
        <v>4.9345681301776231E-2</v>
      </c>
      <c r="AB1131" s="13">
        <v>0.12768520670465311</v>
      </c>
      <c r="AC1131" s="13">
        <v>8.2554604963251024E-2</v>
      </c>
      <c r="AD1131" s="13">
        <v>5.2435571104950937E-2</v>
      </c>
      <c r="AE1131" s="13">
        <v>7.2009719341688136E-2</v>
      </c>
      <c r="AF1131" s="13">
        <v>5.1069090231615322E-2</v>
      </c>
      <c r="AH1131" s="13">
        <v>3.7979620528936678E-2</v>
      </c>
      <c r="AI1131" s="13">
        <v>7.3890785599490708E-2</v>
      </c>
      <c r="AJ1131" s="13">
        <v>8.283984973420247E-2</v>
      </c>
      <c r="AK1131" s="13">
        <v>6.3261469696540368E-2</v>
      </c>
      <c r="AL1131" s="13">
        <v>6.2369245604922303E-2</v>
      </c>
      <c r="AN1131" s="13">
        <v>4.2899760113893307E-2</v>
      </c>
      <c r="AO1131" s="13">
        <v>5.7757125430034029E-2</v>
      </c>
      <c r="AP1131" s="13">
        <v>6.5295853930292219E-2</v>
      </c>
      <c r="AQ1131" s="13">
        <v>8.5486453686388561E-2</v>
      </c>
    </row>
    <row r="1132" spans="2:45" x14ac:dyDescent="0.35">
      <c r="B1132" s="12" t="s">
        <v>81</v>
      </c>
      <c r="C1132" s="13">
        <v>2.9976612589932769E-2</v>
      </c>
      <c r="D1132" s="13">
        <v>4.2508313189719482E-2</v>
      </c>
      <c r="E1132" s="13">
        <v>3.2261453045441077E-2</v>
      </c>
      <c r="F1132" s="13">
        <v>3.9029372458535633E-2</v>
      </c>
      <c r="G1132" s="13">
        <v>2.4659683540757558E-2</v>
      </c>
      <c r="H1132" s="13">
        <v>1.2105787564094989E-2</v>
      </c>
      <c r="I1132" s="13">
        <v>2.884642303895581E-2</v>
      </c>
      <c r="K1132" s="13">
        <v>2.2141557997329381E-2</v>
      </c>
      <c r="L1132" s="13">
        <v>3.7647444379786517E-2</v>
      </c>
      <c r="N1132" s="13">
        <v>1.024027144720944E-2</v>
      </c>
      <c r="O1132" s="13">
        <v>8.738397905430283E-3</v>
      </c>
      <c r="P1132" s="13">
        <v>1.0252376317672399E-2</v>
      </c>
      <c r="Q1132" s="13">
        <v>7.0424748903027967E-2</v>
      </c>
      <c r="R1132" s="13">
        <v>2.3496107940146348E-2</v>
      </c>
      <c r="S1132" s="13">
        <v>3.01893982149605E-2</v>
      </c>
      <c r="T1132" s="13">
        <v>3.6861906938688828E-2</v>
      </c>
      <c r="U1132" s="13">
        <v>4.9068168282107798E-2</v>
      </c>
      <c r="V1132" s="13">
        <v>2.360808360871982E-2</v>
      </c>
      <c r="W1132" s="13">
        <v>4.141848752630034E-2</v>
      </c>
      <c r="X1132" s="13">
        <v>3.2001005858989399E-2</v>
      </c>
      <c r="Y1132" s="13">
        <v>2.4564399653385669E-2</v>
      </c>
      <c r="AA1132" s="13">
        <v>2.0042207171440261E-2</v>
      </c>
      <c r="AB1132" s="13">
        <v>1.9030967476536691E-2</v>
      </c>
      <c r="AC1132" s="13">
        <v>2.4985621417866439E-2</v>
      </c>
      <c r="AD1132" s="13">
        <v>1.9764223128805349E-2</v>
      </c>
      <c r="AE1132" s="13">
        <v>7.6271059372103461E-2</v>
      </c>
      <c r="AF1132" s="13">
        <v>1.4853344298801981E-2</v>
      </c>
      <c r="AH1132" s="13">
        <v>1.6257011089270589E-2</v>
      </c>
      <c r="AI1132" s="13">
        <v>2.8427214537760769E-2</v>
      </c>
      <c r="AJ1132" s="13">
        <v>3.154998827418428E-2</v>
      </c>
      <c r="AK1132" s="13">
        <v>3.123247811985681E-2</v>
      </c>
      <c r="AL1132" s="13">
        <v>3.5727851989152418E-2</v>
      </c>
      <c r="AN1132" s="13">
        <v>1.547029021576315E-2</v>
      </c>
      <c r="AO1132" s="13">
        <v>2.201753284735886E-2</v>
      </c>
      <c r="AP1132" s="13">
        <v>3.0171673386498541E-2</v>
      </c>
      <c r="AQ1132" s="13">
        <v>5.2853043501401638E-2</v>
      </c>
    </row>
    <row r="1134" spans="2:45" x14ac:dyDescent="0.35">
      <c r="B1134" s="30" t="s">
        <v>279</v>
      </c>
      <c r="C1134" s="24"/>
      <c r="D1134" s="24"/>
      <c r="E1134" s="24"/>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row>
    <row r="1135" spans="2:45" x14ac:dyDescent="0.35">
      <c r="B1135" s="29" t="s">
        <v>16</v>
      </c>
      <c r="C1135" s="24"/>
      <c r="D1135" s="24"/>
      <c r="E1135" s="24"/>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row>
    <row r="1136" spans="2:45" x14ac:dyDescent="0.35">
      <c r="B1136" s="12" t="s">
        <v>270</v>
      </c>
      <c r="C1136" s="13">
        <v>0.24559486519686011</v>
      </c>
      <c r="D1136" s="13">
        <v>0.29933454942693738</v>
      </c>
      <c r="E1136" s="13">
        <v>0.31907193132544409</v>
      </c>
      <c r="F1136" s="13">
        <v>0.26541417810234941</v>
      </c>
      <c r="G1136" s="13">
        <v>0.24376431491797229</v>
      </c>
      <c r="H1136" s="13">
        <v>0.23529122144613951</v>
      </c>
      <c r="I1136" s="13">
        <v>0.14281453058307961</v>
      </c>
      <c r="K1136" s="13">
        <v>0.22626583914506801</v>
      </c>
      <c r="L1136" s="13">
        <v>0.26451875471831549</v>
      </c>
      <c r="N1136" s="13">
        <v>0.21844956886416531</v>
      </c>
      <c r="O1136" s="13">
        <v>0.26112753087921781</v>
      </c>
      <c r="P1136" s="13">
        <v>0.27792625569750318</v>
      </c>
      <c r="Q1136" s="13">
        <v>0.24959676309131321</v>
      </c>
      <c r="R1136" s="13">
        <v>0.2338875999512911</v>
      </c>
      <c r="S1136" s="13">
        <v>0.23418761996603429</v>
      </c>
      <c r="T1136" s="13">
        <v>0.2270665405148603</v>
      </c>
      <c r="U1136" s="13">
        <v>0.24614334208771521</v>
      </c>
      <c r="V1136" s="13">
        <v>0.29251975757554249</v>
      </c>
      <c r="W1136" s="13">
        <v>0.25649932039717338</v>
      </c>
      <c r="X1136" s="13">
        <v>0.20716448759380901</v>
      </c>
      <c r="Y1136" s="13">
        <v>0.2313626290502945</v>
      </c>
      <c r="AA1136" s="13">
        <v>0.27959695514977728</v>
      </c>
      <c r="AB1136" s="13">
        <v>0.2327668240309537</v>
      </c>
      <c r="AC1136" s="13">
        <v>0.27981364568863482</v>
      </c>
      <c r="AD1136" s="13">
        <v>0.24007213322792759</v>
      </c>
      <c r="AE1136" s="13">
        <v>0.24002287434212141</v>
      </c>
      <c r="AF1136" s="13">
        <v>0.2016478497467209</v>
      </c>
      <c r="AH1136" s="13">
        <v>0.28898621047102352</v>
      </c>
      <c r="AI1136" s="13">
        <v>0.27796488652422691</v>
      </c>
      <c r="AJ1136" s="13">
        <v>0.26972545962103972</v>
      </c>
      <c r="AK1136" s="13">
        <v>0.2286548864380491</v>
      </c>
      <c r="AL1136" s="13">
        <v>0.21726677905482561</v>
      </c>
      <c r="AN1136" s="13">
        <v>0.23888265385753321</v>
      </c>
      <c r="AO1136" s="13">
        <v>0.24137261514700389</v>
      </c>
      <c r="AP1136" s="13">
        <v>0.25253404157967302</v>
      </c>
      <c r="AQ1136" s="13">
        <v>0.25073074670187312</v>
      </c>
    </row>
    <row r="1137" spans="2:45" x14ac:dyDescent="0.35">
      <c r="B1137" s="12" t="s">
        <v>271</v>
      </c>
      <c r="C1137" s="13">
        <v>0.27731645355749301</v>
      </c>
      <c r="D1137" s="13">
        <v>0.29063114772193799</v>
      </c>
      <c r="E1137" s="13">
        <v>0.3083844637100196</v>
      </c>
      <c r="F1137" s="13">
        <v>0.31153430710006641</v>
      </c>
      <c r="G1137" s="13">
        <v>0.27144427275799921</v>
      </c>
      <c r="H1137" s="13">
        <v>0.2287876268115496</v>
      </c>
      <c r="I1137" s="13">
        <v>0.25292266135739733</v>
      </c>
      <c r="K1137" s="13">
        <v>0.25462712232142359</v>
      </c>
      <c r="L1137" s="13">
        <v>0.29953021624147852</v>
      </c>
      <c r="N1137" s="13">
        <v>0.32005726968731663</v>
      </c>
      <c r="O1137" s="13">
        <v>0.33834634122719093</v>
      </c>
      <c r="P1137" s="13">
        <v>0.2926295974800629</v>
      </c>
      <c r="Q1137" s="13">
        <v>0.27324892417436658</v>
      </c>
      <c r="R1137" s="13">
        <v>0.34782856057573203</v>
      </c>
      <c r="S1137" s="13">
        <v>0.29207720859173181</v>
      </c>
      <c r="T1137" s="13">
        <v>0.27394187590652053</v>
      </c>
      <c r="U1137" s="13">
        <v>0.23696757207769789</v>
      </c>
      <c r="V1137" s="13">
        <v>0.24684240740442021</v>
      </c>
      <c r="W1137" s="13">
        <v>0.26250503810528097</v>
      </c>
      <c r="X1137" s="13">
        <v>0.25056220922256611</v>
      </c>
      <c r="Y1137" s="13">
        <v>0.2433604357327743</v>
      </c>
      <c r="AA1137" s="13">
        <v>0.28969351465924958</v>
      </c>
      <c r="AB1137" s="13">
        <v>0.26933488962603458</v>
      </c>
      <c r="AC1137" s="13">
        <v>0.29351307417820899</v>
      </c>
      <c r="AD1137" s="13">
        <v>0.25573064728555528</v>
      </c>
      <c r="AE1137" s="13">
        <v>0.27715481465080971</v>
      </c>
      <c r="AF1137" s="13">
        <v>0.27032831835503629</v>
      </c>
      <c r="AH1137" s="13">
        <v>0.30269147707174759</v>
      </c>
      <c r="AI1137" s="13">
        <v>0.2208224861869259</v>
      </c>
      <c r="AJ1137" s="13">
        <v>0.2772376170258119</v>
      </c>
      <c r="AK1137" s="13">
        <v>0.27497376556003839</v>
      </c>
      <c r="AL1137" s="13">
        <v>0.28045241026627571</v>
      </c>
      <c r="AN1137" s="13">
        <v>0.33921176260618757</v>
      </c>
      <c r="AO1137" s="13">
        <v>0.26580976059681521</v>
      </c>
      <c r="AP1137" s="13">
        <v>0.27927812268314361</v>
      </c>
      <c r="AQ1137" s="13">
        <v>0.22062093852379319</v>
      </c>
    </row>
    <row r="1138" spans="2:45" x14ac:dyDescent="0.35">
      <c r="B1138" s="12" t="s">
        <v>272</v>
      </c>
      <c r="C1138" s="13">
        <v>0.208671283436728</v>
      </c>
      <c r="D1138" s="13">
        <v>0.2373197859461833</v>
      </c>
      <c r="E1138" s="13">
        <v>0.16402553131622249</v>
      </c>
      <c r="F1138" s="13">
        <v>0.19443530158878339</v>
      </c>
      <c r="G1138" s="13">
        <v>0.21030628772272489</v>
      </c>
      <c r="H1138" s="13">
        <v>0.239322322231181</v>
      </c>
      <c r="I1138" s="13">
        <v>0.21568822349464681</v>
      </c>
      <c r="K1138" s="13">
        <v>0.2198153824032521</v>
      </c>
      <c r="L1138" s="13">
        <v>0.197760764867733</v>
      </c>
      <c r="N1138" s="13">
        <v>0.21259425621870159</v>
      </c>
      <c r="O1138" s="13">
        <v>0.1464907838482514</v>
      </c>
      <c r="P1138" s="13">
        <v>0.19308530784123579</v>
      </c>
      <c r="Q1138" s="13">
        <v>0.2294959865785933</v>
      </c>
      <c r="R1138" s="13">
        <v>0.1999177580519248</v>
      </c>
      <c r="S1138" s="13">
        <v>0.1850586623779252</v>
      </c>
      <c r="T1138" s="13">
        <v>0.21877685408385841</v>
      </c>
      <c r="U1138" s="13">
        <v>0.1933824389111394</v>
      </c>
      <c r="V1138" s="13">
        <v>0.24479665501640299</v>
      </c>
      <c r="W1138" s="13">
        <v>0.18588082480669491</v>
      </c>
      <c r="X1138" s="13">
        <v>0.21227929159106279</v>
      </c>
      <c r="Y1138" s="13">
        <v>0.23836382665788031</v>
      </c>
      <c r="AA1138" s="13">
        <v>0.23295456587735311</v>
      </c>
      <c r="AB1138" s="13">
        <v>0.1351263628624178</v>
      </c>
      <c r="AC1138" s="13">
        <v>0.15115415249454439</v>
      </c>
      <c r="AD1138" s="13">
        <v>0.205799575035437</v>
      </c>
      <c r="AE1138" s="13">
        <v>0.2051752361000819</v>
      </c>
      <c r="AF1138" s="13">
        <v>0.21751296438971621</v>
      </c>
      <c r="AH1138" s="13">
        <v>0.20782372749922251</v>
      </c>
      <c r="AI1138" s="13">
        <v>0.17270801883866649</v>
      </c>
      <c r="AJ1138" s="13">
        <v>0.21846753282978851</v>
      </c>
      <c r="AK1138" s="13">
        <v>0.20420760044490779</v>
      </c>
      <c r="AL1138" s="13">
        <v>0.21709749046285701</v>
      </c>
      <c r="AN1138" s="13">
        <v>0.19791322108039869</v>
      </c>
      <c r="AO1138" s="13">
        <v>0.2398996609123239</v>
      </c>
      <c r="AP1138" s="13">
        <v>0.21334765452094989</v>
      </c>
      <c r="AQ1138" s="13">
        <v>0.18324192324324359</v>
      </c>
    </row>
    <row r="1139" spans="2:45" x14ac:dyDescent="0.35">
      <c r="B1139" s="12" t="s">
        <v>273</v>
      </c>
      <c r="C1139" s="13">
        <v>0.14778230875130599</v>
      </c>
      <c r="D1139" s="13">
        <v>0.1114053506831499</v>
      </c>
      <c r="E1139" s="13">
        <v>0.10103283184669511</v>
      </c>
      <c r="F1139" s="13">
        <v>0.10948138571584171</v>
      </c>
      <c r="G1139" s="13">
        <v>0.17252561107459841</v>
      </c>
      <c r="H1139" s="13">
        <v>0.16945916759146881</v>
      </c>
      <c r="I1139" s="13">
        <v>0.2062105573841724</v>
      </c>
      <c r="K1139" s="13">
        <v>0.17241793551156179</v>
      </c>
      <c r="L1139" s="13">
        <v>0.1236630449118501</v>
      </c>
      <c r="N1139" s="13">
        <v>0.1251920219433105</v>
      </c>
      <c r="O1139" s="13">
        <v>0.12833316222850269</v>
      </c>
      <c r="P1139" s="13">
        <v>0.13233547765790771</v>
      </c>
      <c r="Q1139" s="13">
        <v>0.12675104853031971</v>
      </c>
      <c r="R1139" s="13">
        <v>0.1226982049856902</v>
      </c>
      <c r="S1139" s="13">
        <v>0.19628450639534031</v>
      </c>
      <c r="T1139" s="13">
        <v>0.1622575618305454</v>
      </c>
      <c r="U1139" s="13">
        <v>0.17032113534665899</v>
      </c>
      <c r="V1139" s="13">
        <v>0.11196856204283311</v>
      </c>
      <c r="W1139" s="13">
        <v>0.176271425209653</v>
      </c>
      <c r="X1139" s="13">
        <v>0.17297221395005391</v>
      </c>
      <c r="Y1139" s="13">
        <v>0.14010132418413709</v>
      </c>
      <c r="AA1139" s="13">
        <v>0.1170294312615416</v>
      </c>
      <c r="AB1139" s="13">
        <v>0.16220064597156</v>
      </c>
      <c r="AC1139" s="13">
        <v>0.1576423048587193</v>
      </c>
      <c r="AD1139" s="13">
        <v>0.19492451252164589</v>
      </c>
      <c r="AE1139" s="13">
        <v>0.12929916382171239</v>
      </c>
      <c r="AF1139" s="13">
        <v>0.17365096815105899</v>
      </c>
      <c r="AH1139" s="13">
        <v>0.1233082143809336</v>
      </c>
      <c r="AI1139" s="13">
        <v>0.15429757578191561</v>
      </c>
      <c r="AJ1139" s="13">
        <v>0.1535252171975777</v>
      </c>
      <c r="AK1139" s="13">
        <v>0.17927466670740999</v>
      </c>
      <c r="AL1139" s="13">
        <v>0.1352848850891491</v>
      </c>
      <c r="AN1139" s="13">
        <v>0.1333441585845257</v>
      </c>
      <c r="AO1139" s="13">
        <v>0.15321671395579911</v>
      </c>
      <c r="AP1139" s="13">
        <v>0.15825510918823671</v>
      </c>
      <c r="AQ1139" s="13">
        <v>0.14868983318577891</v>
      </c>
    </row>
    <row r="1140" spans="2:45" x14ac:dyDescent="0.35">
      <c r="B1140" s="12" t="s">
        <v>274</v>
      </c>
      <c r="C1140" s="13">
        <v>9.4496361107786017E-2</v>
      </c>
      <c r="D1140" s="13">
        <v>3.7179990510106217E-2</v>
      </c>
      <c r="E1140" s="13">
        <v>6.9491485570411918E-2</v>
      </c>
      <c r="F1140" s="13">
        <v>7.1919299759987287E-2</v>
      </c>
      <c r="G1140" s="13">
        <v>8.3800093129547476E-2</v>
      </c>
      <c r="H1140" s="13">
        <v>0.1139005488539378</v>
      </c>
      <c r="I1140" s="13">
        <v>0.16651236561261629</v>
      </c>
      <c r="K1140" s="13">
        <v>0.10109195608565209</v>
      </c>
      <c r="L1140" s="13">
        <v>8.8039009849892089E-2</v>
      </c>
      <c r="N1140" s="13">
        <v>0.1133573837821976</v>
      </c>
      <c r="O1140" s="13">
        <v>0.12570218181683709</v>
      </c>
      <c r="P1140" s="13">
        <v>6.2837314939811706E-2</v>
      </c>
      <c r="Q1140" s="13">
        <v>8.4847166945267949E-2</v>
      </c>
      <c r="R1140" s="13">
        <v>8.5937533002284572E-2</v>
      </c>
      <c r="S1140" s="13">
        <v>7.5307068218376433E-2</v>
      </c>
      <c r="T1140" s="13">
        <v>8.9010515541586385E-2</v>
      </c>
      <c r="U1140" s="13">
        <v>0.1196606058926757</v>
      </c>
      <c r="V1140" s="13">
        <v>7.9777481825722391E-2</v>
      </c>
      <c r="W1140" s="13">
        <v>8.0068007687338918E-2</v>
      </c>
      <c r="X1140" s="13">
        <v>0.1231741243222497</v>
      </c>
      <c r="Y1140" s="13">
        <v>0.11221022338858611</v>
      </c>
      <c r="AA1140" s="13">
        <v>6.3414619916587756E-2</v>
      </c>
      <c r="AB1140" s="13">
        <v>0.17363563355589509</v>
      </c>
      <c r="AC1140" s="13">
        <v>0.10870568360056269</v>
      </c>
      <c r="AD1140" s="13">
        <v>9.6298084888573096E-2</v>
      </c>
      <c r="AE1140" s="13">
        <v>8.4652644973910854E-2</v>
      </c>
      <c r="AF1140" s="13">
        <v>0.11604102723420109</v>
      </c>
      <c r="AH1140" s="13">
        <v>6.3080399242924717E-2</v>
      </c>
      <c r="AI1140" s="13">
        <v>0.14705010794731771</v>
      </c>
      <c r="AJ1140" s="13">
        <v>5.4851330399795423E-2</v>
      </c>
      <c r="AK1140" s="13">
        <v>9.4367616747616775E-2</v>
      </c>
      <c r="AL1140" s="13">
        <v>0.1130438569878979</v>
      </c>
      <c r="AN1140" s="13">
        <v>6.4452525261902344E-2</v>
      </c>
      <c r="AO1140" s="13">
        <v>8.2447096839214293E-2</v>
      </c>
      <c r="AP1140" s="13">
        <v>7.1350707914711473E-2</v>
      </c>
      <c r="AQ1140" s="13">
        <v>0.1604487913502248</v>
      </c>
    </row>
    <row r="1141" spans="2:45" x14ac:dyDescent="0.35">
      <c r="B1141" s="12" t="s">
        <v>81</v>
      </c>
      <c r="C1141" s="13">
        <v>2.6138727949826881E-2</v>
      </c>
      <c r="D1141" s="13">
        <v>2.4129175711685259E-2</v>
      </c>
      <c r="E1141" s="13">
        <v>3.7993756231206627E-2</v>
      </c>
      <c r="F1141" s="13">
        <v>4.7215527732971919E-2</v>
      </c>
      <c r="G1141" s="13">
        <v>1.8159420397157681E-2</v>
      </c>
      <c r="H1141" s="13">
        <v>1.3239113065723271E-2</v>
      </c>
      <c r="I1141" s="13">
        <v>1.5851661568087708E-2</v>
      </c>
      <c r="K1141" s="13">
        <v>2.578176453304238E-2</v>
      </c>
      <c r="L1141" s="13">
        <v>2.648820941073084E-2</v>
      </c>
      <c r="N1141" s="13">
        <v>1.034949950430843E-2</v>
      </c>
      <c r="O1141" s="13">
        <v>0</v>
      </c>
      <c r="P1141" s="13">
        <v>4.1186046383478683E-2</v>
      </c>
      <c r="Q1141" s="13">
        <v>3.6060110680139312E-2</v>
      </c>
      <c r="R1141" s="13">
        <v>9.7303434330772501E-3</v>
      </c>
      <c r="S1141" s="13">
        <v>1.7084934450591768E-2</v>
      </c>
      <c r="T1141" s="13">
        <v>2.8946652122629101E-2</v>
      </c>
      <c r="U1141" s="13">
        <v>3.3524905684112753E-2</v>
      </c>
      <c r="V1141" s="13">
        <v>2.409513613507875E-2</v>
      </c>
      <c r="W1141" s="13">
        <v>3.8775383793858587E-2</v>
      </c>
      <c r="X1141" s="13">
        <v>3.3847673320258349E-2</v>
      </c>
      <c r="Y1141" s="13">
        <v>3.4601560986327537E-2</v>
      </c>
      <c r="AA1141" s="13">
        <v>1.7310913135490689E-2</v>
      </c>
      <c r="AB1141" s="13">
        <v>2.6935643953138799E-2</v>
      </c>
      <c r="AC1141" s="13">
        <v>9.1711391793298964E-3</v>
      </c>
      <c r="AD1141" s="13">
        <v>7.1750470408611152E-3</v>
      </c>
      <c r="AE1141" s="13">
        <v>6.3695266111363918E-2</v>
      </c>
      <c r="AF1141" s="13">
        <v>2.081887212326643E-2</v>
      </c>
      <c r="AH1141" s="13">
        <v>1.4109971334147899E-2</v>
      </c>
      <c r="AI1141" s="13">
        <v>2.715692472094736E-2</v>
      </c>
      <c r="AJ1141" s="13">
        <v>2.6192842925986691E-2</v>
      </c>
      <c r="AK1141" s="13">
        <v>1.8521464101977959E-2</v>
      </c>
      <c r="AL1141" s="13">
        <v>3.6854578138994842E-2</v>
      </c>
      <c r="AN1141" s="13">
        <v>2.6195678609452711E-2</v>
      </c>
      <c r="AO1141" s="13">
        <v>1.7254152548843549E-2</v>
      </c>
      <c r="AP1141" s="13">
        <v>2.5234364113285421E-2</v>
      </c>
      <c r="AQ1141" s="13">
        <v>3.6267766995086402E-2</v>
      </c>
    </row>
    <row r="1143" spans="2:45" x14ac:dyDescent="0.35">
      <c r="B1143" s="30" t="s">
        <v>280</v>
      </c>
      <c r="C1143" s="24"/>
      <c r="D1143" s="24"/>
      <c r="E1143" s="24"/>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row>
    <row r="1144" spans="2:45" x14ac:dyDescent="0.35">
      <c r="B1144" s="29" t="s">
        <v>16</v>
      </c>
      <c r="C1144" s="24"/>
      <c r="D1144" s="24"/>
      <c r="E1144" s="24"/>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row>
    <row r="1145" spans="2:45" x14ac:dyDescent="0.35">
      <c r="B1145" s="12" t="s">
        <v>270</v>
      </c>
      <c r="C1145" s="13">
        <v>0.19419636686243169</v>
      </c>
      <c r="D1145" s="13">
        <v>0.22121471390695929</v>
      </c>
      <c r="E1145" s="13">
        <v>0.21088207071905721</v>
      </c>
      <c r="F1145" s="13">
        <v>0.2082964521909495</v>
      </c>
      <c r="G1145" s="13">
        <v>0.19856115672425981</v>
      </c>
      <c r="H1145" s="13">
        <v>0.19022213244131481</v>
      </c>
      <c r="I1145" s="13">
        <v>0.15052651467928571</v>
      </c>
      <c r="K1145" s="13">
        <v>0.16973271135802739</v>
      </c>
      <c r="L1145" s="13">
        <v>0.21814726396484249</v>
      </c>
      <c r="N1145" s="13">
        <v>0.20108398477926789</v>
      </c>
      <c r="O1145" s="13">
        <v>0.21166269772828369</v>
      </c>
      <c r="P1145" s="13">
        <v>0.3061522636151775</v>
      </c>
      <c r="Q1145" s="13">
        <v>0.27292696317725418</v>
      </c>
      <c r="R1145" s="13">
        <v>0.20621515314132349</v>
      </c>
      <c r="S1145" s="13">
        <v>0.16169780532623401</v>
      </c>
      <c r="T1145" s="13">
        <v>0.18824054972999521</v>
      </c>
      <c r="U1145" s="13">
        <v>0.18255405197838279</v>
      </c>
      <c r="V1145" s="13">
        <v>0.20467100992442869</v>
      </c>
      <c r="W1145" s="13">
        <v>0.15547851850438749</v>
      </c>
      <c r="X1145" s="13">
        <v>0.16050871593825691</v>
      </c>
      <c r="Y1145" s="13">
        <v>0.1846245721233099</v>
      </c>
      <c r="AA1145" s="13">
        <v>0.20900596756638559</v>
      </c>
      <c r="AB1145" s="13">
        <v>0.12898258802284759</v>
      </c>
      <c r="AC1145" s="13">
        <v>0.27271814514417519</v>
      </c>
      <c r="AD1145" s="13">
        <v>0.1842014675304032</v>
      </c>
      <c r="AE1145" s="13">
        <v>0.18693622840360849</v>
      </c>
      <c r="AF1145" s="13">
        <v>0.18616657022651709</v>
      </c>
      <c r="AH1145" s="13">
        <v>0.18772927874425679</v>
      </c>
      <c r="AI1145" s="13">
        <v>0.12981462529202059</v>
      </c>
      <c r="AJ1145" s="13">
        <v>0.23667019047420201</v>
      </c>
      <c r="AK1145" s="13">
        <v>0.18844591807336331</v>
      </c>
      <c r="AL1145" s="13">
        <v>0.20018566556833789</v>
      </c>
      <c r="AN1145" s="13">
        <v>0.17694952537469849</v>
      </c>
      <c r="AO1145" s="13">
        <v>0.17370993051171921</v>
      </c>
      <c r="AP1145" s="13">
        <v>0.21239657187825289</v>
      </c>
      <c r="AQ1145" s="13">
        <v>0.2193959228137525</v>
      </c>
    </row>
    <row r="1146" spans="2:45" x14ac:dyDescent="0.35">
      <c r="B1146" s="12" t="s">
        <v>271</v>
      </c>
      <c r="C1146" s="13">
        <v>0.26187432589796361</v>
      </c>
      <c r="D1146" s="13">
        <v>0.31744783112097968</v>
      </c>
      <c r="E1146" s="13">
        <v>0.27965207064781361</v>
      </c>
      <c r="F1146" s="13">
        <v>0.30319827538539118</v>
      </c>
      <c r="G1146" s="13">
        <v>0.25653232528726111</v>
      </c>
      <c r="H1146" s="13">
        <v>0.25011890220396132</v>
      </c>
      <c r="I1146" s="13">
        <v>0.18949073984814649</v>
      </c>
      <c r="K1146" s="13">
        <v>0.23978226178288459</v>
      </c>
      <c r="L1146" s="13">
        <v>0.28350334018427342</v>
      </c>
      <c r="N1146" s="13">
        <v>0.31483861134448171</v>
      </c>
      <c r="O1146" s="13">
        <v>0.26074851949027938</v>
      </c>
      <c r="P1146" s="13">
        <v>0.26108242559619288</v>
      </c>
      <c r="Q1146" s="13">
        <v>0.2161872355933821</v>
      </c>
      <c r="R1146" s="13">
        <v>0.26159692249062622</v>
      </c>
      <c r="S1146" s="13">
        <v>0.333588530389552</v>
      </c>
      <c r="T1146" s="13">
        <v>0.23031893634500569</v>
      </c>
      <c r="U1146" s="13">
        <v>0.22630610010590291</v>
      </c>
      <c r="V1146" s="13">
        <v>0.32486502291691849</v>
      </c>
      <c r="W1146" s="13">
        <v>0.2466049580401159</v>
      </c>
      <c r="X1146" s="13">
        <v>0.2114951925255035</v>
      </c>
      <c r="Y1146" s="13">
        <v>0.1944371787150278</v>
      </c>
      <c r="AA1146" s="13">
        <v>0.30272302856978361</v>
      </c>
      <c r="AB1146" s="13">
        <v>0.266256202564847</v>
      </c>
      <c r="AC1146" s="13">
        <v>0.30071993165755972</v>
      </c>
      <c r="AD1146" s="13">
        <v>0.18606190305550069</v>
      </c>
      <c r="AE1146" s="13">
        <v>0.27022470843878971</v>
      </c>
      <c r="AF1146" s="13">
        <v>0.22764133650772331</v>
      </c>
      <c r="AH1146" s="13">
        <v>0.31811168104380971</v>
      </c>
      <c r="AI1146" s="13">
        <v>0.27766368424999521</v>
      </c>
      <c r="AJ1146" s="13">
        <v>0.30331303523728048</v>
      </c>
      <c r="AK1146" s="13">
        <v>0.22299931027098899</v>
      </c>
      <c r="AL1146" s="13">
        <v>0.2387476341309942</v>
      </c>
      <c r="AN1146" s="13">
        <v>0.27884576967138408</v>
      </c>
      <c r="AO1146" s="13">
        <v>0.26093616073100989</v>
      </c>
      <c r="AP1146" s="13">
        <v>0.27520411796958538</v>
      </c>
      <c r="AQ1146" s="13">
        <v>0.2336126513139353</v>
      </c>
    </row>
    <row r="1147" spans="2:45" x14ac:dyDescent="0.35">
      <c r="B1147" s="12" t="s">
        <v>272</v>
      </c>
      <c r="C1147" s="13">
        <v>0.20479847212580621</v>
      </c>
      <c r="D1147" s="13">
        <v>0.23812158316132129</v>
      </c>
      <c r="E1147" s="13">
        <v>0.2194712776949494</v>
      </c>
      <c r="F1147" s="13">
        <v>0.19369577476858099</v>
      </c>
      <c r="G1147" s="13">
        <v>0.19147275195420471</v>
      </c>
      <c r="H1147" s="13">
        <v>0.18848710187987031</v>
      </c>
      <c r="I1147" s="13">
        <v>0.20172344590366159</v>
      </c>
      <c r="K1147" s="13">
        <v>0.22111800860476399</v>
      </c>
      <c r="L1147" s="13">
        <v>0.18882099325327259</v>
      </c>
      <c r="N1147" s="13">
        <v>0.17920592526739329</v>
      </c>
      <c r="O1147" s="13">
        <v>0.2145344311804688</v>
      </c>
      <c r="P1147" s="13">
        <v>0.14963281846013449</v>
      </c>
      <c r="Q1147" s="13">
        <v>0.22161877829908999</v>
      </c>
      <c r="R1147" s="13">
        <v>0.21347433873617991</v>
      </c>
      <c r="S1147" s="13">
        <v>0.1862121997355406</v>
      </c>
      <c r="T1147" s="13">
        <v>0.20707781436637329</v>
      </c>
      <c r="U1147" s="13">
        <v>0.1851456394966727</v>
      </c>
      <c r="V1147" s="13">
        <v>0.20356987602331711</v>
      </c>
      <c r="W1147" s="13">
        <v>0.21047680533745591</v>
      </c>
      <c r="X1147" s="13">
        <v>0.23802215622399109</v>
      </c>
      <c r="Y1147" s="13">
        <v>0.23879721433842371</v>
      </c>
      <c r="AA1147" s="13">
        <v>0.21205775890060319</v>
      </c>
      <c r="AB1147" s="13">
        <v>0.21350100233578179</v>
      </c>
      <c r="AC1147" s="13">
        <v>0.18956739443481541</v>
      </c>
      <c r="AD1147" s="13">
        <v>0.2421787035645101</v>
      </c>
      <c r="AE1147" s="13">
        <v>0.194785529402872</v>
      </c>
      <c r="AF1147" s="13">
        <v>0.18427363889090301</v>
      </c>
      <c r="AH1147" s="13">
        <v>0.20525834737069909</v>
      </c>
      <c r="AI1147" s="13">
        <v>0.2245519317465545</v>
      </c>
      <c r="AJ1147" s="13">
        <v>0.23662551527282219</v>
      </c>
      <c r="AK1147" s="13">
        <v>0.22114646553530951</v>
      </c>
      <c r="AL1147" s="13">
        <v>0.17598701013425219</v>
      </c>
      <c r="AN1147" s="13">
        <v>0.21966795357905561</v>
      </c>
      <c r="AO1147" s="13">
        <v>0.1741644914315976</v>
      </c>
      <c r="AP1147" s="13">
        <v>0.23596638818421531</v>
      </c>
      <c r="AQ1147" s="13">
        <v>0.192353154719481</v>
      </c>
    </row>
    <row r="1148" spans="2:45" x14ac:dyDescent="0.35">
      <c r="B1148" s="12" t="s">
        <v>273</v>
      </c>
      <c r="C1148" s="13">
        <v>0.1819417769979729</v>
      </c>
      <c r="D1148" s="13">
        <v>0.13691292284184359</v>
      </c>
      <c r="E1148" s="13">
        <v>0.15767246286750869</v>
      </c>
      <c r="F1148" s="13">
        <v>0.14707786410724991</v>
      </c>
      <c r="G1148" s="13">
        <v>0.20422884322152851</v>
      </c>
      <c r="H1148" s="13">
        <v>0.21575065920600919</v>
      </c>
      <c r="I1148" s="13">
        <v>0.21883507681247291</v>
      </c>
      <c r="K1148" s="13">
        <v>0.19284808156316591</v>
      </c>
      <c r="L1148" s="13">
        <v>0.17126406865788191</v>
      </c>
      <c r="N1148" s="13">
        <v>0.18410457816967241</v>
      </c>
      <c r="O1148" s="13">
        <v>0.18288688773352099</v>
      </c>
      <c r="P1148" s="13">
        <v>0.15139725662137149</v>
      </c>
      <c r="Q1148" s="13">
        <v>0.13202816363477421</v>
      </c>
      <c r="R1148" s="13">
        <v>0.2061735855886753</v>
      </c>
      <c r="S1148" s="13">
        <v>0.15464543181817911</v>
      </c>
      <c r="T1148" s="13">
        <v>0.21492266994003051</v>
      </c>
      <c r="U1148" s="13">
        <v>0.20118986521758381</v>
      </c>
      <c r="V1148" s="13">
        <v>0.1493650903289872</v>
      </c>
      <c r="W1148" s="13">
        <v>0.19667251114929141</v>
      </c>
      <c r="X1148" s="13">
        <v>0.1899759179446982</v>
      </c>
      <c r="Y1148" s="13">
        <v>0.19077177642868051</v>
      </c>
      <c r="AA1148" s="13">
        <v>0.14070341515189189</v>
      </c>
      <c r="AB1148" s="13">
        <v>0.19006755697739641</v>
      </c>
      <c r="AC1148" s="13">
        <v>0.15126605152243749</v>
      </c>
      <c r="AD1148" s="13">
        <v>0.23029317342117789</v>
      </c>
      <c r="AE1148" s="13">
        <v>0.18417748075379711</v>
      </c>
      <c r="AF1148" s="13">
        <v>0.21641637675797179</v>
      </c>
      <c r="AH1148" s="13">
        <v>0.1547930919626205</v>
      </c>
      <c r="AI1148" s="13">
        <v>0.18877614258167449</v>
      </c>
      <c r="AJ1148" s="13">
        <v>0.14622366770360851</v>
      </c>
      <c r="AK1148" s="13">
        <v>0.18585588463843111</v>
      </c>
      <c r="AL1148" s="13">
        <v>0.20559951063756809</v>
      </c>
      <c r="AN1148" s="13">
        <v>0.1796991745671172</v>
      </c>
      <c r="AO1148" s="13">
        <v>0.22069226462345279</v>
      </c>
      <c r="AP1148" s="13">
        <v>0.1457361195497327</v>
      </c>
      <c r="AQ1148" s="13">
        <v>0.1765253906247021</v>
      </c>
    </row>
    <row r="1149" spans="2:45" x14ac:dyDescent="0.35">
      <c r="B1149" s="12" t="s">
        <v>274</v>
      </c>
      <c r="C1149" s="13">
        <v>0.12783845825328119</v>
      </c>
      <c r="D1149" s="13">
        <v>6.2206740247859653E-2</v>
      </c>
      <c r="E1149" s="13">
        <v>0.1008132521957143</v>
      </c>
      <c r="F1149" s="13">
        <v>0.1028649880079778</v>
      </c>
      <c r="G1149" s="13">
        <v>0.1179485618896392</v>
      </c>
      <c r="H1149" s="13">
        <v>0.13869686419461219</v>
      </c>
      <c r="I1149" s="13">
        <v>0.21401863131072291</v>
      </c>
      <c r="K1149" s="13">
        <v>0.151183880198034</v>
      </c>
      <c r="L1149" s="13">
        <v>0.10498235652676401</v>
      </c>
      <c r="N1149" s="13">
        <v>0.1007159481360838</v>
      </c>
      <c r="O1149" s="13">
        <v>0.1214290659620168</v>
      </c>
      <c r="P1149" s="13">
        <v>8.1638241356847052E-2</v>
      </c>
      <c r="Q1149" s="13">
        <v>0.1365857381185136</v>
      </c>
      <c r="R1149" s="13">
        <v>0.1068768532903089</v>
      </c>
      <c r="S1149" s="13">
        <v>0.13161781082781779</v>
      </c>
      <c r="T1149" s="13">
        <v>0.1224414563326334</v>
      </c>
      <c r="U1149" s="13">
        <v>0.16689556658762861</v>
      </c>
      <c r="V1149" s="13">
        <v>8.8538804273904315E-2</v>
      </c>
      <c r="W1149" s="13">
        <v>0.1588346440819747</v>
      </c>
      <c r="X1149" s="13">
        <v>0.13845199038303929</v>
      </c>
      <c r="Y1149" s="13">
        <v>0.1738163941710105</v>
      </c>
      <c r="AA1149" s="13">
        <v>0.10642007760357861</v>
      </c>
      <c r="AB1149" s="13">
        <v>0.18082725631316521</v>
      </c>
      <c r="AC1149" s="13">
        <v>6.9173518932844097E-2</v>
      </c>
      <c r="AD1149" s="13">
        <v>0.14596136482608191</v>
      </c>
      <c r="AE1149" s="13">
        <v>0.114397491713502</v>
      </c>
      <c r="AF1149" s="13">
        <v>0.15703683061627291</v>
      </c>
      <c r="AH1149" s="13">
        <v>0.1156245237943133</v>
      </c>
      <c r="AI1149" s="13">
        <v>0.14590306733734901</v>
      </c>
      <c r="AJ1149" s="13">
        <v>4.8098806004909803E-2</v>
      </c>
      <c r="AK1149" s="13">
        <v>0.1630806735733597</v>
      </c>
      <c r="AL1149" s="13">
        <v>0.13844394031233481</v>
      </c>
      <c r="AN1149" s="13">
        <v>0.1197742761519342</v>
      </c>
      <c r="AO1149" s="13">
        <v>0.14363507906050629</v>
      </c>
      <c r="AP1149" s="13">
        <v>9.9416526500922225E-2</v>
      </c>
      <c r="AQ1149" s="13">
        <v>0.1441084974665916</v>
      </c>
    </row>
    <row r="1150" spans="2:45" x14ac:dyDescent="0.35">
      <c r="B1150" s="12" t="s">
        <v>81</v>
      </c>
      <c r="C1150" s="13">
        <v>2.935059986254443E-2</v>
      </c>
      <c r="D1150" s="13">
        <v>2.409620872103679E-2</v>
      </c>
      <c r="E1150" s="13">
        <v>3.1508865874956972E-2</v>
      </c>
      <c r="F1150" s="13">
        <v>4.4866645539850668E-2</v>
      </c>
      <c r="G1150" s="13">
        <v>3.1256360923106623E-2</v>
      </c>
      <c r="H1150" s="13">
        <v>1.6724340074232239E-2</v>
      </c>
      <c r="I1150" s="13">
        <v>2.5405591445710519E-2</v>
      </c>
      <c r="K1150" s="13">
        <v>2.533505649312405E-2</v>
      </c>
      <c r="L1150" s="13">
        <v>3.3281977412965708E-2</v>
      </c>
      <c r="N1150" s="13">
        <v>2.0050952303100871E-2</v>
      </c>
      <c r="O1150" s="13">
        <v>8.738397905430283E-3</v>
      </c>
      <c r="P1150" s="13">
        <v>5.0096994350276557E-2</v>
      </c>
      <c r="Q1150" s="13">
        <v>2.065312117698595E-2</v>
      </c>
      <c r="R1150" s="13">
        <v>5.6631467528863218E-3</v>
      </c>
      <c r="S1150" s="13">
        <v>3.2238221902676507E-2</v>
      </c>
      <c r="T1150" s="13">
        <v>3.6998573285962059E-2</v>
      </c>
      <c r="U1150" s="13">
        <v>3.7908776613829048E-2</v>
      </c>
      <c r="V1150" s="13">
        <v>2.899019653244404E-2</v>
      </c>
      <c r="W1150" s="13">
        <v>3.1932562886774547E-2</v>
      </c>
      <c r="X1150" s="13">
        <v>6.1546026984510838E-2</v>
      </c>
      <c r="Y1150" s="13">
        <v>1.7552864223547539E-2</v>
      </c>
      <c r="AA1150" s="13">
        <v>2.908975220775719E-2</v>
      </c>
      <c r="AB1150" s="13">
        <v>2.03653937859621E-2</v>
      </c>
      <c r="AC1150" s="13">
        <v>1.6554958308168E-2</v>
      </c>
      <c r="AD1150" s="13">
        <v>1.130338760232639E-2</v>
      </c>
      <c r="AE1150" s="13">
        <v>4.9478561287430813E-2</v>
      </c>
      <c r="AF1150" s="13">
        <v>2.8465247000611951E-2</v>
      </c>
      <c r="AH1150" s="13">
        <v>1.8483077084300411E-2</v>
      </c>
      <c r="AI1150" s="13">
        <v>3.3290548792406248E-2</v>
      </c>
      <c r="AJ1150" s="13">
        <v>2.9068785307177009E-2</v>
      </c>
      <c r="AK1150" s="13">
        <v>1.8471747908547428E-2</v>
      </c>
      <c r="AL1150" s="13">
        <v>4.1036239216512872E-2</v>
      </c>
      <c r="AN1150" s="13">
        <v>2.50633006558106E-2</v>
      </c>
      <c r="AO1150" s="13">
        <v>2.6862073641714189E-2</v>
      </c>
      <c r="AP1150" s="13">
        <v>3.1280275917291579E-2</v>
      </c>
      <c r="AQ1150" s="13">
        <v>3.400438306153751E-2</v>
      </c>
    </row>
    <row r="1152" spans="2:45" x14ac:dyDescent="0.35">
      <c r="B1152" s="30" t="s">
        <v>281</v>
      </c>
      <c r="C1152" s="24"/>
      <c r="D1152" s="24"/>
      <c r="E1152" s="24"/>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row>
    <row r="1153" spans="2:45" x14ac:dyDescent="0.35">
      <c r="B1153" s="29" t="s">
        <v>16</v>
      </c>
      <c r="C1153" s="24"/>
      <c r="D1153" s="24"/>
      <c r="E1153" s="24"/>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row>
    <row r="1154" spans="2:45" ht="87" x14ac:dyDescent="0.35">
      <c r="B1154" s="12" t="s">
        <v>282</v>
      </c>
      <c r="C1154" s="13">
        <v>0.15996298385728111</v>
      </c>
      <c r="D1154" s="13">
        <v>0.18974285198205701</v>
      </c>
      <c r="E1154" s="13">
        <v>0.1730180705042296</v>
      </c>
      <c r="F1154" s="13">
        <v>0.1441768402912382</v>
      </c>
      <c r="G1154" s="13">
        <v>0.1842574295696594</v>
      </c>
      <c r="H1154" s="13">
        <v>0.2167831876862365</v>
      </c>
      <c r="I1154" s="13">
        <v>8.4642704308477326E-2</v>
      </c>
      <c r="K1154" s="13">
        <v>0.16637782913842639</v>
      </c>
      <c r="L1154" s="13">
        <v>0.15368259378111551</v>
      </c>
      <c r="N1154" s="13">
        <v>0.14329869286055461</v>
      </c>
      <c r="O1154" s="13">
        <v>0.1197109993840252</v>
      </c>
      <c r="P1154" s="13">
        <v>0.1979378426126733</v>
      </c>
      <c r="Q1154" s="13">
        <v>0.1462009745597117</v>
      </c>
      <c r="R1154" s="13">
        <v>0.13883307214741261</v>
      </c>
      <c r="S1154" s="13">
        <v>0.19445977950928811</v>
      </c>
      <c r="T1154" s="13">
        <v>0.19394197788386899</v>
      </c>
      <c r="U1154" s="13">
        <v>0.22139177952240041</v>
      </c>
      <c r="V1154" s="13">
        <v>0.1391064096671121</v>
      </c>
      <c r="W1154" s="13">
        <v>0.1359157505506049</v>
      </c>
      <c r="X1154" s="13">
        <v>0.141284723120816</v>
      </c>
      <c r="Y1154" s="13">
        <v>0.16628140749315889</v>
      </c>
      <c r="AA1154" s="13">
        <v>0.1507989016125216</v>
      </c>
      <c r="AB1154" s="13">
        <v>0.1060941953638429</v>
      </c>
      <c r="AC1154" s="13">
        <v>0.15602109273970691</v>
      </c>
      <c r="AD1154" s="13">
        <v>0.16379234886356539</v>
      </c>
      <c r="AE1154" s="13">
        <v>0.2423066634049367</v>
      </c>
      <c r="AF1154" s="13">
        <v>0.11924992444894859</v>
      </c>
      <c r="AH1154" s="13">
        <v>0.13871452005905169</v>
      </c>
      <c r="AI1154" s="13">
        <v>0.12141497131862421</v>
      </c>
      <c r="AJ1154" s="13">
        <v>0.16812616024501409</v>
      </c>
      <c r="AK1154" s="13">
        <v>0.16813118773219549</v>
      </c>
      <c r="AL1154" s="13">
        <v>0.17153825020302521</v>
      </c>
      <c r="AN1154" s="13">
        <v>0</v>
      </c>
      <c r="AO1154" s="13">
        <v>0</v>
      </c>
      <c r="AP1154" s="13">
        <v>0</v>
      </c>
      <c r="AQ1154" s="13">
        <v>0.64026476173386893</v>
      </c>
    </row>
    <row r="1155" spans="2:45" ht="87" x14ac:dyDescent="0.35">
      <c r="B1155" s="12" t="s">
        <v>283</v>
      </c>
      <c r="C1155" s="13">
        <v>0.22001217969014061</v>
      </c>
      <c r="D1155" s="13">
        <v>0.34154390671881091</v>
      </c>
      <c r="E1155" s="13">
        <v>0.28659674377679151</v>
      </c>
      <c r="F1155" s="13">
        <v>0.22059112880130269</v>
      </c>
      <c r="G1155" s="13">
        <v>0.22055634807468291</v>
      </c>
      <c r="H1155" s="13">
        <v>0.21013240102028721</v>
      </c>
      <c r="I1155" s="13">
        <v>9.1604595034589523E-2</v>
      </c>
      <c r="K1155" s="13">
        <v>0.29196521054720659</v>
      </c>
      <c r="L1155" s="13">
        <v>0.14956728489696811</v>
      </c>
      <c r="N1155" s="13">
        <v>0.21215210870532639</v>
      </c>
      <c r="O1155" s="13">
        <v>0.16102356153847081</v>
      </c>
      <c r="P1155" s="13">
        <v>0.1938049520010991</v>
      </c>
      <c r="Q1155" s="13">
        <v>0.1708635790099797</v>
      </c>
      <c r="R1155" s="13">
        <v>0.23106200830397641</v>
      </c>
      <c r="S1155" s="13">
        <v>0.23493347179653229</v>
      </c>
      <c r="T1155" s="13">
        <v>0.20586724063611789</v>
      </c>
      <c r="U1155" s="13">
        <v>0.1603166579112042</v>
      </c>
      <c r="V1155" s="13">
        <v>0.28036939468117222</v>
      </c>
      <c r="W1155" s="13">
        <v>0.22892900075199429</v>
      </c>
      <c r="X1155" s="13">
        <v>0.2295712714114628</v>
      </c>
      <c r="Y1155" s="13">
        <v>0.21253345686839381</v>
      </c>
      <c r="AA1155" s="13">
        <v>0.20046275249542489</v>
      </c>
      <c r="AB1155" s="13">
        <v>0.15197787469039131</v>
      </c>
      <c r="AC1155" s="13">
        <v>0.19216784431387879</v>
      </c>
      <c r="AD1155" s="13">
        <v>0.3755319292532413</v>
      </c>
      <c r="AE1155" s="13">
        <v>0.2358522731053222</v>
      </c>
      <c r="AF1155" s="13">
        <v>0.17922424866579051</v>
      </c>
      <c r="AH1155" s="13">
        <v>0.1861471509214144</v>
      </c>
      <c r="AI1155" s="13">
        <v>0.14512562209605531</v>
      </c>
      <c r="AJ1155" s="13">
        <v>0.1975636596780545</v>
      </c>
      <c r="AK1155" s="13">
        <v>0.32473861708147911</v>
      </c>
      <c r="AL1155" s="13">
        <v>0.19585835920044289</v>
      </c>
      <c r="AN1155" s="13">
        <v>0</v>
      </c>
      <c r="AO1155" s="13">
        <v>0</v>
      </c>
      <c r="AP1155" s="13">
        <v>1</v>
      </c>
      <c r="AQ1155" s="13">
        <v>0</v>
      </c>
    </row>
    <row r="1156" spans="2:45" ht="116" x14ac:dyDescent="0.35">
      <c r="B1156" s="12" t="s">
        <v>284</v>
      </c>
      <c r="C1156" s="13">
        <v>0.24902111772473359</v>
      </c>
      <c r="D1156" s="13">
        <v>0.1759409588625529</v>
      </c>
      <c r="E1156" s="13">
        <v>0.21590558515219149</v>
      </c>
      <c r="F1156" s="13">
        <v>0.24804956498281969</v>
      </c>
      <c r="G1156" s="13">
        <v>0.28565379097189308</v>
      </c>
      <c r="H1156" s="13">
        <v>0.25837765183164518</v>
      </c>
      <c r="I1156" s="13">
        <v>0.28887727240324768</v>
      </c>
      <c r="K1156" s="13">
        <v>0.22401594670829161</v>
      </c>
      <c r="L1156" s="13">
        <v>0.27350218017000738</v>
      </c>
      <c r="N1156" s="13">
        <v>0.25425990252499731</v>
      </c>
      <c r="O1156" s="13">
        <v>0.33541828817788177</v>
      </c>
      <c r="P1156" s="13">
        <v>0.2278090076694021</v>
      </c>
      <c r="Q1156" s="13">
        <v>0.27775665674930777</v>
      </c>
      <c r="R1156" s="13">
        <v>0.21958413910962871</v>
      </c>
      <c r="S1156" s="13">
        <v>0.26658788818976759</v>
      </c>
      <c r="T1156" s="13">
        <v>0.25816102868449908</v>
      </c>
      <c r="U1156" s="13">
        <v>0.23819858660756341</v>
      </c>
      <c r="V1156" s="13">
        <v>0.23467067783486281</v>
      </c>
      <c r="W1156" s="13">
        <v>0.26764853742496419</v>
      </c>
      <c r="X1156" s="13">
        <v>0.25376664478236871</v>
      </c>
      <c r="Y1156" s="13">
        <v>0.22834498699846631</v>
      </c>
      <c r="AA1156" s="13">
        <v>0.26020502493194703</v>
      </c>
      <c r="AB1156" s="13">
        <v>0.26187429443067339</v>
      </c>
      <c r="AC1156" s="13">
        <v>0.26696491656939569</v>
      </c>
      <c r="AD1156" s="13">
        <v>0.23852430447131781</v>
      </c>
      <c r="AE1156" s="13">
        <v>0.18244670032547761</v>
      </c>
      <c r="AF1156" s="13">
        <v>0.28674078362316552</v>
      </c>
      <c r="AH1156" s="13">
        <v>0.24764253613626119</v>
      </c>
      <c r="AI1156" s="13">
        <v>0.2723066887289245</v>
      </c>
      <c r="AJ1156" s="13">
        <v>0.26793853485700969</v>
      </c>
      <c r="AK1156" s="13">
        <v>0.23425953736481739</v>
      </c>
      <c r="AL1156" s="13">
        <v>0.2459190370498528</v>
      </c>
      <c r="AN1156" s="13">
        <v>0</v>
      </c>
      <c r="AO1156" s="13">
        <v>0.96192396365352684</v>
      </c>
      <c r="AP1156" s="13">
        <v>0</v>
      </c>
      <c r="AQ1156" s="13">
        <v>0</v>
      </c>
    </row>
    <row r="1157" spans="2:45" ht="145" x14ac:dyDescent="0.35">
      <c r="B1157" s="12" t="s">
        <v>285</v>
      </c>
      <c r="C1157" s="13">
        <v>0.22960891554279689</v>
      </c>
      <c r="D1157" s="13">
        <v>0.14333159236334239</v>
      </c>
      <c r="E1157" s="13">
        <v>0.2073893209400223</v>
      </c>
      <c r="F1157" s="13">
        <v>0.27527821388555163</v>
      </c>
      <c r="G1157" s="13">
        <v>0.22119172169666609</v>
      </c>
      <c r="H1157" s="13">
        <v>0.19978611441088029</v>
      </c>
      <c r="I1157" s="13">
        <v>0.29427394892989578</v>
      </c>
      <c r="K1157" s="13">
        <v>0.21878473606852811</v>
      </c>
      <c r="L1157" s="13">
        <v>0.2402062201344824</v>
      </c>
      <c r="N1157" s="13">
        <v>0.24454985875806359</v>
      </c>
      <c r="O1157" s="13">
        <v>0.15138651772547629</v>
      </c>
      <c r="P1157" s="13">
        <v>0.27156141729529482</v>
      </c>
      <c r="Q1157" s="13">
        <v>0.2076163357253672</v>
      </c>
      <c r="R1157" s="13">
        <v>0.24941587280805369</v>
      </c>
      <c r="S1157" s="13">
        <v>0.20988713925860761</v>
      </c>
      <c r="T1157" s="13">
        <v>0.22250386727622751</v>
      </c>
      <c r="U1157" s="13">
        <v>0.2272594269796899</v>
      </c>
      <c r="V1157" s="13">
        <v>0.2230740319843183</v>
      </c>
      <c r="W1157" s="13">
        <v>0.2388748937884804</v>
      </c>
      <c r="X1157" s="13">
        <v>0.22011529083805539</v>
      </c>
      <c r="Y1157" s="13">
        <v>0.2341264369622304</v>
      </c>
      <c r="AA1157" s="13">
        <v>0.24808619691172809</v>
      </c>
      <c r="AB1157" s="13">
        <v>0.31956196151328442</v>
      </c>
      <c r="AC1157" s="13">
        <v>0.31417903315393081</v>
      </c>
      <c r="AD1157" s="13">
        <v>0.12753339191265839</v>
      </c>
      <c r="AE1157" s="13">
        <v>0.15037258725613209</v>
      </c>
      <c r="AF1157" s="13">
        <v>0.27551716265852749</v>
      </c>
      <c r="AH1157" s="13">
        <v>0.24919682611184449</v>
      </c>
      <c r="AI1157" s="13">
        <v>0.31146377931949493</v>
      </c>
      <c r="AJ1157" s="13">
        <v>0.28780990274239832</v>
      </c>
      <c r="AK1157" s="13">
        <v>0.17296230511338151</v>
      </c>
      <c r="AL1157" s="13">
        <v>0.21303408930482581</v>
      </c>
      <c r="AN1157" s="13">
        <v>0.85206489303260291</v>
      </c>
      <c r="AO1157" s="13">
        <v>0</v>
      </c>
      <c r="AP1157" s="13">
        <v>0</v>
      </c>
      <c r="AQ1157" s="13">
        <v>0</v>
      </c>
    </row>
    <row r="1158" spans="2:45" ht="116" x14ac:dyDescent="0.35">
      <c r="B1158" s="12" t="s">
        <v>286</v>
      </c>
      <c r="C1158" s="13">
        <v>3.9864592191562159E-2</v>
      </c>
      <c r="D1158" s="13">
        <v>4.3494777182375759E-2</v>
      </c>
      <c r="E1158" s="13">
        <v>8.6620588756868885E-2</v>
      </c>
      <c r="F1158" s="13">
        <v>5.7383424727434532E-2</v>
      </c>
      <c r="G1158" s="13">
        <v>2.628969836901638E-2</v>
      </c>
      <c r="H1158" s="13">
        <v>6.1660301085242394E-3</v>
      </c>
      <c r="I1158" s="13">
        <v>1.8929105688215531E-2</v>
      </c>
      <c r="K1158" s="13">
        <v>4.067586871791732E-2</v>
      </c>
      <c r="L1158" s="13">
        <v>3.9070320027255571E-2</v>
      </c>
      <c r="N1158" s="13">
        <v>4.1727918921732089E-2</v>
      </c>
      <c r="O1158" s="13">
        <v>0.1064172069407848</v>
      </c>
      <c r="P1158" s="13">
        <v>2.773072584643687E-2</v>
      </c>
      <c r="Q1158" s="13">
        <v>5.3559938184793723E-2</v>
      </c>
      <c r="R1158" s="13">
        <v>4.5286290317411902E-2</v>
      </c>
      <c r="S1158" s="13">
        <v>2.41205979962907E-2</v>
      </c>
      <c r="T1158" s="13">
        <v>4.6422004329015637E-2</v>
      </c>
      <c r="U1158" s="13">
        <v>4.9261601683347672E-2</v>
      </c>
      <c r="V1158" s="13">
        <v>4.2994806500996109E-2</v>
      </c>
      <c r="W1158" s="13">
        <v>2.797843851020344E-2</v>
      </c>
      <c r="X1158" s="13">
        <v>3.1391836432917319E-2</v>
      </c>
      <c r="Y1158" s="13">
        <v>2.8914013050961859E-2</v>
      </c>
      <c r="AA1158" s="13">
        <v>4.6465667951815177E-2</v>
      </c>
      <c r="AB1158" s="13">
        <v>6.6961964460377013E-2</v>
      </c>
      <c r="AC1158" s="13">
        <v>1.6846697168987509E-2</v>
      </c>
      <c r="AD1158" s="13">
        <v>1.9822053232338939E-2</v>
      </c>
      <c r="AE1158" s="13">
        <v>2.6896767289032231E-2</v>
      </c>
      <c r="AF1158" s="13">
        <v>4.9562132474291497E-2</v>
      </c>
      <c r="AH1158" s="13">
        <v>8.1340925598112623E-2</v>
      </c>
      <c r="AI1158" s="13">
        <v>4.8757835280403693E-2</v>
      </c>
      <c r="AJ1158" s="13">
        <v>1.6655968395838581E-2</v>
      </c>
      <c r="AK1158" s="13">
        <v>2.1313245488019539E-2</v>
      </c>
      <c r="AL1158" s="13">
        <v>3.8587006182002663E-2</v>
      </c>
      <c r="AN1158" s="13">
        <v>0.14793510696739731</v>
      </c>
      <c r="AO1158" s="13">
        <v>0</v>
      </c>
      <c r="AP1158" s="13">
        <v>0</v>
      </c>
      <c r="AQ1158" s="13">
        <v>0</v>
      </c>
    </row>
    <row r="1159" spans="2:45" x14ac:dyDescent="0.35">
      <c r="B1159" s="12" t="s">
        <v>287</v>
      </c>
      <c r="C1159" s="13">
        <v>9.8570547026536875E-3</v>
      </c>
      <c r="D1159" s="13">
        <v>5.7022560832823227E-2</v>
      </c>
      <c r="E1159" s="13">
        <v>8.8066570712666704E-3</v>
      </c>
      <c r="F1159" s="13">
        <v>2.7981724898361068E-3</v>
      </c>
      <c r="G1159" s="13">
        <v>0</v>
      </c>
      <c r="H1159" s="13">
        <v>0</v>
      </c>
      <c r="I1159" s="13">
        <v>0</v>
      </c>
      <c r="K1159" s="13">
        <v>2.0840032782215218E-3</v>
      </c>
      <c r="L1159" s="13">
        <v>1.7467182911203919E-2</v>
      </c>
      <c r="N1159" s="13">
        <v>0</v>
      </c>
      <c r="O1159" s="13">
        <v>0</v>
      </c>
      <c r="P1159" s="13">
        <v>9.1854749188850539E-3</v>
      </c>
      <c r="Q1159" s="13">
        <v>1.135931102700493E-2</v>
      </c>
      <c r="R1159" s="13">
        <v>4.5693189082711434E-3</v>
      </c>
      <c r="S1159" s="13">
        <v>1.8761770136191479E-2</v>
      </c>
      <c r="T1159" s="13">
        <v>1.2624148116735699E-2</v>
      </c>
      <c r="U1159" s="13">
        <v>1.0531934909039359E-2</v>
      </c>
      <c r="V1159" s="13">
        <v>1.4712421032633019E-2</v>
      </c>
      <c r="W1159" s="13">
        <v>7.4880251280715002E-3</v>
      </c>
      <c r="X1159" s="13">
        <v>2.5653809363891281E-2</v>
      </c>
      <c r="Y1159" s="13">
        <v>0</v>
      </c>
      <c r="AA1159" s="13">
        <v>7.5944886929163007E-3</v>
      </c>
      <c r="AB1159" s="13">
        <v>7.0057897049025436E-3</v>
      </c>
      <c r="AC1159" s="13">
        <v>1.625959050821928E-2</v>
      </c>
      <c r="AD1159" s="13">
        <v>0</v>
      </c>
      <c r="AE1159" s="13">
        <v>2.8373252184388999E-2</v>
      </c>
      <c r="AF1159" s="13">
        <v>1.9225978069283419E-3</v>
      </c>
      <c r="AH1159" s="13">
        <v>1.085426265342806E-2</v>
      </c>
      <c r="AI1159" s="13">
        <v>5.7702011023721914E-3</v>
      </c>
      <c r="AJ1159" s="13">
        <v>2.0409418451603718E-2</v>
      </c>
      <c r="AK1159" s="13">
        <v>0</v>
      </c>
      <c r="AL1159" s="13">
        <v>1.2603178635350581E-2</v>
      </c>
      <c r="AN1159" s="13">
        <v>0</v>
      </c>
      <c r="AO1159" s="13">
        <v>3.8076036346472941E-2</v>
      </c>
      <c r="AP1159" s="13">
        <v>0</v>
      </c>
      <c r="AQ1159" s="13">
        <v>0</v>
      </c>
    </row>
    <row r="1160" spans="2:45" ht="29" x14ac:dyDescent="0.35">
      <c r="B1160" s="12" t="s">
        <v>288</v>
      </c>
      <c r="C1160" s="13">
        <v>4.2220122844730491E-3</v>
      </c>
      <c r="D1160" s="13">
        <v>1.299428555396195E-2</v>
      </c>
      <c r="E1160" s="13">
        <v>0</v>
      </c>
      <c r="F1160" s="13">
        <v>2.1882088982930811E-3</v>
      </c>
      <c r="G1160" s="13">
        <v>2.661690145618914E-3</v>
      </c>
      <c r="H1160" s="13">
        <v>2.9545698303008608E-3</v>
      </c>
      <c r="I1160" s="13">
        <v>5.6440777700608518E-3</v>
      </c>
      <c r="K1160" s="13">
        <v>1.597243911025353E-3</v>
      </c>
      <c r="L1160" s="13">
        <v>6.7917654932193863E-3</v>
      </c>
      <c r="N1160" s="13">
        <v>1.6728225449453821E-2</v>
      </c>
      <c r="O1160" s="13">
        <v>0</v>
      </c>
      <c r="P1160" s="13">
        <v>0</v>
      </c>
      <c r="Q1160" s="13">
        <v>9.339333896603727E-3</v>
      </c>
      <c r="R1160" s="13">
        <v>4.1301596233869753E-3</v>
      </c>
      <c r="S1160" s="13">
        <v>0</v>
      </c>
      <c r="T1160" s="13">
        <v>8.0131277897178624E-3</v>
      </c>
      <c r="U1160" s="13">
        <v>0</v>
      </c>
      <c r="V1160" s="13">
        <v>6.4990040834627723E-3</v>
      </c>
      <c r="W1160" s="13">
        <v>0</v>
      </c>
      <c r="X1160" s="13">
        <v>0</v>
      </c>
      <c r="Y1160" s="13">
        <v>4.7151735801484636E-3</v>
      </c>
      <c r="AA1160" s="13">
        <v>5.4921341358239416E-3</v>
      </c>
      <c r="AB1160" s="13">
        <v>0</v>
      </c>
      <c r="AC1160" s="13">
        <v>0</v>
      </c>
      <c r="AD1160" s="13">
        <v>0</v>
      </c>
      <c r="AE1160" s="13">
        <v>6.5927964217719903E-3</v>
      </c>
      <c r="AF1160" s="13">
        <v>5.1324663566839719E-3</v>
      </c>
      <c r="AH1160" s="13">
        <v>1.2497882575239171E-2</v>
      </c>
      <c r="AI1160" s="13">
        <v>0</v>
      </c>
      <c r="AJ1160" s="13">
        <v>0</v>
      </c>
      <c r="AK1160" s="13">
        <v>1.593845211863477E-3</v>
      </c>
      <c r="AL1160" s="13">
        <v>4.6014372674841736E-3</v>
      </c>
      <c r="AN1160" s="13">
        <v>0</v>
      </c>
      <c r="AO1160" s="13">
        <v>0</v>
      </c>
      <c r="AP1160" s="13">
        <v>0</v>
      </c>
      <c r="AQ1160" s="13">
        <v>1.6898945144505451E-2</v>
      </c>
    </row>
    <row r="1161" spans="2:45" ht="29" x14ac:dyDescent="0.35">
      <c r="B1161" s="12" t="s">
        <v>289</v>
      </c>
      <c r="C1161" s="13">
        <v>5.8179824449817409E-3</v>
      </c>
      <c r="D1161" s="13">
        <v>0</v>
      </c>
      <c r="E1161" s="13">
        <v>0</v>
      </c>
      <c r="F1161" s="13">
        <v>1.3062108173258039E-2</v>
      </c>
      <c r="G1161" s="13">
        <v>7.4885161611943796E-3</v>
      </c>
      <c r="H1161" s="13">
        <v>1.1915878380395191E-2</v>
      </c>
      <c r="I1161" s="13">
        <v>3.0335995848018819E-3</v>
      </c>
      <c r="K1161" s="13">
        <v>8.4180207459811415E-4</v>
      </c>
      <c r="L1161" s="13">
        <v>1.068986203765494E-2</v>
      </c>
      <c r="N1161" s="13">
        <v>1.4206927887673731E-2</v>
      </c>
      <c r="O1161" s="13">
        <v>1.459530622859412E-2</v>
      </c>
      <c r="P1161" s="13">
        <v>0</v>
      </c>
      <c r="Q1161" s="13">
        <v>0</v>
      </c>
      <c r="R1161" s="13">
        <v>5.8007139943821251E-3</v>
      </c>
      <c r="S1161" s="13">
        <v>0</v>
      </c>
      <c r="T1161" s="13">
        <v>0</v>
      </c>
      <c r="U1161" s="13">
        <v>9.3399061274336212E-3</v>
      </c>
      <c r="V1161" s="13">
        <v>6.458627459004886E-3</v>
      </c>
      <c r="W1161" s="13">
        <v>9.5322518959876489E-3</v>
      </c>
      <c r="X1161" s="13">
        <v>5.8733669268931522E-3</v>
      </c>
      <c r="Y1161" s="13">
        <v>0</v>
      </c>
      <c r="AA1161" s="13">
        <v>2.845630756738052E-3</v>
      </c>
      <c r="AB1161" s="13">
        <v>0</v>
      </c>
      <c r="AC1161" s="13">
        <v>0</v>
      </c>
      <c r="AD1161" s="13">
        <v>8.54368503155312E-3</v>
      </c>
      <c r="AE1161" s="13">
        <v>8.8942665882190044E-3</v>
      </c>
      <c r="AF1161" s="13">
        <v>9.2000500667739019E-3</v>
      </c>
      <c r="AH1161" s="13">
        <v>2.6674657299854822E-3</v>
      </c>
      <c r="AI1161" s="13">
        <v>0</v>
      </c>
      <c r="AJ1161" s="13">
        <v>0</v>
      </c>
      <c r="AK1161" s="13">
        <v>4.585270737317136E-3</v>
      </c>
      <c r="AL1161" s="13">
        <v>1.200946310323559E-2</v>
      </c>
      <c r="AN1161" s="13">
        <v>0</v>
      </c>
      <c r="AO1161" s="13">
        <v>0</v>
      </c>
      <c r="AP1161" s="13">
        <v>0</v>
      </c>
      <c r="AQ1161" s="13">
        <v>2.3286944604831539E-2</v>
      </c>
    </row>
    <row r="1162" spans="2:45" ht="29" x14ac:dyDescent="0.35">
      <c r="B1162" s="12" t="s">
        <v>290</v>
      </c>
      <c r="C1162" s="13">
        <v>4.8353604127900039E-2</v>
      </c>
      <c r="D1162" s="13">
        <v>3.2883648064810258E-3</v>
      </c>
      <c r="E1162" s="13">
        <v>2.4057096693859701E-3</v>
      </c>
      <c r="F1162" s="13">
        <v>2.693399007333932E-3</v>
      </c>
      <c r="G1162" s="13">
        <v>1.263138084521051E-2</v>
      </c>
      <c r="H1162" s="13">
        <v>1.7485476704683769E-2</v>
      </c>
      <c r="I1162" s="13">
        <v>0.20218178491903269</v>
      </c>
      <c r="K1162" s="13">
        <v>3.2301541396923483E-2</v>
      </c>
      <c r="L1162" s="13">
        <v>6.4069215504206634E-2</v>
      </c>
      <c r="N1162" s="13">
        <v>5.1335065789415872E-2</v>
      </c>
      <c r="O1162" s="13">
        <v>8.8484283011548023E-2</v>
      </c>
      <c r="P1162" s="13">
        <v>3.4982661952467541E-2</v>
      </c>
      <c r="Q1162" s="13">
        <v>9.4051866067153253E-2</v>
      </c>
      <c r="R1162" s="13">
        <v>4.9162193390877018E-2</v>
      </c>
      <c r="S1162" s="13">
        <v>4.0158578921828898E-2</v>
      </c>
      <c r="T1162" s="13">
        <v>2.705959117220005E-2</v>
      </c>
      <c r="U1162" s="13">
        <v>4.7153887333356029E-2</v>
      </c>
      <c r="V1162" s="13">
        <v>2.511243280361802E-2</v>
      </c>
      <c r="W1162" s="13">
        <v>4.1397876488414947E-2</v>
      </c>
      <c r="X1162" s="13">
        <v>4.3777848953744133E-2</v>
      </c>
      <c r="Y1162" s="13">
        <v>9.4281955230120493E-2</v>
      </c>
      <c r="AA1162" s="13">
        <v>4.7727159819477588E-2</v>
      </c>
      <c r="AB1162" s="13">
        <v>5.8217449626413752E-2</v>
      </c>
      <c r="AC1162" s="13">
        <v>7.0334268497955991E-3</v>
      </c>
      <c r="AD1162" s="13">
        <v>3.6047651357052367E-2</v>
      </c>
      <c r="AE1162" s="13">
        <v>4.7513885286024363E-2</v>
      </c>
      <c r="AF1162" s="13">
        <v>6.3790104444256562E-2</v>
      </c>
      <c r="AH1162" s="13">
        <v>3.2500891409586452E-2</v>
      </c>
      <c r="AI1162" s="13">
        <v>5.7511667442142422E-2</v>
      </c>
      <c r="AJ1162" s="13">
        <v>2.1305919190146572E-2</v>
      </c>
      <c r="AK1162" s="13">
        <v>4.789734079123352E-2</v>
      </c>
      <c r="AL1162" s="13">
        <v>6.5177290205231858E-2</v>
      </c>
      <c r="AN1162" s="13">
        <v>0</v>
      </c>
      <c r="AO1162" s="13">
        <v>0</v>
      </c>
      <c r="AP1162" s="13">
        <v>0</v>
      </c>
      <c r="AQ1162" s="13">
        <v>0.1935392056298815</v>
      </c>
    </row>
    <row r="1163" spans="2:45" ht="29" x14ac:dyDescent="0.35">
      <c r="B1163" s="12" t="s">
        <v>291</v>
      </c>
      <c r="C1163" s="13">
        <v>2.787174297099014E-2</v>
      </c>
      <c r="D1163" s="13">
        <v>2.2027063887537411E-2</v>
      </c>
      <c r="E1163" s="13">
        <v>1.0545170312103761E-2</v>
      </c>
      <c r="F1163" s="13">
        <v>2.832413050160797E-2</v>
      </c>
      <c r="G1163" s="13">
        <v>3.2941644422313572E-2</v>
      </c>
      <c r="H1163" s="13">
        <v>7.320339388202568E-2</v>
      </c>
      <c r="I1163" s="13">
        <v>1.081291136167864E-2</v>
      </c>
      <c r="K1163" s="13">
        <v>1.7513849000993949E-2</v>
      </c>
      <c r="L1163" s="13">
        <v>3.8012535406053517E-2</v>
      </c>
      <c r="N1163" s="13">
        <v>1.9156471579219181E-2</v>
      </c>
      <c r="O1163" s="13">
        <v>1.422543908778858E-2</v>
      </c>
      <c r="P1163" s="13">
        <v>3.2620255152011488E-2</v>
      </c>
      <c r="Q1163" s="13">
        <v>2.9252004780078111E-2</v>
      </c>
      <c r="R1163" s="13">
        <v>3.702898558551946E-2</v>
      </c>
      <c r="S1163" s="13">
        <v>1.109077419149322E-2</v>
      </c>
      <c r="T1163" s="13">
        <v>2.5407014111617211E-2</v>
      </c>
      <c r="U1163" s="13">
        <v>2.7508376684269469E-2</v>
      </c>
      <c r="V1163" s="13">
        <v>2.5086651827457639E-2</v>
      </c>
      <c r="W1163" s="13">
        <v>3.692598867029305E-2</v>
      </c>
      <c r="X1163" s="13">
        <v>3.8770855275402798E-2</v>
      </c>
      <c r="Y1163" s="13">
        <v>2.5482771539540129E-2</v>
      </c>
      <c r="AA1163" s="13">
        <v>3.0322042691607341E-2</v>
      </c>
      <c r="AB1163" s="13">
        <v>2.8306470210114801E-2</v>
      </c>
      <c r="AC1163" s="13">
        <v>2.263850006983072E-2</v>
      </c>
      <c r="AD1163" s="13">
        <v>2.4121718073050399E-2</v>
      </c>
      <c r="AE1163" s="13">
        <v>5.4111387812274939E-2</v>
      </c>
      <c r="AF1163" s="13">
        <v>5.51259377576811E-3</v>
      </c>
      <c r="AH1163" s="13">
        <v>3.6063357064858838E-2</v>
      </c>
      <c r="AI1163" s="13">
        <v>3.7649234711982733E-2</v>
      </c>
      <c r="AJ1163" s="13">
        <v>1.5177770384792609E-2</v>
      </c>
      <c r="AK1163" s="13">
        <v>2.0508534073915199E-2</v>
      </c>
      <c r="AL1163" s="13">
        <v>3.1318115224391208E-2</v>
      </c>
      <c r="AN1163" s="13">
        <v>0</v>
      </c>
      <c r="AO1163" s="13">
        <v>0</v>
      </c>
      <c r="AP1163" s="13">
        <v>0</v>
      </c>
      <c r="AQ1163" s="13">
        <v>0.1115589022042137</v>
      </c>
    </row>
    <row r="1164" spans="2:45" ht="29" x14ac:dyDescent="0.35">
      <c r="B1164" s="12" t="s">
        <v>292</v>
      </c>
      <c r="C1164" s="13">
        <v>3.610480723293535E-3</v>
      </c>
      <c r="D1164" s="13">
        <v>6.723730043916739E-3</v>
      </c>
      <c r="E1164" s="13">
        <v>5.5055738930300854E-3</v>
      </c>
      <c r="F1164" s="13">
        <v>5.4548082413241614E-3</v>
      </c>
      <c r="G1164" s="13">
        <v>4.7854016919970056E-3</v>
      </c>
      <c r="H1164" s="13">
        <v>0</v>
      </c>
      <c r="I1164" s="13">
        <v>0</v>
      </c>
      <c r="K1164" s="13">
        <v>1.8168545721434809E-3</v>
      </c>
      <c r="L1164" s="13">
        <v>5.3665124569260633E-3</v>
      </c>
      <c r="N1164" s="13">
        <v>0</v>
      </c>
      <c r="O1164" s="13">
        <v>0</v>
      </c>
      <c r="P1164" s="13">
        <v>0</v>
      </c>
      <c r="Q1164" s="13">
        <v>0</v>
      </c>
      <c r="R1164" s="13">
        <v>1.2738065760703981E-2</v>
      </c>
      <c r="S1164" s="13">
        <v>0</v>
      </c>
      <c r="T1164" s="13">
        <v>0</v>
      </c>
      <c r="U1164" s="13">
        <v>9.037842241696039E-3</v>
      </c>
      <c r="V1164" s="13">
        <v>0</v>
      </c>
      <c r="W1164" s="13">
        <v>3.245623458365824E-3</v>
      </c>
      <c r="X1164" s="13">
        <v>6.2919860441397581E-3</v>
      </c>
      <c r="Y1164" s="13">
        <v>5.3197982769796559E-3</v>
      </c>
      <c r="AA1164" s="13">
        <v>0</v>
      </c>
      <c r="AB1164" s="13">
        <v>0</v>
      </c>
      <c r="AC1164" s="13">
        <v>7.888898626254635E-3</v>
      </c>
      <c r="AD1164" s="13">
        <v>3.8018865433764341E-3</v>
      </c>
      <c r="AE1164" s="13">
        <v>1.117364745529619E-2</v>
      </c>
      <c r="AF1164" s="13">
        <v>2.1922182278091172E-3</v>
      </c>
      <c r="AH1164" s="13">
        <v>2.374181740217586E-3</v>
      </c>
      <c r="AI1164" s="13">
        <v>0</v>
      </c>
      <c r="AJ1164" s="13">
        <v>3.1908392872290921E-3</v>
      </c>
      <c r="AK1164" s="13">
        <v>4.0101164057775862E-3</v>
      </c>
      <c r="AL1164" s="13">
        <v>5.0388671799813638E-3</v>
      </c>
      <c r="AN1164" s="13">
        <v>0</v>
      </c>
      <c r="AO1164" s="13">
        <v>0</v>
      </c>
      <c r="AP1164" s="13">
        <v>0</v>
      </c>
      <c r="AQ1164" s="13">
        <v>1.445124068269898E-2</v>
      </c>
    </row>
    <row r="1165" spans="2:45" x14ac:dyDescent="0.35">
      <c r="B1165" s="12" t="s">
        <v>293</v>
      </c>
      <c r="C1165" s="13">
        <v>1.797333739193575E-3</v>
      </c>
      <c r="D1165" s="13">
        <v>3.8899077661409842E-3</v>
      </c>
      <c r="E1165" s="13">
        <v>3.206579924109831E-3</v>
      </c>
      <c r="F1165" s="13">
        <v>0</v>
      </c>
      <c r="G1165" s="13">
        <v>1.5423780517475759E-3</v>
      </c>
      <c r="H1165" s="13">
        <v>3.195296145021116E-3</v>
      </c>
      <c r="I1165" s="13">
        <v>0</v>
      </c>
      <c r="K1165" s="13">
        <v>2.0251145857241408E-3</v>
      </c>
      <c r="L1165" s="13">
        <v>1.5743271809066739E-3</v>
      </c>
      <c r="N1165" s="13">
        <v>2.5848275235634951E-3</v>
      </c>
      <c r="O1165" s="13">
        <v>8.738397905430283E-3</v>
      </c>
      <c r="P1165" s="13">
        <v>4.3676625517297734E-3</v>
      </c>
      <c r="Q1165" s="13">
        <v>0</v>
      </c>
      <c r="R1165" s="13">
        <v>2.389180050376053E-3</v>
      </c>
      <c r="S1165" s="13">
        <v>0</v>
      </c>
      <c r="T1165" s="13">
        <v>0</v>
      </c>
      <c r="U1165" s="13">
        <v>0</v>
      </c>
      <c r="V1165" s="13">
        <v>1.9155421253620711E-3</v>
      </c>
      <c r="W1165" s="13">
        <v>2.0636133326197271E-3</v>
      </c>
      <c r="X1165" s="13">
        <v>3.5023668503085591E-3</v>
      </c>
      <c r="Y1165" s="13">
        <v>0</v>
      </c>
      <c r="AA1165" s="13">
        <v>0</v>
      </c>
      <c r="AB1165" s="13">
        <v>0</v>
      </c>
      <c r="AC1165" s="13">
        <v>0</v>
      </c>
      <c r="AD1165" s="13">
        <v>2.2810312618458022E-3</v>
      </c>
      <c r="AE1165" s="13">
        <v>5.4657728711238248E-3</v>
      </c>
      <c r="AF1165" s="13">
        <v>1.9557174510563698E-3</v>
      </c>
      <c r="AH1165" s="13">
        <v>0</v>
      </c>
      <c r="AI1165" s="13">
        <v>0</v>
      </c>
      <c r="AJ1165" s="13">
        <v>1.8218267679127799E-3</v>
      </c>
      <c r="AK1165" s="13">
        <v>0</v>
      </c>
      <c r="AL1165" s="13">
        <v>4.3149064441758778E-3</v>
      </c>
      <c r="AN1165" s="13">
        <v>0</v>
      </c>
      <c r="AO1165" s="13">
        <v>0</v>
      </c>
      <c r="AP1165" s="13">
        <v>0</v>
      </c>
      <c r="AQ1165" s="13">
        <v>0</v>
      </c>
    </row>
    <row r="1167" spans="2:45" x14ac:dyDescent="0.35">
      <c r="B1167" s="30" t="s">
        <v>294</v>
      </c>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row>
    <row r="1168" spans="2:45" x14ac:dyDescent="0.35">
      <c r="B1168" s="29" t="s">
        <v>16</v>
      </c>
      <c r="C1168" s="24"/>
      <c r="D1168" s="24"/>
      <c r="E1168" s="24"/>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row>
    <row r="1169" spans="2:43" x14ac:dyDescent="0.35">
      <c r="B1169" s="12" t="s">
        <v>295</v>
      </c>
      <c r="C1169" s="13">
        <v>8.563862333311115E-3</v>
      </c>
      <c r="D1169" s="13">
        <v>2.4557504494981109E-2</v>
      </c>
      <c r="E1169" s="13">
        <v>8.9746286771355162E-3</v>
      </c>
      <c r="F1169" s="13">
        <v>0</v>
      </c>
      <c r="G1169" s="13">
        <v>2.3009942727473518E-3</v>
      </c>
      <c r="H1169" s="13">
        <v>1.221851963501483E-2</v>
      </c>
      <c r="I1169" s="13">
        <v>7.2677197116397729E-3</v>
      </c>
      <c r="K1169" s="13">
        <v>6.1311778046865759E-3</v>
      </c>
      <c r="L1169" s="13">
        <v>1.094555777605569E-2</v>
      </c>
      <c r="N1169" s="13">
        <v>4.4124712649560001E-3</v>
      </c>
      <c r="O1169" s="13">
        <v>0</v>
      </c>
      <c r="P1169" s="13">
        <v>8.3026548142525747E-3</v>
      </c>
      <c r="Q1169" s="13">
        <v>1.135931102700493E-2</v>
      </c>
      <c r="R1169" s="13">
        <v>0</v>
      </c>
      <c r="S1169" s="13">
        <v>1.2507846757460981E-2</v>
      </c>
      <c r="T1169" s="13">
        <v>8.0131277897178624E-3</v>
      </c>
      <c r="U1169" s="13">
        <v>6.6871335956685853E-3</v>
      </c>
      <c r="V1169" s="13">
        <v>2.0076934976130289E-2</v>
      </c>
      <c r="W1169" s="13">
        <v>2.9982218389516349E-3</v>
      </c>
      <c r="X1169" s="13">
        <v>1.2018723392280051E-2</v>
      </c>
      <c r="Y1169" s="13">
        <v>1.0827090764521799E-2</v>
      </c>
      <c r="AA1169" s="13">
        <v>7.4194155400719693E-3</v>
      </c>
      <c r="AB1169" s="13">
        <v>7.0057897049025436E-3</v>
      </c>
      <c r="AC1169" s="13">
        <v>1.8135457286762639E-2</v>
      </c>
      <c r="AD1169" s="13">
        <v>4.1409199300747922E-3</v>
      </c>
      <c r="AE1169" s="13">
        <v>2.1114115599215371E-2</v>
      </c>
      <c r="AF1169" s="13">
        <v>0</v>
      </c>
      <c r="AH1169" s="13">
        <v>2.489851979788355E-3</v>
      </c>
      <c r="AI1169" s="13">
        <v>1.9634692196848189E-2</v>
      </c>
      <c r="AJ1169" s="13">
        <v>6.646849046396194E-3</v>
      </c>
      <c r="AK1169" s="13">
        <v>7.161354201566909E-3</v>
      </c>
      <c r="AL1169" s="13">
        <v>1.0503046184005421E-2</v>
      </c>
      <c r="AN1169" s="13">
        <v>0</v>
      </c>
      <c r="AO1169" s="13">
        <v>9.5847503185347935E-3</v>
      </c>
      <c r="AP1169" s="13">
        <v>2.3228220092754749E-3</v>
      </c>
      <c r="AQ1169" s="13">
        <v>2.1226456504619691E-2</v>
      </c>
    </row>
    <row r="1170" spans="2:43" x14ac:dyDescent="0.35">
      <c r="B1170" s="12" t="s">
        <v>296</v>
      </c>
      <c r="C1170" s="13">
        <v>4.4260924199562797E-2</v>
      </c>
      <c r="D1170" s="13">
        <v>8.6016209393054183E-2</v>
      </c>
      <c r="E1170" s="13">
        <v>2.9452050946281731E-2</v>
      </c>
      <c r="F1170" s="13">
        <v>2.5904684399726229E-2</v>
      </c>
      <c r="G1170" s="13">
        <v>4.4624710777189977E-2</v>
      </c>
      <c r="H1170" s="13">
        <v>7.022452920313324E-2</v>
      </c>
      <c r="I1170" s="13">
        <v>2.5935330697636771E-2</v>
      </c>
      <c r="K1170" s="13">
        <v>3.940452278002609E-2</v>
      </c>
      <c r="L1170" s="13">
        <v>4.9015535409093001E-2</v>
      </c>
      <c r="N1170" s="13">
        <v>5.8276702132145947E-2</v>
      </c>
      <c r="O1170" s="13">
        <v>2.9795337934678649E-2</v>
      </c>
      <c r="P1170" s="13">
        <v>1.71724389562882E-2</v>
      </c>
      <c r="Q1170" s="13">
        <v>6.9507832735321337E-2</v>
      </c>
      <c r="R1170" s="13">
        <v>4.8927660449585041E-2</v>
      </c>
      <c r="S1170" s="13">
        <v>3.8825203569762858E-2</v>
      </c>
      <c r="T1170" s="13">
        <v>2.5911947246919309E-2</v>
      </c>
      <c r="U1170" s="13">
        <v>5.3422260327523702E-2</v>
      </c>
      <c r="V1170" s="13">
        <v>3.7218836037826677E-2</v>
      </c>
      <c r="W1170" s="13">
        <v>5.4823971501684478E-2</v>
      </c>
      <c r="X1170" s="13">
        <v>3.2126742333868308E-2</v>
      </c>
      <c r="Y1170" s="13">
        <v>4.9900927106679392E-2</v>
      </c>
      <c r="AA1170" s="13">
        <v>2.579648544396498E-2</v>
      </c>
      <c r="AB1170" s="13">
        <v>3.5024497085930043E-2</v>
      </c>
      <c r="AC1170" s="13">
        <v>7.6216352560912991E-3</v>
      </c>
      <c r="AD1170" s="13">
        <v>4.7745536002971288E-2</v>
      </c>
      <c r="AE1170" s="13">
        <v>0.1001589344033932</v>
      </c>
      <c r="AF1170" s="13">
        <v>3.2947196449283678E-2</v>
      </c>
      <c r="AH1170" s="13">
        <v>4.4154916394546877E-2</v>
      </c>
      <c r="AI1170" s="13">
        <v>2.5804178361277581E-2</v>
      </c>
      <c r="AJ1170" s="13">
        <v>2.9932048103636231E-2</v>
      </c>
      <c r="AK1170" s="13">
        <v>4.0987834221212743E-2</v>
      </c>
      <c r="AL1170" s="13">
        <v>5.6895188831351168E-2</v>
      </c>
      <c r="AN1170" s="13">
        <v>5.3372524526075892E-3</v>
      </c>
      <c r="AO1170" s="13">
        <v>2.639642492254838E-2</v>
      </c>
      <c r="AP1170" s="13">
        <v>3.1874899337552581E-2</v>
      </c>
      <c r="AQ1170" s="13">
        <v>0.1159801879970698</v>
      </c>
    </row>
    <row r="1171" spans="2:43" x14ac:dyDescent="0.35">
      <c r="B1171" s="12" t="s">
        <v>297</v>
      </c>
      <c r="C1171" s="13">
        <v>5.5101459523770227E-2</v>
      </c>
      <c r="D1171" s="13">
        <v>4.912994240255613E-2</v>
      </c>
      <c r="E1171" s="13">
        <v>2.9518063721183801E-2</v>
      </c>
      <c r="F1171" s="13">
        <v>4.2816622641230373E-2</v>
      </c>
      <c r="G1171" s="13">
        <v>4.941036780776039E-2</v>
      </c>
      <c r="H1171" s="13">
        <v>6.2780163577907375E-2</v>
      </c>
      <c r="I1171" s="13">
        <v>8.9244335557244189E-2</v>
      </c>
      <c r="K1171" s="13">
        <v>3.6645169643780257E-2</v>
      </c>
      <c r="L1171" s="13">
        <v>7.3170905430099395E-2</v>
      </c>
      <c r="N1171" s="13">
        <v>4.8108331751082478E-2</v>
      </c>
      <c r="O1171" s="13">
        <v>7.237820263229934E-2</v>
      </c>
      <c r="P1171" s="13">
        <v>4.0424709767951157E-2</v>
      </c>
      <c r="Q1171" s="13">
        <v>8.2564167858657417E-2</v>
      </c>
      <c r="R1171" s="13">
        <v>6.2533097948523186E-2</v>
      </c>
      <c r="S1171" s="13">
        <v>3.227931313010414E-2</v>
      </c>
      <c r="T1171" s="13">
        <v>5.6768809787811812E-2</v>
      </c>
      <c r="U1171" s="13">
        <v>5.54438627070429E-2</v>
      </c>
      <c r="V1171" s="13">
        <v>3.7932792870594242E-2</v>
      </c>
      <c r="W1171" s="13">
        <v>5.2197685926063928E-2</v>
      </c>
      <c r="X1171" s="13">
        <v>8.8790989729884653E-2</v>
      </c>
      <c r="Y1171" s="13">
        <v>6.290011616120518E-2</v>
      </c>
      <c r="AA1171" s="13">
        <v>6.4515330287804304E-2</v>
      </c>
      <c r="AB1171" s="13">
        <v>7.2013437018784099E-2</v>
      </c>
      <c r="AC1171" s="13">
        <v>4.1866279415111583E-2</v>
      </c>
      <c r="AD1171" s="13">
        <v>3.9247916627700961E-2</v>
      </c>
      <c r="AE1171" s="13">
        <v>6.5155693409975582E-2</v>
      </c>
      <c r="AF1171" s="13">
        <v>4.0007189135527518E-2</v>
      </c>
      <c r="AH1171" s="13">
        <v>4.7190663130695108E-2</v>
      </c>
      <c r="AI1171" s="13">
        <v>8.6116975697994619E-2</v>
      </c>
      <c r="AJ1171" s="13">
        <v>5.7864877187164078E-2</v>
      </c>
      <c r="AK1171" s="13">
        <v>4.5443478304072471E-2</v>
      </c>
      <c r="AL1171" s="13">
        <v>5.6483376976155908E-2</v>
      </c>
      <c r="AN1171" s="13">
        <v>1.626119748854906E-2</v>
      </c>
      <c r="AO1171" s="13">
        <v>3.535367183612402E-2</v>
      </c>
      <c r="AP1171" s="13">
        <v>2.8288338602834771E-2</v>
      </c>
      <c r="AQ1171" s="13">
        <v>0.14053395209434341</v>
      </c>
    </row>
    <row r="1172" spans="2:43" x14ac:dyDescent="0.35">
      <c r="B1172" s="12" t="s">
        <v>298</v>
      </c>
      <c r="C1172" s="13">
        <v>4.8292411083679293E-2</v>
      </c>
      <c r="D1172" s="13">
        <v>2.6586725773745289E-2</v>
      </c>
      <c r="E1172" s="13">
        <v>3.3223894931261551E-2</v>
      </c>
      <c r="F1172" s="13">
        <v>3.9452384880240353E-2</v>
      </c>
      <c r="G1172" s="13">
        <v>3.1757651061697832E-2</v>
      </c>
      <c r="H1172" s="13">
        <v>6.8279404786214942E-2</v>
      </c>
      <c r="I1172" s="13">
        <v>8.1956399467056198E-2</v>
      </c>
      <c r="K1172" s="13">
        <v>4.3647309349922427E-2</v>
      </c>
      <c r="L1172" s="13">
        <v>5.284015145042089E-2</v>
      </c>
      <c r="N1172" s="13">
        <v>4.5886569640750247E-2</v>
      </c>
      <c r="O1172" s="13">
        <v>2.0232424708405999E-2</v>
      </c>
      <c r="P1172" s="13">
        <v>7.7023608153751519E-2</v>
      </c>
      <c r="Q1172" s="13">
        <v>9.4896394455452129E-2</v>
      </c>
      <c r="R1172" s="13">
        <v>6.4394827802060989E-2</v>
      </c>
      <c r="S1172" s="13">
        <v>4.6711179983144682E-2</v>
      </c>
      <c r="T1172" s="13">
        <v>3.3558990751484767E-2</v>
      </c>
      <c r="U1172" s="13">
        <v>5.7590119336805169E-2</v>
      </c>
      <c r="V1172" s="13">
        <v>2.5850894245800511E-2</v>
      </c>
      <c r="W1172" s="13">
        <v>6.4575839765979914E-2</v>
      </c>
      <c r="X1172" s="13">
        <v>3.8316519367458161E-2</v>
      </c>
      <c r="Y1172" s="13">
        <v>2.7376396051778409E-2</v>
      </c>
      <c r="AA1172" s="13">
        <v>3.7288900296332542E-2</v>
      </c>
      <c r="AB1172" s="13">
        <v>3.6019584192765852E-2</v>
      </c>
      <c r="AC1172" s="13">
        <v>4.9305655655768027E-2</v>
      </c>
      <c r="AD1172" s="13">
        <v>5.9115522367017753E-2</v>
      </c>
      <c r="AE1172" s="13">
        <v>7.1107457209763164E-2</v>
      </c>
      <c r="AF1172" s="13">
        <v>4.2128888740455471E-2</v>
      </c>
      <c r="AH1172" s="13">
        <v>3.4600167755325061E-2</v>
      </c>
      <c r="AI1172" s="13">
        <v>4.1490792022054683E-2</v>
      </c>
      <c r="AJ1172" s="13">
        <v>5.1598633647450438E-2</v>
      </c>
      <c r="AK1172" s="13">
        <v>4.484938232033614E-2</v>
      </c>
      <c r="AL1172" s="13">
        <v>5.7738665954769293E-2</v>
      </c>
      <c r="AN1172" s="13">
        <v>1.9487671017102089E-2</v>
      </c>
      <c r="AO1172" s="13">
        <v>4.9091103867897258E-2</v>
      </c>
      <c r="AP1172" s="13">
        <v>2.9862224494805609E-2</v>
      </c>
      <c r="AQ1172" s="13">
        <v>9.5110651565362456E-2</v>
      </c>
    </row>
    <row r="1173" spans="2:43" x14ac:dyDescent="0.35">
      <c r="B1173" s="12" t="s">
        <v>299</v>
      </c>
      <c r="C1173" s="13">
        <v>8.1630164020254123E-2</v>
      </c>
      <c r="D1173" s="13">
        <v>9.9695925278711198E-2</v>
      </c>
      <c r="E1173" s="13">
        <v>6.9919034552196599E-2</v>
      </c>
      <c r="F1173" s="13">
        <v>8.5967064237863211E-2</v>
      </c>
      <c r="G1173" s="13">
        <v>8.6087661535705295E-2</v>
      </c>
      <c r="H1173" s="13">
        <v>9.5938661344392315E-2</v>
      </c>
      <c r="I1173" s="13">
        <v>6.2481028327140031E-2</v>
      </c>
      <c r="K1173" s="13">
        <v>7.7653827517294507E-2</v>
      </c>
      <c r="L1173" s="13">
        <v>8.5523156480428353E-2</v>
      </c>
      <c r="N1173" s="13">
        <v>5.2961403995415809E-2</v>
      </c>
      <c r="O1173" s="13">
        <v>8.0209628203621763E-2</v>
      </c>
      <c r="P1173" s="13">
        <v>7.8929080060613555E-2</v>
      </c>
      <c r="Q1173" s="13">
        <v>0.1237218155855678</v>
      </c>
      <c r="R1173" s="13">
        <v>7.7994257474028147E-2</v>
      </c>
      <c r="S1173" s="13">
        <v>0.1176580168211763</v>
      </c>
      <c r="T1173" s="13">
        <v>0.102715680444639</v>
      </c>
      <c r="U1173" s="13">
        <v>5.1808324127740182E-2</v>
      </c>
      <c r="V1173" s="13">
        <v>7.9339875408603738E-2</v>
      </c>
      <c r="W1173" s="13">
        <v>7.7319411065567487E-2</v>
      </c>
      <c r="X1173" s="13">
        <v>8.2673084172516509E-2</v>
      </c>
      <c r="Y1173" s="13">
        <v>8.8197770099540496E-2</v>
      </c>
      <c r="AA1173" s="13">
        <v>8.1701236613194061E-2</v>
      </c>
      <c r="AB1173" s="13">
        <v>5.6933935291282822E-2</v>
      </c>
      <c r="AC1173" s="13">
        <v>8.5932230327957923E-2</v>
      </c>
      <c r="AD1173" s="13">
        <v>8.8652102105207492E-2</v>
      </c>
      <c r="AE1173" s="13">
        <v>8.561547348663269E-2</v>
      </c>
      <c r="AF1173" s="13">
        <v>8.120214416153014E-2</v>
      </c>
      <c r="AH1173" s="13">
        <v>7.8831566423714347E-2</v>
      </c>
      <c r="AI1173" s="13">
        <v>3.7675423291800847E-2</v>
      </c>
      <c r="AJ1173" s="13">
        <v>8.5142755835918543E-2</v>
      </c>
      <c r="AK1173" s="13">
        <v>8.5204842329732355E-2</v>
      </c>
      <c r="AL1173" s="13">
        <v>9.028751233347658E-2</v>
      </c>
      <c r="AN1173" s="13">
        <v>2.73493282763916E-2</v>
      </c>
      <c r="AO1173" s="13">
        <v>7.5647394461511017E-2</v>
      </c>
      <c r="AP1173" s="13">
        <v>9.184501858665664E-2</v>
      </c>
      <c r="AQ1173" s="13">
        <v>0.1379680087768157</v>
      </c>
    </row>
    <row r="1174" spans="2:43" x14ac:dyDescent="0.35">
      <c r="B1174" s="12" t="s">
        <v>300</v>
      </c>
      <c r="C1174" s="13">
        <v>9.7388252016147217E-2</v>
      </c>
      <c r="D1174" s="13">
        <v>9.8955662216109783E-2</v>
      </c>
      <c r="E1174" s="13">
        <v>8.770007242871268E-2</v>
      </c>
      <c r="F1174" s="13">
        <v>7.6560548463119341E-2</v>
      </c>
      <c r="G1174" s="13">
        <v>9.8837446565130938E-2</v>
      </c>
      <c r="H1174" s="13">
        <v>0.113422643414573</v>
      </c>
      <c r="I1174" s="13">
        <v>0.1091836600967</v>
      </c>
      <c r="K1174" s="13">
        <v>9.1024191411546801E-2</v>
      </c>
      <c r="L1174" s="13">
        <v>0.10361892186296751</v>
      </c>
      <c r="N1174" s="13">
        <v>9.0585670280489736E-2</v>
      </c>
      <c r="O1174" s="13">
        <v>0.1119219590812468</v>
      </c>
      <c r="P1174" s="13">
        <v>0.14552948524712489</v>
      </c>
      <c r="Q1174" s="13">
        <v>4.9554424830649348E-2</v>
      </c>
      <c r="R1174" s="13">
        <v>9.1549801203095707E-2</v>
      </c>
      <c r="S1174" s="13">
        <v>0.1317938527020939</v>
      </c>
      <c r="T1174" s="13">
        <v>9.7101742473176614E-2</v>
      </c>
      <c r="U1174" s="13">
        <v>9.9527222766116585E-2</v>
      </c>
      <c r="V1174" s="13">
        <v>9.6887632719545966E-2</v>
      </c>
      <c r="W1174" s="13">
        <v>9.3357072955872727E-2</v>
      </c>
      <c r="X1174" s="13">
        <v>6.1519869809766543E-2</v>
      </c>
      <c r="Y1174" s="13">
        <v>0.10704002197233339</v>
      </c>
      <c r="AA1174" s="13">
        <v>9.1429088232564668E-2</v>
      </c>
      <c r="AB1174" s="13">
        <v>5.9748469780113077E-2</v>
      </c>
      <c r="AC1174" s="13">
        <v>0.12579912998129711</v>
      </c>
      <c r="AD1174" s="13">
        <v>0.1331024957135819</v>
      </c>
      <c r="AE1174" s="13">
        <v>8.8242054384613203E-2</v>
      </c>
      <c r="AF1174" s="13">
        <v>9.909211997916266E-2</v>
      </c>
      <c r="AH1174" s="13">
        <v>6.372802905990331E-2</v>
      </c>
      <c r="AI1174" s="13">
        <v>9.6034199372935766E-2</v>
      </c>
      <c r="AJ1174" s="13">
        <v>0.1075270844013258</v>
      </c>
      <c r="AK1174" s="13">
        <v>0.1185111531112735</v>
      </c>
      <c r="AL1174" s="13">
        <v>9.6478716602408449E-2</v>
      </c>
      <c r="AN1174" s="13">
        <v>4.1569539531964433E-2</v>
      </c>
      <c r="AO1174" s="13">
        <v>0.1133297359395703</v>
      </c>
      <c r="AP1174" s="13">
        <v>0.10685270562778559</v>
      </c>
      <c r="AQ1174" s="13">
        <v>0.1334415228366381</v>
      </c>
    </row>
    <row r="1175" spans="2:43" x14ac:dyDescent="0.35">
      <c r="B1175" s="12" t="s">
        <v>301</v>
      </c>
      <c r="C1175" s="13">
        <v>8.7977793516666458E-2</v>
      </c>
      <c r="D1175" s="13">
        <v>8.0181984786118751E-2</v>
      </c>
      <c r="E1175" s="13">
        <v>0.1025752947810803</v>
      </c>
      <c r="F1175" s="13">
        <v>5.5928599484885828E-2</v>
      </c>
      <c r="G1175" s="13">
        <v>9.7194265563158244E-2</v>
      </c>
      <c r="H1175" s="13">
        <v>6.5501017910803053E-2</v>
      </c>
      <c r="I1175" s="13">
        <v>0.11495435457215571</v>
      </c>
      <c r="K1175" s="13">
        <v>8.2318117368969587E-2</v>
      </c>
      <c r="L1175" s="13">
        <v>9.3518842810058081E-2</v>
      </c>
      <c r="N1175" s="13">
        <v>0.1258111620221263</v>
      </c>
      <c r="O1175" s="13">
        <v>8.8374263346406606E-2</v>
      </c>
      <c r="P1175" s="13">
        <v>8.9077759964376349E-2</v>
      </c>
      <c r="Q1175" s="13">
        <v>0.10169259150838469</v>
      </c>
      <c r="R1175" s="13">
        <v>8.3626468713572322E-2</v>
      </c>
      <c r="S1175" s="13">
        <v>7.7995358504362289E-2</v>
      </c>
      <c r="T1175" s="13">
        <v>0.113311186455757</v>
      </c>
      <c r="U1175" s="13">
        <v>0.11210826077186201</v>
      </c>
      <c r="V1175" s="13">
        <v>5.994633260729576E-2</v>
      </c>
      <c r="W1175" s="13">
        <v>6.4173016346866257E-2</v>
      </c>
      <c r="X1175" s="13">
        <v>9.4958688595219928E-2</v>
      </c>
      <c r="Y1175" s="13">
        <v>8.5486251664188162E-2</v>
      </c>
      <c r="AA1175" s="13">
        <v>8.2601645483401376E-2</v>
      </c>
      <c r="AB1175" s="13">
        <v>7.4913131210257888E-2</v>
      </c>
      <c r="AC1175" s="13">
        <v>7.8139482764498017E-2</v>
      </c>
      <c r="AD1175" s="13">
        <v>9.0320056589255168E-2</v>
      </c>
      <c r="AE1175" s="13">
        <v>9.2553553975656053E-2</v>
      </c>
      <c r="AF1175" s="13">
        <v>9.6951794957475967E-2</v>
      </c>
      <c r="AH1175" s="13">
        <v>7.8091156555060603E-2</v>
      </c>
      <c r="AI1175" s="13">
        <v>6.6637922931674864E-2</v>
      </c>
      <c r="AJ1175" s="13">
        <v>8.9228863485215235E-2</v>
      </c>
      <c r="AK1175" s="13">
        <v>9.3233945500568766E-2</v>
      </c>
      <c r="AL1175" s="13">
        <v>9.4290994087432647E-2</v>
      </c>
      <c r="AN1175" s="13">
        <v>7.5767449029582892E-2</v>
      </c>
      <c r="AO1175" s="13">
        <v>0.10874295007307939</v>
      </c>
      <c r="AP1175" s="13">
        <v>0.1173884286785553</v>
      </c>
      <c r="AQ1175" s="13">
        <v>5.3489797937546282E-2</v>
      </c>
    </row>
    <row r="1176" spans="2:43" x14ac:dyDescent="0.35">
      <c r="B1176" s="12" t="s">
        <v>302</v>
      </c>
      <c r="C1176" s="13">
        <v>9.2063929857094551E-2</v>
      </c>
      <c r="D1176" s="13">
        <v>5.9910693739376901E-2</v>
      </c>
      <c r="E1176" s="13">
        <v>7.3627064795488181E-2</v>
      </c>
      <c r="F1176" s="13">
        <v>0.11060667751983901</v>
      </c>
      <c r="G1176" s="13">
        <v>7.4769293888475821E-2</v>
      </c>
      <c r="H1176" s="13">
        <v>0.1026018746680377</v>
      </c>
      <c r="I1176" s="13">
        <v>0.12007292866285681</v>
      </c>
      <c r="K1176" s="13">
        <v>9.6380243417011971E-2</v>
      </c>
      <c r="L1176" s="13">
        <v>8.7838086261614295E-2</v>
      </c>
      <c r="N1176" s="13">
        <v>7.6087075244341121E-2</v>
      </c>
      <c r="O1176" s="13">
        <v>0.1300051565883259</v>
      </c>
      <c r="P1176" s="13">
        <v>7.3121985017347041E-2</v>
      </c>
      <c r="Q1176" s="13">
        <v>5.7503127834792639E-2</v>
      </c>
      <c r="R1176" s="13">
        <v>8.9822400317489198E-2</v>
      </c>
      <c r="S1176" s="13">
        <v>6.4810387855800219E-2</v>
      </c>
      <c r="T1176" s="13">
        <v>0.12618968498139849</v>
      </c>
      <c r="U1176" s="13">
        <v>9.4406543973841711E-2</v>
      </c>
      <c r="V1176" s="13">
        <v>7.9382799686364164E-2</v>
      </c>
      <c r="W1176" s="13">
        <v>0.1043602779359169</v>
      </c>
      <c r="X1176" s="13">
        <v>0.12837220863011689</v>
      </c>
      <c r="Y1176" s="13">
        <v>8.8640932372413481E-2</v>
      </c>
      <c r="AA1176" s="13">
        <v>8.821580914470338E-2</v>
      </c>
      <c r="AB1176" s="13">
        <v>8.9327061598127908E-2</v>
      </c>
      <c r="AC1176" s="13">
        <v>8.5390120423065513E-2</v>
      </c>
      <c r="AD1176" s="13">
        <v>0.1258118158253706</v>
      </c>
      <c r="AE1176" s="13">
        <v>6.8549519714553364E-2</v>
      </c>
      <c r="AF1176" s="13">
        <v>0.10174699354419051</v>
      </c>
      <c r="AH1176" s="13">
        <v>9.2913767103371875E-2</v>
      </c>
      <c r="AI1176" s="13">
        <v>6.43131829834485E-2</v>
      </c>
      <c r="AJ1176" s="13">
        <v>7.2940886963345219E-2</v>
      </c>
      <c r="AK1176" s="13">
        <v>0.1332099561571469</v>
      </c>
      <c r="AL1176" s="13">
        <v>7.927981280740598E-2</v>
      </c>
      <c r="AN1176" s="13">
        <v>7.3025488138998146E-2</v>
      </c>
      <c r="AO1176" s="13">
        <v>0.1189252046954986</v>
      </c>
      <c r="AP1176" s="13">
        <v>0.105287577656917</v>
      </c>
      <c r="AQ1176" s="13">
        <v>7.2705521068453322E-2</v>
      </c>
    </row>
    <row r="1177" spans="2:43" x14ac:dyDescent="0.35">
      <c r="B1177" s="12" t="s">
        <v>303</v>
      </c>
      <c r="C1177" s="13">
        <v>7.1183394279098505E-2</v>
      </c>
      <c r="D1177" s="13">
        <v>6.516048977440983E-2</v>
      </c>
      <c r="E1177" s="13">
        <v>8.8379082627721692E-2</v>
      </c>
      <c r="F1177" s="13">
        <v>8.9141404020312301E-2</v>
      </c>
      <c r="G1177" s="13">
        <v>9.407247091939297E-2</v>
      </c>
      <c r="H1177" s="13">
        <v>5.4274411684034532E-2</v>
      </c>
      <c r="I1177" s="13">
        <v>3.9426812826385209E-2</v>
      </c>
      <c r="K1177" s="13">
        <v>7.8927987618919976E-2</v>
      </c>
      <c r="L1177" s="13">
        <v>6.3601127673493116E-2</v>
      </c>
      <c r="N1177" s="13">
        <v>6.9724592396083293E-2</v>
      </c>
      <c r="O1177" s="13">
        <v>4.5598516798431438E-2</v>
      </c>
      <c r="P1177" s="13">
        <v>8.5307517607381977E-2</v>
      </c>
      <c r="Q1177" s="13">
        <v>4.1926360669403383E-2</v>
      </c>
      <c r="R1177" s="13">
        <v>8.8896004511802351E-2</v>
      </c>
      <c r="S1177" s="13">
        <v>8.8773572079992369E-2</v>
      </c>
      <c r="T1177" s="13">
        <v>7.3058449312649501E-2</v>
      </c>
      <c r="U1177" s="13">
        <v>9.8542297651125987E-2</v>
      </c>
      <c r="V1177" s="13">
        <v>8.1846228255011949E-2</v>
      </c>
      <c r="W1177" s="13">
        <v>6.3760058086793386E-2</v>
      </c>
      <c r="X1177" s="13">
        <v>5.9387481753955022E-2</v>
      </c>
      <c r="Y1177" s="13">
        <v>2.4173784945386721E-2</v>
      </c>
      <c r="AA1177" s="13">
        <v>6.2474378667842383E-2</v>
      </c>
      <c r="AB1177" s="13">
        <v>7.0243531250927305E-2</v>
      </c>
      <c r="AC1177" s="13">
        <v>7.4505392173503771E-2</v>
      </c>
      <c r="AD1177" s="13">
        <v>7.8955039726077897E-2</v>
      </c>
      <c r="AE1177" s="13">
        <v>7.9311698739283829E-2</v>
      </c>
      <c r="AF1177" s="13">
        <v>7.1679658198708737E-2</v>
      </c>
      <c r="AH1177" s="13">
        <v>6.3634990887553797E-2</v>
      </c>
      <c r="AI1177" s="13">
        <v>8.4236477029252604E-2</v>
      </c>
      <c r="AJ1177" s="13">
        <v>8.1076942188855181E-2</v>
      </c>
      <c r="AK1177" s="13">
        <v>6.7476430890315964E-2</v>
      </c>
      <c r="AL1177" s="13">
        <v>7.0097929307455134E-2</v>
      </c>
      <c r="AN1177" s="13">
        <v>6.2611098865852449E-2</v>
      </c>
      <c r="AO1177" s="13">
        <v>9.2337198400708725E-2</v>
      </c>
      <c r="AP1177" s="13">
        <v>7.365109722223083E-2</v>
      </c>
      <c r="AQ1177" s="13">
        <v>5.5800056137375077E-2</v>
      </c>
    </row>
    <row r="1178" spans="2:43" x14ac:dyDescent="0.35">
      <c r="B1178" s="12" t="s">
        <v>304</v>
      </c>
      <c r="C1178" s="13">
        <v>5.679159467625669E-2</v>
      </c>
      <c r="D1178" s="13">
        <v>3.7998454406925362E-2</v>
      </c>
      <c r="E1178" s="13">
        <v>7.1835842782072251E-2</v>
      </c>
      <c r="F1178" s="13">
        <v>4.3395890044764379E-2</v>
      </c>
      <c r="G1178" s="13">
        <v>8.5230137736729134E-2</v>
      </c>
      <c r="H1178" s="13">
        <v>3.8967900316681091E-2</v>
      </c>
      <c r="I1178" s="13">
        <v>5.6789082234036448E-2</v>
      </c>
      <c r="K1178" s="13">
        <v>6.6910233837842698E-2</v>
      </c>
      <c r="L1178" s="13">
        <v>4.688504226703314E-2</v>
      </c>
      <c r="N1178" s="13">
        <v>5.8424340550953739E-2</v>
      </c>
      <c r="O1178" s="13">
        <v>4.6635881906385811E-2</v>
      </c>
      <c r="P1178" s="13">
        <v>2.6854507230400271E-2</v>
      </c>
      <c r="Q1178" s="13">
        <v>2.223847275573336E-2</v>
      </c>
      <c r="R1178" s="13">
        <v>5.0522606852083429E-2</v>
      </c>
      <c r="S1178" s="13">
        <v>0.1038693605453037</v>
      </c>
      <c r="T1178" s="13">
        <v>5.9029646390188213E-2</v>
      </c>
      <c r="U1178" s="13">
        <v>3.7717509748312263E-2</v>
      </c>
      <c r="V1178" s="13">
        <v>4.2689828944534908E-2</v>
      </c>
      <c r="W1178" s="13">
        <v>7.8427884857778088E-2</v>
      </c>
      <c r="X1178" s="13">
        <v>5.852418440924733E-2</v>
      </c>
      <c r="Y1178" s="13">
        <v>6.2628047108891777E-2</v>
      </c>
      <c r="AA1178" s="13">
        <v>6.0432156164674372E-2</v>
      </c>
      <c r="AB1178" s="13">
        <v>6.652468346167198E-2</v>
      </c>
      <c r="AC1178" s="13">
        <v>4.7333193466827288E-2</v>
      </c>
      <c r="AD1178" s="13">
        <v>4.4665064083778738E-2</v>
      </c>
      <c r="AE1178" s="13">
        <v>4.5703899940263228E-2</v>
      </c>
      <c r="AF1178" s="13">
        <v>6.688282341210916E-2</v>
      </c>
      <c r="AH1178" s="13">
        <v>6.4279112599597649E-2</v>
      </c>
      <c r="AI1178" s="13">
        <v>6.5857571729125305E-2</v>
      </c>
      <c r="AJ1178" s="13">
        <v>6.3230967402426966E-2</v>
      </c>
      <c r="AK1178" s="13">
        <v>5.3456417544835738E-2</v>
      </c>
      <c r="AL1178" s="13">
        <v>5.0380339513712888E-2</v>
      </c>
      <c r="AN1178" s="13">
        <v>7.8197817117487481E-2</v>
      </c>
      <c r="AO1178" s="13">
        <v>6.656674770205244E-2</v>
      </c>
      <c r="AP1178" s="13">
        <v>5.2295992177616157E-2</v>
      </c>
      <c r="AQ1178" s="13">
        <v>2.7941701624259831E-2</v>
      </c>
    </row>
    <row r="1179" spans="2:43" x14ac:dyDescent="0.35">
      <c r="B1179" s="12" t="s">
        <v>305</v>
      </c>
      <c r="C1179" s="13">
        <v>7.9461811868937179E-2</v>
      </c>
      <c r="D1179" s="13">
        <v>7.144080068468335E-2</v>
      </c>
      <c r="E1179" s="13">
        <v>8.3468425628288614E-2</v>
      </c>
      <c r="F1179" s="13">
        <v>7.7045963538861145E-2</v>
      </c>
      <c r="G1179" s="13">
        <v>9.8800777233656656E-2</v>
      </c>
      <c r="H1179" s="13">
        <v>6.7693515200309473E-2</v>
      </c>
      <c r="I1179" s="13">
        <v>7.570692121336145E-2</v>
      </c>
      <c r="K1179" s="13">
        <v>0.1025706513322056</v>
      </c>
      <c r="L1179" s="13">
        <v>5.6837333853326302E-2</v>
      </c>
      <c r="N1179" s="13">
        <v>8.5491555422623114E-2</v>
      </c>
      <c r="O1179" s="13">
        <v>9.2966658384046677E-2</v>
      </c>
      <c r="P1179" s="13">
        <v>4.7179895547591777E-2</v>
      </c>
      <c r="Q1179" s="13">
        <v>0.1164672227910232</v>
      </c>
      <c r="R1179" s="13">
        <v>8.8569542600479237E-2</v>
      </c>
      <c r="S1179" s="13">
        <v>8.5986477196038871E-2</v>
      </c>
      <c r="T1179" s="13">
        <v>9.079019371172932E-2</v>
      </c>
      <c r="U1179" s="13">
        <v>4.2109399997091762E-2</v>
      </c>
      <c r="V1179" s="13">
        <v>7.0814944849791839E-2</v>
      </c>
      <c r="W1179" s="13">
        <v>6.029193779866087E-2</v>
      </c>
      <c r="X1179" s="13">
        <v>0.1093400761190258</v>
      </c>
      <c r="Y1179" s="13">
        <v>9.683268222105812E-2</v>
      </c>
      <c r="AA1179" s="13">
        <v>8.7243073899091222E-2</v>
      </c>
      <c r="AB1179" s="13">
        <v>0.104758252260287</v>
      </c>
      <c r="AC1179" s="13">
        <v>5.6605110900917271E-2</v>
      </c>
      <c r="AD1179" s="13">
        <v>6.7236718812318519E-2</v>
      </c>
      <c r="AE1179" s="13">
        <v>6.6772088410605626E-2</v>
      </c>
      <c r="AF1179" s="13">
        <v>8.3642609053315359E-2</v>
      </c>
      <c r="AH1179" s="13">
        <v>0.1020504387333151</v>
      </c>
      <c r="AI1179" s="13">
        <v>0.10096982095595571</v>
      </c>
      <c r="AJ1179" s="13">
        <v>6.3366046585375174E-2</v>
      </c>
      <c r="AK1179" s="13">
        <v>7.488677205046701E-2</v>
      </c>
      <c r="AL1179" s="13">
        <v>7.2343098022752114E-2</v>
      </c>
      <c r="AN1179" s="13">
        <v>9.6369705233060279E-2</v>
      </c>
      <c r="AO1179" s="13">
        <v>7.6493049571675034E-2</v>
      </c>
      <c r="AP1179" s="13">
        <v>0.1146254487685739</v>
      </c>
      <c r="AQ1179" s="13">
        <v>3.390727715271584E-2</v>
      </c>
    </row>
    <row r="1180" spans="2:43" x14ac:dyDescent="0.35">
      <c r="B1180" s="12" t="s">
        <v>306</v>
      </c>
      <c r="C1180" s="13">
        <v>5.7757312107492513E-2</v>
      </c>
      <c r="D1180" s="13">
        <v>6.007102089220915E-2</v>
      </c>
      <c r="E1180" s="13">
        <v>7.4681795517128821E-2</v>
      </c>
      <c r="F1180" s="13">
        <v>5.6979239411863711E-2</v>
      </c>
      <c r="G1180" s="13">
        <v>4.9408969853527378E-2</v>
      </c>
      <c r="H1180" s="13">
        <v>4.7628601258180567E-2</v>
      </c>
      <c r="I1180" s="13">
        <v>5.6694833967655053E-2</v>
      </c>
      <c r="K1180" s="13">
        <v>6.3328371250297305E-2</v>
      </c>
      <c r="L1180" s="13">
        <v>5.230302240590886E-2</v>
      </c>
      <c r="N1180" s="13">
        <v>4.5916120707950453E-2</v>
      </c>
      <c r="O1180" s="13">
        <v>3.0954424118789479E-2</v>
      </c>
      <c r="P1180" s="13">
        <v>6.2159314287554071E-2</v>
      </c>
      <c r="Q1180" s="13">
        <v>4.5187011390912891E-2</v>
      </c>
      <c r="R1180" s="13">
        <v>5.8430531184366058E-2</v>
      </c>
      <c r="S1180" s="13">
        <v>4.4207804110635018E-2</v>
      </c>
      <c r="T1180" s="13">
        <v>4.5111041038573163E-2</v>
      </c>
      <c r="U1180" s="13">
        <v>4.274145321300564E-2</v>
      </c>
      <c r="V1180" s="13">
        <v>7.1390994414482628E-2</v>
      </c>
      <c r="W1180" s="13">
        <v>5.7530436910568292E-2</v>
      </c>
      <c r="X1180" s="13">
        <v>8.7789188095955886E-2</v>
      </c>
      <c r="Y1180" s="13">
        <v>7.0427455738094391E-2</v>
      </c>
      <c r="AA1180" s="13">
        <v>4.937394564312584E-2</v>
      </c>
      <c r="AB1180" s="13">
        <v>6.8737253921878308E-2</v>
      </c>
      <c r="AC1180" s="13">
        <v>0.1062973481166576</v>
      </c>
      <c r="AD1180" s="13">
        <v>4.8274150726747032E-2</v>
      </c>
      <c r="AE1180" s="13">
        <v>3.119212974543634E-2</v>
      </c>
      <c r="AF1180" s="13">
        <v>8.111806151831992E-2</v>
      </c>
      <c r="AH1180" s="13">
        <v>5.2524647944735603E-2</v>
      </c>
      <c r="AI1180" s="13">
        <v>7.7327158311740196E-2</v>
      </c>
      <c r="AJ1180" s="13">
        <v>7.788797180531476E-2</v>
      </c>
      <c r="AK1180" s="13">
        <v>5.4834790501563438E-2</v>
      </c>
      <c r="AL1180" s="13">
        <v>4.9227956397574373E-2</v>
      </c>
      <c r="AN1180" s="13">
        <v>8.3177737127760804E-2</v>
      </c>
      <c r="AO1180" s="13">
        <v>7.1029652224812806E-2</v>
      </c>
      <c r="AP1180" s="13">
        <v>6.0165781489578032E-2</v>
      </c>
      <c r="AQ1180" s="13">
        <v>1.3754357007809109E-2</v>
      </c>
    </row>
    <row r="1181" spans="2:43" x14ac:dyDescent="0.35">
      <c r="B1181" s="12" t="s">
        <v>307</v>
      </c>
      <c r="C1181" s="13">
        <v>4.8988890208144127E-2</v>
      </c>
      <c r="D1181" s="13">
        <v>6.524758206288464E-2</v>
      </c>
      <c r="E1181" s="13">
        <v>3.9119857605002542E-2</v>
      </c>
      <c r="F1181" s="13">
        <v>6.8766888073092114E-2</v>
      </c>
      <c r="G1181" s="13">
        <v>4.89906560471206E-2</v>
      </c>
      <c r="H1181" s="13">
        <v>3.4981552453843712E-2</v>
      </c>
      <c r="I1181" s="13">
        <v>3.9655577188004658E-2</v>
      </c>
      <c r="K1181" s="13">
        <v>5.8453862787252689E-2</v>
      </c>
      <c r="L1181" s="13">
        <v>3.9722303524949723E-2</v>
      </c>
      <c r="N1181" s="13">
        <v>5.4148901225723793E-2</v>
      </c>
      <c r="O1181" s="13">
        <v>1.4724378528375451E-2</v>
      </c>
      <c r="P1181" s="13">
        <v>4.6144703620284729E-2</v>
      </c>
      <c r="Q1181" s="13">
        <v>3.2572337543570348E-2</v>
      </c>
      <c r="R1181" s="13">
        <v>6.0871113044537122E-2</v>
      </c>
      <c r="S1181" s="13">
        <v>4.4065233730146272E-2</v>
      </c>
      <c r="T1181" s="13">
        <v>3.1737692028589302E-2</v>
      </c>
      <c r="U1181" s="13">
        <v>6.461471610915788E-2</v>
      </c>
      <c r="V1181" s="13">
        <v>5.3126486251499988E-2</v>
      </c>
      <c r="W1181" s="13">
        <v>5.9298935863798648E-2</v>
      </c>
      <c r="X1181" s="13">
        <v>3.9180011931940893E-2</v>
      </c>
      <c r="Y1181" s="13">
        <v>3.9216052763633227E-2</v>
      </c>
      <c r="AA1181" s="13">
        <v>7.0235808370785843E-2</v>
      </c>
      <c r="AB1181" s="13">
        <v>3.8546305148098231E-2</v>
      </c>
      <c r="AC1181" s="13">
        <v>7.3761733025532891E-2</v>
      </c>
      <c r="AD1181" s="13">
        <v>3.0443839175438352E-2</v>
      </c>
      <c r="AE1181" s="13">
        <v>2.7325928842649179E-2</v>
      </c>
      <c r="AF1181" s="13">
        <v>4.4872221893010447E-2</v>
      </c>
      <c r="AH1181" s="13">
        <v>6.3705204434610349E-2</v>
      </c>
      <c r="AI1181" s="13">
        <v>3.2030951445299577E-2</v>
      </c>
      <c r="AJ1181" s="13">
        <v>6.5593562101896388E-2</v>
      </c>
      <c r="AK1181" s="13">
        <v>5.3341782343958317E-2</v>
      </c>
      <c r="AL1181" s="13">
        <v>3.6349082335174469E-2</v>
      </c>
      <c r="AN1181" s="13">
        <v>8.866253285946174E-2</v>
      </c>
      <c r="AO1181" s="13">
        <v>4.2654999607733918E-2</v>
      </c>
      <c r="AP1181" s="13">
        <v>5.2797810861920549E-2</v>
      </c>
      <c r="AQ1181" s="13">
        <v>9.7585988141555453E-3</v>
      </c>
    </row>
    <row r="1182" spans="2:43" x14ac:dyDescent="0.35">
      <c r="B1182" s="12" t="s">
        <v>308</v>
      </c>
      <c r="C1182" s="13">
        <v>3.1188752848571609E-2</v>
      </c>
      <c r="D1182" s="13">
        <v>1.4951067643422491E-2</v>
      </c>
      <c r="E1182" s="13">
        <v>4.6201919448142822E-2</v>
      </c>
      <c r="F1182" s="13">
        <v>4.1415220962602091E-2</v>
      </c>
      <c r="G1182" s="13">
        <v>3.3583204591470593E-2</v>
      </c>
      <c r="H1182" s="13">
        <v>3.1459879586116138E-2</v>
      </c>
      <c r="I1182" s="13">
        <v>1.9254363473667772E-2</v>
      </c>
      <c r="K1182" s="13">
        <v>3.1231490527245331E-2</v>
      </c>
      <c r="L1182" s="13">
        <v>3.1146910951961908E-2</v>
      </c>
      <c r="N1182" s="13">
        <v>4.2066091330064573E-2</v>
      </c>
      <c r="O1182" s="13">
        <v>3.1596990863952658E-2</v>
      </c>
      <c r="P1182" s="13">
        <v>2.7741001605401921E-2</v>
      </c>
      <c r="Q1182" s="13">
        <v>2.150194435953864E-2</v>
      </c>
      <c r="R1182" s="13">
        <v>3.0198150058831839E-2</v>
      </c>
      <c r="S1182" s="13">
        <v>1.2104645338410861E-2</v>
      </c>
      <c r="T1182" s="13">
        <v>2.747669754495486E-2</v>
      </c>
      <c r="U1182" s="13">
        <v>3.5813674719516478E-2</v>
      </c>
      <c r="V1182" s="13">
        <v>3.6940960655465288E-2</v>
      </c>
      <c r="W1182" s="13">
        <v>3.3377354537544167E-2</v>
      </c>
      <c r="X1182" s="13">
        <v>6.2122066459508784E-3</v>
      </c>
      <c r="Y1182" s="13">
        <v>5.3475421724159679E-2</v>
      </c>
      <c r="AA1182" s="13">
        <v>4.02917013458391E-2</v>
      </c>
      <c r="AB1182" s="13">
        <v>4.2064225724673013E-2</v>
      </c>
      <c r="AC1182" s="13">
        <v>8.8318399623837328E-3</v>
      </c>
      <c r="AD1182" s="13">
        <v>1.214528454576011E-2</v>
      </c>
      <c r="AE1182" s="13">
        <v>1.56513611183383E-2</v>
      </c>
      <c r="AF1182" s="13">
        <v>4.4065631111740611E-2</v>
      </c>
      <c r="AH1182" s="13">
        <v>4.6710226238916797E-2</v>
      </c>
      <c r="AI1182" s="13">
        <v>3.5408082734034341E-2</v>
      </c>
      <c r="AJ1182" s="13">
        <v>2.6911490550317919E-2</v>
      </c>
      <c r="AK1182" s="13">
        <v>1.892580498470391E-2</v>
      </c>
      <c r="AL1182" s="13">
        <v>3.2203784330970472E-2</v>
      </c>
      <c r="AN1182" s="13">
        <v>7.2268626655117324E-2</v>
      </c>
      <c r="AO1182" s="13">
        <v>2.1925498996617911E-2</v>
      </c>
      <c r="AP1182" s="13">
        <v>2.48813708259134E-2</v>
      </c>
      <c r="AQ1182" s="13">
        <v>2.2575947823667282E-3</v>
      </c>
    </row>
    <row r="1183" spans="2:43" x14ac:dyDescent="0.35">
      <c r="B1183" s="12" t="s">
        <v>309</v>
      </c>
      <c r="C1183" s="13">
        <v>2.9143750949706771E-2</v>
      </c>
      <c r="D1183" s="13">
        <v>1.129756750620795E-2</v>
      </c>
      <c r="E1183" s="13">
        <v>4.5364860363695261E-2</v>
      </c>
      <c r="F1183" s="13">
        <v>4.3208564081102047E-2</v>
      </c>
      <c r="G1183" s="13">
        <v>2.9643124466443498E-2</v>
      </c>
      <c r="H1183" s="13">
        <v>3.2476394328008959E-2</v>
      </c>
      <c r="I1183" s="13">
        <v>1.3643265563230511E-2</v>
      </c>
      <c r="K1183" s="13">
        <v>3.4870165843689772E-2</v>
      </c>
      <c r="L1183" s="13">
        <v>2.3537361754649339E-2</v>
      </c>
      <c r="N1183" s="13">
        <v>2.4968254411906809E-2</v>
      </c>
      <c r="O1183" s="13">
        <v>4.6241676926135983E-2</v>
      </c>
      <c r="P1183" s="13">
        <v>1.8257157600646189E-2</v>
      </c>
      <c r="Q1183" s="13">
        <v>2.0465186195322518E-2</v>
      </c>
      <c r="R1183" s="13">
        <v>1.7506968617349801E-2</v>
      </c>
      <c r="S1183" s="13">
        <v>1.77549487802461E-2</v>
      </c>
      <c r="T1183" s="13">
        <v>2.480397816177797E-2</v>
      </c>
      <c r="U1183" s="13">
        <v>4.2464845427400352E-2</v>
      </c>
      <c r="V1183" s="13">
        <v>4.2627828143839128E-2</v>
      </c>
      <c r="W1183" s="13">
        <v>3.2639122315514503E-2</v>
      </c>
      <c r="X1183" s="13">
        <v>2.419436712675636E-2</v>
      </c>
      <c r="Y1183" s="13">
        <v>3.0273323639072411E-2</v>
      </c>
      <c r="AA1183" s="13">
        <v>2.4570303158699468E-2</v>
      </c>
      <c r="AB1183" s="13">
        <v>2.354585488965005E-2</v>
      </c>
      <c r="AC1183" s="13">
        <v>5.653928342103326E-2</v>
      </c>
      <c r="AD1183" s="13">
        <v>4.2396920066907061E-2</v>
      </c>
      <c r="AE1183" s="13">
        <v>1.5155124971551409E-2</v>
      </c>
      <c r="AF1183" s="13">
        <v>3.5070224437373572E-2</v>
      </c>
      <c r="AH1183" s="13">
        <v>2.6613399181496598E-2</v>
      </c>
      <c r="AI1183" s="13">
        <v>1.0497169299364581E-2</v>
      </c>
      <c r="AJ1183" s="13">
        <v>3.0673470638923631E-2</v>
      </c>
      <c r="AK1183" s="13">
        <v>3.5953296231181812E-2</v>
      </c>
      <c r="AL1183" s="13">
        <v>2.9987116364151429E-2</v>
      </c>
      <c r="AN1183" s="13">
        <v>6.662934053570338E-2</v>
      </c>
      <c r="AO1183" s="13">
        <v>1.8393280994866212E-2</v>
      </c>
      <c r="AP1183" s="13">
        <v>2.196385826928857E-2</v>
      </c>
      <c r="AQ1183" s="13">
        <v>6.3840103918334466E-3</v>
      </c>
    </row>
    <row r="1184" spans="2:43" x14ac:dyDescent="0.35">
      <c r="B1184" s="12" t="s">
        <v>310</v>
      </c>
      <c r="C1184" s="13">
        <v>5.2244440542834808E-2</v>
      </c>
      <c r="D1184" s="13">
        <v>5.4433689563432093E-2</v>
      </c>
      <c r="E1184" s="13">
        <v>8.4516288154979011E-2</v>
      </c>
      <c r="F1184" s="13">
        <v>9.540727882275167E-2</v>
      </c>
      <c r="G1184" s="13">
        <v>3.7259449600608077E-2</v>
      </c>
      <c r="H1184" s="13">
        <v>3.2185526172941258E-2</v>
      </c>
      <c r="I1184" s="13">
        <v>1.515240795365437E-2</v>
      </c>
      <c r="K1184" s="13">
        <v>5.4627666235300007E-2</v>
      </c>
      <c r="L1184" s="13">
        <v>4.9911167278674458E-2</v>
      </c>
      <c r="N1184" s="13">
        <v>5.7873340909092449E-2</v>
      </c>
      <c r="O1184" s="13">
        <v>4.6648690923188137E-2</v>
      </c>
      <c r="P1184" s="13">
        <v>7.2257385449754005E-2</v>
      </c>
      <c r="Q1184" s="13">
        <v>3.2109415928286492E-2</v>
      </c>
      <c r="R1184" s="13">
        <v>5.5890884509955649E-2</v>
      </c>
      <c r="S1184" s="13">
        <v>4.6380980450568203E-2</v>
      </c>
      <c r="T1184" s="13">
        <v>3.7310994160417298E-2</v>
      </c>
      <c r="U1184" s="13">
        <v>5.1227109871967352E-2</v>
      </c>
      <c r="V1184" s="13">
        <v>7.3168683189497777E-2</v>
      </c>
      <c r="W1184" s="13">
        <v>4.0108566883317508E-2</v>
      </c>
      <c r="X1184" s="13">
        <v>3.7867245787172939E-2</v>
      </c>
      <c r="Y1184" s="13">
        <v>5.7727682385373819E-2</v>
      </c>
      <c r="AA1184" s="13">
        <v>7.3910957334033578E-2</v>
      </c>
      <c r="AB1184" s="13">
        <v>0.1050614542245198</v>
      </c>
      <c r="AC1184" s="13">
        <v>2.9023781523517349E-2</v>
      </c>
      <c r="AD1184" s="13">
        <v>4.0510644555753011E-2</v>
      </c>
      <c r="AE1184" s="13">
        <v>2.7063913975923129E-2</v>
      </c>
      <c r="AF1184" s="13">
        <v>3.8802754957718011E-2</v>
      </c>
      <c r="AH1184" s="13">
        <v>9.7852723245382578E-2</v>
      </c>
      <c r="AI1184" s="13">
        <v>9.803453718424289E-2</v>
      </c>
      <c r="AJ1184" s="13">
        <v>3.050203492418465E-2</v>
      </c>
      <c r="AK1184" s="13">
        <v>3.0142182367602442E-2</v>
      </c>
      <c r="AL1184" s="13">
        <v>4.1389488493729261E-2</v>
      </c>
      <c r="AN1184" s="13">
        <v>0.1411010604293636</v>
      </c>
      <c r="AO1184" s="13">
        <v>2.3384278233317801E-2</v>
      </c>
      <c r="AP1184" s="13">
        <v>2.8014566251540071E-2</v>
      </c>
      <c r="AQ1184" s="13">
        <v>8.0220437971755404E-3</v>
      </c>
    </row>
    <row r="1185" spans="2:45" x14ac:dyDescent="0.35">
      <c r="B1185" s="12" t="s">
        <v>311</v>
      </c>
      <c r="C1185" s="13">
        <v>5.796125596847207E-2</v>
      </c>
      <c r="D1185" s="13">
        <v>9.4364679381172031E-2</v>
      </c>
      <c r="E1185" s="13">
        <v>3.1441823039628669E-2</v>
      </c>
      <c r="F1185" s="13">
        <v>4.740296941774625E-2</v>
      </c>
      <c r="G1185" s="13">
        <v>3.8028818079185109E-2</v>
      </c>
      <c r="H1185" s="13">
        <v>6.9365404459807878E-2</v>
      </c>
      <c r="I1185" s="13">
        <v>7.2580978487575026E-2</v>
      </c>
      <c r="K1185" s="13">
        <v>3.5875011274008342E-2</v>
      </c>
      <c r="L1185" s="13">
        <v>7.9584572809266022E-2</v>
      </c>
      <c r="N1185" s="13">
        <v>5.9257416714294249E-2</v>
      </c>
      <c r="O1185" s="13">
        <v>0.1117158090557092</v>
      </c>
      <c r="P1185" s="13">
        <v>8.451679506927981E-2</v>
      </c>
      <c r="Q1185" s="13">
        <v>7.6732382530379006E-2</v>
      </c>
      <c r="R1185" s="13">
        <v>3.0265684712239949E-2</v>
      </c>
      <c r="S1185" s="13">
        <v>3.4275818444753303E-2</v>
      </c>
      <c r="T1185" s="13">
        <v>4.7110137720215682E-2</v>
      </c>
      <c r="U1185" s="13">
        <v>5.3775265655821303E-2</v>
      </c>
      <c r="V1185" s="13">
        <v>9.075794674371504E-2</v>
      </c>
      <c r="W1185" s="13">
        <v>6.0760205409121013E-2</v>
      </c>
      <c r="X1185" s="13">
        <v>3.8728412098883759E-2</v>
      </c>
      <c r="Y1185" s="13">
        <v>4.4876043281669449E-2</v>
      </c>
      <c r="AA1185" s="13">
        <v>5.2499764373870952E-2</v>
      </c>
      <c r="AB1185" s="13">
        <v>4.9532533236130188E-2</v>
      </c>
      <c r="AC1185" s="13">
        <v>5.491232629907479E-2</v>
      </c>
      <c r="AD1185" s="13">
        <v>4.7235973146039369E-2</v>
      </c>
      <c r="AE1185" s="13">
        <v>9.9327052072146427E-2</v>
      </c>
      <c r="AF1185" s="13">
        <v>3.9789688450078277E-2</v>
      </c>
      <c r="AH1185" s="13">
        <v>4.0629138331985809E-2</v>
      </c>
      <c r="AI1185" s="13">
        <v>5.7930864452949697E-2</v>
      </c>
      <c r="AJ1185" s="13">
        <v>5.9875515132253462E-2</v>
      </c>
      <c r="AK1185" s="13">
        <v>4.2380576939461588E-2</v>
      </c>
      <c r="AL1185" s="13">
        <v>7.6063891457474525E-2</v>
      </c>
      <c r="AN1185" s="13">
        <v>5.2184155240997301E-2</v>
      </c>
      <c r="AO1185" s="13">
        <v>5.0144058153451299E-2</v>
      </c>
      <c r="AP1185" s="13">
        <v>5.7882059138955527E-2</v>
      </c>
      <c r="AQ1185" s="13">
        <v>7.1718261511460268E-2</v>
      </c>
    </row>
    <row r="1187" spans="2:45" x14ac:dyDescent="0.35">
      <c r="B1187" s="30" t="s">
        <v>312</v>
      </c>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c r="AR1187" s="24"/>
      <c r="AS1187" s="24"/>
    </row>
    <row r="1188" spans="2:45" x14ac:dyDescent="0.35">
      <c r="B1188" s="29" t="s">
        <v>16</v>
      </c>
      <c r="C1188" s="24"/>
      <c r="D1188" s="24"/>
      <c r="E1188" s="24"/>
      <c r="F1188" s="24"/>
      <c r="G1188" s="24"/>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c r="AR1188" s="24"/>
      <c r="AS1188" s="24"/>
    </row>
    <row r="1189" spans="2:45" ht="29" x14ac:dyDescent="0.35">
      <c r="B1189" s="12" t="s">
        <v>313</v>
      </c>
      <c r="C1189" s="13">
        <v>0.49240725713468458</v>
      </c>
      <c r="D1189" s="13">
        <v>0.40042845594675602</v>
      </c>
      <c r="E1189" s="13">
        <v>0.73894864194787679</v>
      </c>
      <c r="F1189" s="13">
        <v>0.73535192482111023</v>
      </c>
      <c r="G1189" s="13">
        <v>0.6458436441938481</v>
      </c>
      <c r="H1189" s="13">
        <v>0.44530543199471467</v>
      </c>
      <c r="I1189" s="13">
        <v>6.2688579168420133E-2</v>
      </c>
      <c r="K1189" s="13">
        <v>0.58443957080178355</v>
      </c>
      <c r="L1189" s="13">
        <v>0.40230394144906928</v>
      </c>
      <c r="N1189" s="13">
        <v>0.46352940305151541</v>
      </c>
      <c r="O1189" s="13">
        <v>0.47452786603039138</v>
      </c>
      <c r="P1189" s="13">
        <v>0.49902361314258009</v>
      </c>
      <c r="Q1189" s="13">
        <v>0.44260860799789509</v>
      </c>
      <c r="R1189" s="13">
        <v>0.55920902895638624</v>
      </c>
      <c r="S1189" s="13">
        <v>0.5234928358519535</v>
      </c>
      <c r="T1189" s="13">
        <v>0.52302991479469207</v>
      </c>
      <c r="U1189" s="13">
        <v>0.51721794477077287</v>
      </c>
      <c r="V1189" s="13">
        <v>0.5607672132517133</v>
      </c>
      <c r="W1189" s="13">
        <v>0.43225549031709343</v>
      </c>
      <c r="X1189" s="13">
        <v>0.40472079476651368</v>
      </c>
      <c r="Y1189" s="13">
        <v>0.44611022201662498</v>
      </c>
      <c r="AA1189" s="13">
        <v>0.5835234942778017</v>
      </c>
      <c r="AB1189" s="13">
        <v>0.43101449008036818</v>
      </c>
      <c r="AC1189" s="13">
        <v>0.50683615632163226</v>
      </c>
      <c r="AD1189" s="13">
        <v>0.54399720475282487</v>
      </c>
      <c r="AE1189" s="13">
        <v>0.39636019469061262</v>
      </c>
      <c r="AF1189" s="13">
        <v>0.43572255687193567</v>
      </c>
      <c r="AH1189" s="13">
        <v>0.61536829111686098</v>
      </c>
      <c r="AI1189" s="13">
        <v>0.37880868194412609</v>
      </c>
      <c r="AJ1189" s="13">
        <v>0.51992295622477858</v>
      </c>
      <c r="AK1189" s="13">
        <v>0.5181340286420516</v>
      </c>
      <c r="AL1189" s="13">
        <v>0.43171979905390179</v>
      </c>
      <c r="AN1189" s="13">
        <v>0.582995081022055</v>
      </c>
      <c r="AO1189" s="13">
        <v>0.51456748758373227</v>
      </c>
      <c r="AP1189" s="13">
        <v>0.59253385140844106</v>
      </c>
      <c r="AQ1189" s="13">
        <v>0.28498098110816028</v>
      </c>
    </row>
    <row r="1190" spans="2:45" ht="43.5" x14ac:dyDescent="0.35">
      <c r="B1190" s="12" t="s">
        <v>314</v>
      </c>
      <c r="C1190" s="13">
        <v>0.14638412279273519</v>
      </c>
      <c r="D1190" s="13">
        <v>0.18862620276991021</v>
      </c>
      <c r="E1190" s="13">
        <v>0.12529207421291011</v>
      </c>
      <c r="F1190" s="13">
        <v>0.1305840103622001</v>
      </c>
      <c r="G1190" s="13">
        <v>0.19553478525807791</v>
      </c>
      <c r="H1190" s="13">
        <v>0.1841438721540688</v>
      </c>
      <c r="I1190" s="13">
        <v>8.3304526046005523E-2</v>
      </c>
      <c r="K1190" s="13">
        <v>0.11631840116252699</v>
      </c>
      <c r="L1190" s="13">
        <v>0.17581966667313359</v>
      </c>
      <c r="N1190" s="13">
        <v>0.1525567827854066</v>
      </c>
      <c r="O1190" s="13">
        <v>0.16577823057896951</v>
      </c>
      <c r="P1190" s="13">
        <v>0.1569049888356179</v>
      </c>
      <c r="Q1190" s="13">
        <v>0.15773561922740351</v>
      </c>
      <c r="R1190" s="13">
        <v>0.102429395332624</v>
      </c>
      <c r="S1190" s="13">
        <v>0.1351485724478361</v>
      </c>
      <c r="T1190" s="13">
        <v>0.14360986124846031</v>
      </c>
      <c r="U1190" s="13">
        <v>0.11620547746201999</v>
      </c>
      <c r="V1190" s="13">
        <v>0.16970280736610899</v>
      </c>
      <c r="W1190" s="13">
        <v>0.18409478551153699</v>
      </c>
      <c r="X1190" s="13">
        <v>0.14072907180156161</v>
      </c>
      <c r="Y1190" s="13">
        <v>0.13261699810774441</v>
      </c>
      <c r="AA1190" s="13">
        <v>0.1323126890001606</v>
      </c>
      <c r="AB1190" s="13">
        <v>0.1274884316691659</v>
      </c>
      <c r="AC1190" s="13">
        <v>0.2099307540424378</v>
      </c>
      <c r="AD1190" s="13">
        <v>0.127112550545806</v>
      </c>
      <c r="AE1190" s="13">
        <v>0.1793115362699062</v>
      </c>
      <c r="AF1190" s="13">
        <v>0.13836668174426259</v>
      </c>
      <c r="AH1190" s="13">
        <v>0.13090222502323351</v>
      </c>
      <c r="AI1190" s="13">
        <v>0.16339637345694799</v>
      </c>
      <c r="AJ1190" s="13">
        <v>0.16272994388490519</v>
      </c>
      <c r="AK1190" s="13">
        <v>0.13396693368548049</v>
      </c>
      <c r="AL1190" s="13">
        <v>0.15137051866987361</v>
      </c>
      <c r="AN1190" s="13">
        <v>0.10735245919128859</v>
      </c>
      <c r="AO1190" s="13">
        <v>0.1357237886825412</v>
      </c>
      <c r="AP1190" s="13">
        <v>0.14033721683770631</v>
      </c>
      <c r="AQ1190" s="13">
        <v>0.2047806117578124</v>
      </c>
    </row>
    <row r="1191" spans="2:45" ht="43.5" x14ac:dyDescent="0.35">
      <c r="B1191" s="12" t="s">
        <v>315</v>
      </c>
      <c r="C1191" s="13">
        <v>4.1911016173933148E-2</v>
      </c>
      <c r="D1191" s="13">
        <v>7.8013652727922017E-2</v>
      </c>
      <c r="E1191" s="13">
        <v>5.0794796107916901E-2</v>
      </c>
      <c r="F1191" s="13">
        <v>6.0878458784902778E-2</v>
      </c>
      <c r="G1191" s="13">
        <v>1.7919135167344349E-2</v>
      </c>
      <c r="H1191" s="13">
        <v>6.119198673836234E-2</v>
      </c>
      <c r="I1191" s="13">
        <v>1.9612013038922751E-3</v>
      </c>
      <c r="K1191" s="13">
        <v>3.6661730479444238E-2</v>
      </c>
      <c r="L1191" s="13">
        <v>4.7050276801079663E-2</v>
      </c>
      <c r="N1191" s="13">
        <v>3.5907152193160152E-2</v>
      </c>
      <c r="O1191" s="13">
        <v>1.573802800120051E-2</v>
      </c>
      <c r="P1191" s="13">
        <v>3.7731100003150081E-2</v>
      </c>
      <c r="Q1191" s="13">
        <v>6.5729040550605911E-2</v>
      </c>
      <c r="R1191" s="13">
        <v>3.2445572829649993E-2</v>
      </c>
      <c r="S1191" s="13">
        <v>3.2114503181790627E-2</v>
      </c>
      <c r="T1191" s="13">
        <v>2.7715069660993939E-2</v>
      </c>
      <c r="U1191" s="13">
        <v>6.484514186966403E-2</v>
      </c>
      <c r="V1191" s="13">
        <v>4.5724512874373242E-2</v>
      </c>
      <c r="W1191" s="13">
        <v>2.8396161020102451E-2</v>
      </c>
      <c r="X1191" s="13">
        <v>6.7161545489783106E-2</v>
      </c>
      <c r="Y1191" s="13">
        <v>4.8134955086250868E-2</v>
      </c>
      <c r="AA1191" s="13">
        <v>3.0725830770601589E-2</v>
      </c>
      <c r="AB1191" s="13">
        <v>2.698506277668055E-2</v>
      </c>
      <c r="AC1191" s="13">
        <v>3.3094238008690879E-2</v>
      </c>
      <c r="AD1191" s="13">
        <v>5.0098769542476593E-2</v>
      </c>
      <c r="AE1191" s="13">
        <v>8.4264923597775626E-2</v>
      </c>
      <c r="AF1191" s="13">
        <v>2.4237375892863049E-2</v>
      </c>
      <c r="AH1191" s="13">
        <v>2.732827933236406E-2</v>
      </c>
      <c r="AI1191" s="13">
        <v>3.3345570271038912E-2</v>
      </c>
      <c r="AJ1191" s="13">
        <v>4.5133310497322457E-2</v>
      </c>
      <c r="AK1191" s="13">
        <v>4.0325233383390099E-2</v>
      </c>
      <c r="AL1191" s="13">
        <v>5.1055505419227272E-2</v>
      </c>
      <c r="AN1191" s="13">
        <v>9.0150552469234375E-3</v>
      </c>
      <c r="AO1191" s="13">
        <v>2.6394972077296359E-2</v>
      </c>
      <c r="AP1191" s="13">
        <v>5.8743046517049549E-2</v>
      </c>
      <c r="AQ1191" s="13">
        <v>7.7874578646542875E-2</v>
      </c>
    </row>
    <row r="1192" spans="2:45" ht="29" x14ac:dyDescent="0.35">
      <c r="B1192" s="12" t="s">
        <v>316</v>
      </c>
      <c r="C1192" s="13">
        <v>3.2617973893014948E-2</v>
      </c>
      <c r="D1192" s="13">
        <v>5.2324807921294347E-2</v>
      </c>
      <c r="E1192" s="13">
        <v>1.291659855595054E-2</v>
      </c>
      <c r="F1192" s="13">
        <v>3.2654436446638659E-2</v>
      </c>
      <c r="G1192" s="13">
        <v>4.1852792354003632E-2</v>
      </c>
      <c r="H1192" s="13">
        <v>5.6237556490556617E-2</v>
      </c>
      <c r="I1192" s="13">
        <v>1.2236962486072219E-2</v>
      </c>
      <c r="K1192" s="13">
        <v>2.062793351214285E-2</v>
      </c>
      <c r="L1192" s="13">
        <v>4.4356702937998288E-2</v>
      </c>
      <c r="N1192" s="13">
        <v>2.2145792300764331E-2</v>
      </c>
      <c r="O1192" s="13">
        <v>2.296383699321887E-2</v>
      </c>
      <c r="P1192" s="13">
        <v>4.2872631469683897E-2</v>
      </c>
      <c r="Q1192" s="13">
        <v>2.3125113292636008E-2</v>
      </c>
      <c r="R1192" s="13">
        <v>3.5143588626808747E-2</v>
      </c>
      <c r="S1192" s="13">
        <v>2.8839200092229612E-2</v>
      </c>
      <c r="T1192" s="13">
        <v>4.9980316278330092E-2</v>
      </c>
      <c r="U1192" s="13">
        <v>2.980787304328969E-2</v>
      </c>
      <c r="V1192" s="13">
        <v>3.4638234723895538E-2</v>
      </c>
      <c r="W1192" s="13">
        <v>2.8919083642573371E-2</v>
      </c>
      <c r="X1192" s="13">
        <v>4.8441195872596481E-2</v>
      </c>
      <c r="Y1192" s="13">
        <v>2.2311507333308771E-2</v>
      </c>
      <c r="AA1192" s="13">
        <v>2.7404591553111191E-2</v>
      </c>
      <c r="AB1192" s="13">
        <v>3.0019579549135651E-2</v>
      </c>
      <c r="AC1192" s="13">
        <v>3.118495535868656E-2</v>
      </c>
      <c r="AD1192" s="13">
        <v>2.6869396200424368E-2</v>
      </c>
      <c r="AE1192" s="13">
        <v>6.0582811608363658E-2</v>
      </c>
      <c r="AF1192" s="13">
        <v>2.0488248239372519E-2</v>
      </c>
      <c r="AH1192" s="13">
        <v>3.8913757919107783E-2</v>
      </c>
      <c r="AI1192" s="13">
        <v>2.886004971517837E-2</v>
      </c>
      <c r="AJ1192" s="13">
        <v>2.2431067946463549E-2</v>
      </c>
      <c r="AK1192" s="13">
        <v>3.0140185751754759E-2</v>
      </c>
      <c r="AL1192" s="13">
        <v>3.6179006050417628E-2</v>
      </c>
      <c r="AN1192" s="13">
        <v>7.8347718909019398E-3</v>
      </c>
      <c r="AO1192" s="13">
        <v>1.6272912608462871E-2</v>
      </c>
      <c r="AP1192" s="13">
        <v>1.1429676343485729E-2</v>
      </c>
      <c r="AQ1192" s="13">
        <v>9.318691319992424E-2</v>
      </c>
    </row>
    <row r="1193" spans="2:45" x14ac:dyDescent="0.35">
      <c r="B1193" s="12" t="s">
        <v>287</v>
      </c>
      <c r="C1193" s="13">
        <v>4.255548939573988E-2</v>
      </c>
      <c r="D1193" s="13">
        <v>0.26150178027807108</v>
      </c>
      <c r="E1193" s="13">
        <v>3.5027830530541877E-2</v>
      </c>
      <c r="F1193" s="13">
        <v>0</v>
      </c>
      <c r="G1193" s="13">
        <v>2.661690145618914E-3</v>
      </c>
      <c r="H1193" s="13">
        <v>0</v>
      </c>
      <c r="I1193" s="13">
        <v>0</v>
      </c>
      <c r="K1193" s="13">
        <v>3.1414022026997841E-2</v>
      </c>
      <c r="L1193" s="13">
        <v>5.346343152526202E-2</v>
      </c>
      <c r="N1193" s="13">
        <v>2.2100686725786939E-2</v>
      </c>
      <c r="O1193" s="13">
        <v>3.7039600355780439E-2</v>
      </c>
      <c r="P1193" s="13">
        <v>2.7700744695449479E-2</v>
      </c>
      <c r="Q1193" s="13">
        <v>6.7408784895349794E-2</v>
      </c>
      <c r="R1193" s="13">
        <v>5.3439058209477953E-2</v>
      </c>
      <c r="S1193" s="13">
        <v>2.5282834742343718E-2</v>
      </c>
      <c r="T1193" s="13">
        <v>4.5514940607080702E-2</v>
      </c>
      <c r="U1193" s="13">
        <v>3.7779288132033642E-2</v>
      </c>
      <c r="V1193" s="13">
        <v>7.4537079341542523E-2</v>
      </c>
      <c r="W1193" s="13">
        <v>1.87361342130184E-2</v>
      </c>
      <c r="X1193" s="13">
        <v>6.4700493531082329E-2</v>
      </c>
      <c r="Y1193" s="13">
        <v>3.149516439506668E-2</v>
      </c>
      <c r="AA1193" s="13">
        <v>3.4623173223228568E-2</v>
      </c>
      <c r="AB1193" s="13">
        <v>3.3093769627279383E-2</v>
      </c>
      <c r="AC1193" s="13">
        <v>6.9852529498519111E-2</v>
      </c>
      <c r="AD1193" s="13">
        <v>2.0556338173867459E-2</v>
      </c>
      <c r="AE1193" s="13">
        <v>0.1079116929747659</v>
      </c>
      <c r="AF1193" s="13">
        <v>6.2538175153070029E-3</v>
      </c>
      <c r="AH1193" s="13">
        <v>3.0378557637059579E-2</v>
      </c>
      <c r="AI1193" s="13">
        <v>3.9333369704650047E-2</v>
      </c>
      <c r="AJ1193" s="13">
        <v>0.1112626915448502</v>
      </c>
      <c r="AK1193" s="13">
        <v>2.2577990966986199E-2</v>
      </c>
      <c r="AL1193" s="13">
        <v>3.4777157412276168E-2</v>
      </c>
      <c r="AN1193" s="13">
        <v>4.4064181721364983E-2</v>
      </c>
      <c r="AO1193" s="13">
        <v>5.9014637481416853E-2</v>
      </c>
      <c r="AP1193" s="13">
        <v>5.2955385966595978E-2</v>
      </c>
      <c r="AQ1193" s="13">
        <v>1.5021398978345431E-2</v>
      </c>
    </row>
    <row r="1194" spans="2:45" ht="29" x14ac:dyDescent="0.35">
      <c r="B1194" s="12" t="s">
        <v>317</v>
      </c>
      <c r="C1194" s="13">
        <v>6.6131640013622678E-2</v>
      </c>
      <c r="D1194" s="13">
        <v>3.6486022706908629E-3</v>
      </c>
      <c r="E1194" s="13">
        <v>5.9637086931875758E-3</v>
      </c>
      <c r="F1194" s="13">
        <v>2.7324920350133412E-3</v>
      </c>
      <c r="G1194" s="13">
        <v>0</v>
      </c>
      <c r="H1194" s="13">
        <v>2.06368582331093E-2</v>
      </c>
      <c r="I1194" s="13">
        <v>0.29187783496027719</v>
      </c>
      <c r="K1194" s="13">
        <v>3.957726609509666E-2</v>
      </c>
      <c r="L1194" s="13">
        <v>9.212943405658798E-2</v>
      </c>
      <c r="N1194" s="13">
        <v>9.5988071110993015E-2</v>
      </c>
      <c r="O1194" s="13">
        <v>0.10425041316459289</v>
      </c>
      <c r="P1194" s="13">
        <v>7.9489580611297059E-2</v>
      </c>
      <c r="Q1194" s="13">
        <v>9.9713688547696216E-2</v>
      </c>
      <c r="R1194" s="13">
        <v>5.9048357014032E-2</v>
      </c>
      <c r="S1194" s="13">
        <v>7.2480784829170739E-2</v>
      </c>
      <c r="T1194" s="13">
        <v>6.0344919552844538E-2</v>
      </c>
      <c r="U1194" s="13">
        <v>5.4769656832789997E-2</v>
      </c>
      <c r="V1194" s="13">
        <v>3.6215516238805097E-2</v>
      </c>
      <c r="W1194" s="13">
        <v>5.182193609418792E-2</v>
      </c>
      <c r="X1194" s="13">
        <v>5.8868186156755063E-2</v>
      </c>
      <c r="Y1194" s="13">
        <v>9.4210425742985576E-2</v>
      </c>
      <c r="AA1194" s="13">
        <v>6.2953145428249355E-2</v>
      </c>
      <c r="AB1194" s="13">
        <v>9.0985392493263179E-2</v>
      </c>
      <c r="AC1194" s="13">
        <v>3.7520764162525692E-2</v>
      </c>
      <c r="AD1194" s="13">
        <v>5.7608290873271538E-2</v>
      </c>
      <c r="AE1194" s="13">
        <v>4.7060987273141813E-2</v>
      </c>
      <c r="AF1194" s="13">
        <v>9.0483021716723372E-2</v>
      </c>
      <c r="AH1194" s="13">
        <v>3.6967306736717977E-2</v>
      </c>
      <c r="AI1194" s="13">
        <v>0.1093280072217717</v>
      </c>
      <c r="AJ1194" s="13">
        <v>3.3572417075077167E-2</v>
      </c>
      <c r="AK1194" s="13">
        <v>8.4389378612654831E-2</v>
      </c>
      <c r="AL1194" s="13">
        <v>7.0950201003364841E-2</v>
      </c>
      <c r="AN1194" s="13">
        <v>2.6621191435710331E-2</v>
      </c>
      <c r="AO1194" s="13">
        <v>3.2440636113846941E-2</v>
      </c>
      <c r="AP1194" s="13">
        <v>3.148673360203804E-2</v>
      </c>
      <c r="AQ1194" s="13">
        <v>0.1746417913369219</v>
      </c>
    </row>
    <row r="1195" spans="2:45" ht="29" x14ac:dyDescent="0.35">
      <c r="B1195" s="12" t="s">
        <v>318</v>
      </c>
      <c r="C1195" s="13">
        <v>0.13647552585578659</v>
      </c>
      <c r="D1195" s="13">
        <v>3.8026544741353312E-3</v>
      </c>
      <c r="E1195" s="13">
        <v>6.3066956733721377E-3</v>
      </c>
      <c r="F1195" s="13">
        <v>0</v>
      </c>
      <c r="G1195" s="13">
        <v>8.4516783905910255E-3</v>
      </c>
      <c r="H1195" s="13">
        <v>0.14342920616460919</v>
      </c>
      <c r="I1195" s="13">
        <v>0.53953870149469663</v>
      </c>
      <c r="K1195" s="13">
        <v>0.15513378329025521</v>
      </c>
      <c r="L1195" s="13">
        <v>0.1182083456364284</v>
      </c>
      <c r="N1195" s="13">
        <v>0.1864450134870467</v>
      </c>
      <c r="O1195" s="13">
        <v>9.8766950001244705E-2</v>
      </c>
      <c r="P1195" s="13">
        <v>0.10030480365612381</v>
      </c>
      <c r="Q1195" s="13">
        <v>0.13224969169607251</v>
      </c>
      <c r="R1195" s="13">
        <v>0.1266892814159182</v>
      </c>
      <c r="S1195" s="13">
        <v>0.1351335949204561</v>
      </c>
      <c r="T1195" s="13">
        <v>0.12321936436600479</v>
      </c>
      <c r="U1195" s="13">
        <v>0.13613429390225321</v>
      </c>
      <c r="V1195" s="13">
        <v>5.4646702734197493E-2</v>
      </c>
      <c r="W1195" s="13">
        <v>0.17664807180648701</v>
      </c>
      <c r="X1195" s="13">
        <v>0.18445400794222919</v>
      </c>
      <c r="Y1195" s="13">
        <v>0.17193221676148229</v>
      </c>
      <c r="AA1195" s="13">
        <v>9.1754068780928413E-2</v>
      </c>
      <c r="AB1195" s="13">
        <v>0.25411706882390173</v>
      </c>
      <c r="AC1195" s="13">
        <v>6.5676208461679278E-2</v>
      </c>
      <c r="AD1195" s="13">
        <v>0.1453354824412815</v>
      </c>
      <c r="AE1195" s="13">
        <v>4.7386576493183542E-2</v>
      </c>
      <c r="AF1195" s="13">
        <v>0.24919722119030319</v>
      </c>
      <c r="AH1195" s="13">
        <v>9.5152870286603769E-2</v>
      </c>
      <c r="AI1195" s="13">
        <v>0.22131262717124359</v>
      </c>
      <c r="AJ1195" s="13">
        <v>5.5906042948206683E-2</v>
      </c>
      <c r="AK1195" s="13">
        <v>0.14276419705952509</v>
      </c>
      <c r="AL1195" s="13">
        <v>0.16417295654262651</v>
      </c>
      <c r="AN1195" s="13">
        <v>0.19636246295436419</v>
      </c>
      <c r="AO1195" s="13">
        <v>0.1945135416004902</v>
      </c>
      <c r="AP1195" s="13">
        <v>6.5336726214041865E-2</v>
      </c>
      <c r="AQ1195" s="13">
        <v>7.449712474214748E-2</v>
      </c>
    </row>
    <row r="1196" spans="2:45" ht="29" x14ac:dyDescent="0.35">
      <c r="B1196" s="12" t="s">
        <v>319</v>
      </c>
      <c r="C1196" s="13">
        <v>3.4526146264302102E-2</v>
      </c>
      <c r="D1196" s="13">
        <v>3.0635944214306259E-3</v>
      </c>
      <c r="E1196" s="13">
        <v>2.1219378538611371E-2</v>
      </c>
      <c r="F1196" s="13">
        <v>2.801722299874846E-2</v>
      </c>
      <c r="G1196" s="13">
        <v>7.6326653188879934E-2</v>
      </c>
      <c r="H1196" s="13">
        <v>8.1963173079973889E-2</v>
      </c>
      <c r="I1196" s="13">
        <v>5.5581976406541903E-3</v>
      </c>
      <c r="K1196" s="13">
        <v>7.7769801869515508E-3</v>
      </c>
      <c r="L1196" s="13">
        <v>6.0714649620988853E-2</v>
      </c>
      <c r="N1196" s="13">
        <v>1.49812773204513E-2</v>
      </c>
      <c r="O1196" s="13">
        <v>8.0935074874601526E-2</v>
      </c>
      <c r="P1196" s="13">
        <v>5.5972537586097632E-2</v>
      </c>
      <c r="Q1196" s="13">
        <v>1.142945379234105E-2</v>
      </c>
      <c r="R1196" s="13">
        <v>2.593257086221655E-2</v>
      </c>
      <c r="S1196" s="13">
        <v>4.0547159834792769E-2</v>
      </c>
      <c r="T1196" s="13">
        <v>2.658561349159359E-2</v>
      </c>
      <c r="U1196" s="13">
        <v>2.0463997934837851E-2</v>
      </c>
      <c r="V1196" s="13">
        <v>1.6501041834568041E-2</v>
      </c>
      <c r="W1196" s="13">
        <v>6.6990068863210378E-2</v>
      </c>
      <c r="X1196" s="13">
        <v>3.092470443947834E-2</v>
      </c>
      <c r="Y1196" s="13">
        <v>4.6537741333324972E-2</v>
      </c>
      <c r="AA1196" s="13">
        <v>2.8296767642612301E-2</v>
      </c>
      <c r="AB1196" s="13">
        <v>6.2962049802054694E-3</v>
      </c>
      <c r="AC1196" s="13">
        <v>3.5564375329055348E-2</v>
      </c>
      <c r="AD1196" s="13">
        <v>2.8421967470047719E-2</v>
      </c>
      <c r="AE1196" s="13">
        <v>6.1005509852422833E-2</v>
      </c>
      <c r="AF1196" s="13">
        <v>3.2799188662037307E-2</v>
      </c>
      <c r="AH1196" s="13">
        <v>1.5847096174467269E-2</v>
      </c>
      <c r="AI1196" s="13">
        <v>2.5615320515043231E-2</v>
      </c>
      <c r="AJ1196" s="13">
        <v>4.1020263618400513E-2</v>
      </c>
      <c r="AK1196" s="13">
        <v>2.0986820874417288E-2</v>
      </c>
      <c r="AL1196" s="13">
        <v>5.2333957038877728E-2</v>
      </c>
      <c r="AN1196" s="13">
        <v>2.4114915922225921E-2</v>
      </c>
      <c r="AO1196" s="13">
        <v>2.1072023852213219E-2</v>
      </c>
      <c r="AP1196" s="13">
        <v>4.243362371167729E-2</v>
      </c>
      <c r="AQ1196" s="13">
        <v>5.2981417911479187E-2</v>
      </c>
    </row>
    <row r="1197" spans="2:45" x14ac:dyDescent="0.35">
      <c r="B1197" s="12" t="s">
        <v>311</v>
      </c>
      <c r="C1197" s="13">
        <v>6.9908284761809143E-3</v>
      </c>
      <c r="D1197" s="13">
        <v>8.5902491897897858E-3</v>
      </c>
      <c r="E1197" s="13">
        <v>3.530275739632742E-3</v>
      </c>
      <c r="F1197" s="13">
        <v>9.7814545513865529E-3</v>
      </c>
      <c r="G1197" s="13">
        <v>1.1409621301636081E-2</v>
      </c>
      <c r="H1197" s="13">
        <v>7.0919151446052391E-3</v>
      </c>
      <c r="I1197" s="13">
        <v>2.8339968999817728E-3</v>
      </c>
      <c r="K1197" s="13">
        <v>8.0503124448011547E-3</v>
      </c>
      <c r="L1197" s="13">
        <v>5.9535512994519993E-3</v>
      </c>
      <c r="N1197" s="13">
        <v>6.3458210248757202E-3</v>
      </c>
      <c r="O1197" s="13">
        <v>0</v>
      </c>
      <c r="P1197" s="13">
        <v>0</v>
      </c>
      <c r="Q1197" s="13">
        <v>0</v>
      </c>
      <c r="R1197" s="13">
        <v>5.6631467528863218E-3</v>
      </c>
      <c r="S1197" s="13">
        <v>6.9605140994266649E-3</v>
      </c>
      <c r="T1197" s="13">
        <v>0</v>
      </c>
      <c r="U1197" s="13">
        <v>2.2776326052338609E-2</v>
      </c>
      <c r="V1197" s="13">
        <v>7.2668916347956667E-3</v>
      </c>
      <c r="W1197" s="13">
        <v>1.213826853179E-2</v>
      </c>
      <c r="X1197" s="13">
        <v>0</v>
      </c>
      <c r="Y1197" s="13">
        <v>6.6507692232112819E-3</v>
      </c>
      <c r="AA1197" s="13">
        <v>8.4062393233061902E-3</v>
      </c>
      <c r="AB1197" s="13">
        <v>0</v>
      </c>
      <c r="AC1197" s="13">
        <v>1.034001881677298E-2</v>
      </c>
      <c r="AD1197" s="13">
        <v>0</v>
      </c>
      <c r="AE1197" s="13">
        <v>1.6115767239828011E-2</v>
      </c>
      <c r="AF1197" s="13">
        <v>2.4518881671951771E-3</v>
      </c>
      <c r="AH1197" s="13">
        <v>9.1416157735849084E-3</v>
      </c>
      <c r="AI1197" s="13">
        <v>0</v>
      </c>
      <c r="AJ1197" s="13">
        <v>8.0213062599955153E-3</v>
      </c>
      <c r="AK1197" s="13">
        <v>6.7152310237395168E-3</v>
      </c>
      <c r="AL1197" s="13">
        <v>7.4408988094345303E-3</v>
      </c>
      <c r="AN1197" s="13">
        <v>1.6398806151657469E-3</v>
      </c>
      <c r="AO1197" s="13">
        <v>0</v>
      </c>
      <c r="AP1197" s="13">
        <v>4.7437393989643289E-3</v>
      </c>
      <c r="AQ1197" s="13">
        <v>2.203518231866616E-2</v>
      </c>
    </row>
    <row r="1199" spans="2:45" x14ac:dyDescent="0.35">
      <c r="B1199" s="30" t="s">
        <v>320</v>
      </c>
      <c r="C1199" s="24"/>
      <c r="D1199" s="24"/>
      <c r="E1199" s="24"/>
      <c r="F1199" s="24"/>
      <c r="G1199" s="24"/>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c r="AR1199" s="24"/>
      <c r="AS1199" s="24"/>
    </row>
    <row r="1200" spans="2:45" x14ac:dyDescent="0.35">
      <c r="B1200" s="29" t="s">
        <v>16</v>
      </c>
      <c r="C1200" s="24"/>
      <c r="D1200" s="24"/>
      <c r="E1200" s="24"/>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row>
    <row r="1201" spans="2:43" ht="43.5" x14ac:dyDescent="0.35">
      <c r="B1201" s="12" t="s">
        <v>321</v>
      </c>
      <c r="C1201" s="13">
        <v>0.77915454075878809</v>
      </c>
      <c r="D1201" s="13">
        <v>0.60834001674270344</v>
      </c>
      <c r="E1201" s="13">
        <v>0.6431125376596476</v>
      </c>
      <c r="F1201" s="13">
        <v>0.74601866451561916</v>
      </c>
      <c r="G1201" s="13">
        <v>0.78025356965920734</v>
      </c>
      <c r="H1201" s="13">
        <v>0.89921819048073615</v>
      </c>
      <c r="I1201" s="13">
        <v>0.94741545260019078</v>
      </c>
      <c r="K1201" s="13">
        <v>0.76224697683791287</v>
      </c>
      <c r="L1201" s="13">
        <v>0.7957077220136668</v>
      </c>
      <c r="N1201" s="13">
        <v>0.90170539488715495</v>
      </c>
      <c r="O1201" s="13">
        <v>0.69813260305534319</v>
      </c>
      <c r="P1201" s="13">
        <v>0.91437748488548409</v>
      </c>
      <c r="Q1201" s="13">
        <v>0.83463869000089719</v>
      </c>
      <c r="R1201" s="13">
        <v>0.83238833365595322</v>
      </c>
      <c r="S1201" s="13">
        <v>0.76696556223955048</v>
      </c>
      <c r="T1201" s="13">
        <v>0.80202872944243753</v>
      </c>
      <c r="U1201" s="13">
        <v>0.71993713098310641</v>
      </c>
      <c r="V1201" s="13">
        <v>0.50271564029175264</v>
      </c>
      <c r="W1201" s="13">
        <v>0.82364685034471541</v>
      </c>
      <c r="X1201" s="13">
        <v>0.90011013133176099</v>
      </c>
      <c r="Y1201" s="13">
        <v>0.83009697488256728</v>
      </c>
      <c r="AA1201" s="13">
        <v>0.73403171061105643</v>
      </c>
      <c r="AB1201" s="13">
        <v>0.80635421139638086</v>
      </c>
      <c r="AC1201" s="13">
        <v>0.68697330685447322</v>
      </c>
      <c r="AD1201" s="13">
        <v>0.90216865775407939</v>
      </c>
      <c r="AE1201" s="13">
        <v>0.72124907881575451</v>
      </c>
      <c r="AF1201" s="13">
        <v>0.83927458940598865</v>
      </c>
      <c r="AH1201" s="13">
        <v>0.67157716801686385</v>
      </c>
      <c r="AI1201" s="13">
        <v>0.82213786508975595</v>
      </c>
      <c r="AJ1201" s="13">
        <v>0.67844144573230725</v>
      </c>
      <c r="AK1201" s="13">
        <v>0.88736272016720996</v>
      </c>
      <c r="AL1201" s="13">
        <v>0.7914292568008604</v>
      </c>
      <c r="AN1201" s="13">
        <v>0.73361936038063669</v>
      </c>
      <c r="AO1201" s="13">
        <v>0.76239538793948503</v>
      </c>
      <c r="AP1201" s="13">
        <v>0.79792321744243166</v>
      </c>
      <c r="AQ1201" s="13">
        <v>0.83070111110997025</v>
      </c>
    </row>
    <row r="1202" spans="2:43" x14ac:dyDescent="0.35">
      <c r="B1202" s="12" t="s">
        <v>322</v>
      </c>
      <c r="C1202" s="13">
        <v>2.0507787205730269E-2</v>
      </c>
      <c r="D1202" s="13">
        <v>2.4925412621980739E-2</v>
      </c>
      <c r="E1202" s="13">
        <v>2.079706659164815E-2</v>
      </c>
      <c r="F1202" s="13">
        <v>2.9080612144928391E-2</v>
      </c>
      <c r="G1202" s="13">
        <v>1.868833049355954E-2</v>
      </c>
      <c r="H1202" s="13">
        <v>1.2157699721683219E-2</v>
      </c>
      <c r="I1202" s="13">
        <v>1.7491820627671639E-2</v>
      </c>
      <c r="K1202" s="13">
        <v>2.451720676558013E-2</v>
      </c>
      <c r="L1202" s="13">
        <v>1.6582405109785169E-2</v>
      </c>
      <c r="N1202" s="13">
        <v>1.6343386374749861E-2</v>
      </c>
      <c r="O1202" s="13">
        <v>0.1956513046024993</v>
      </c>
      <c r="P1202" s="13">
        <v>0</v>
      </c>
      <c r="Q1202" s="13">
        <v>1.06253427091807E-2</v>
      </c>
      <c r="R1202" s="13">
        <v>1.2868852681040779E-2</v>
      </c>
      <c r="S1202" s="13">
        <v>1.2553839832561449E-2</v>
      </c>
      <c r="T1202" s="13">
        <v>1.878441047606404E-2</v>
      </c>
      <c r="U1202" s="13">
        <v>1.681922943492083E-2</v>
      </c>
      <c r="V1202" s="13">
        <v>3.2864403469198139E-2</v>
      </c>
      <c r="W1202" s="13">
        <v>1.020095737354923E-2</v>
      </c>
      <c r="X1202" s="13">
        <v>6.2909108411031301E-3</v>
      </c>
      <c r="Y1202" s="13">
        <v>1.11255090882887E-2</v>
      </c>
      <c r="AA1202" s="13">
        <v>1.172062644048809E-2</v>
      </c>
      <c r="AB1202" s="13">
        <v>3.2639739473277203E-2</v>
      </c>
      <c r="AC1202" s="13">
        <v>3.4017660474384467E-2</v>
      </c>
      <c r="AD1202" s="13">
        <v>1.552422793386537E-2</v>
      </c>
      <c r="AE1202" s="13">
        <v>1.0632249412107371E-2</v>
      </c>
      <c r="AF1202" s="13">
        <v>3.639780240517404E-2</v>
      </c>
      <c r="AH1202" s="13">
        <v>1.563279118331376E-2</v>
      </c>
      <c r="AI1202" s="13">
        <v>1.988775845155609E-2</v>
      </c>
      <c r="AJ1202" s="13">
        <v>2.7290991709450971E-2</v>
      </c>
      <c r="AK1202" s="13">
        <v>8.8549667224375548E-3</v>
      </c>
      <c r="AL1202" s="13">
        <v>2.8009671605722292E-2</v>
      </c>
      <c r="AN1202" s="13">
        <v>2.427956647110998E-2</v>
      </c>
      <c r="AO1202" s="13">
        <v>2.561248176819601E-2</v>
      </c>
      <c r="AP1202" s="13">
        <v>1.8056086764152341E-2</v>
      </c>
      <c r="AQ1202" s="13">
        <v>1.3456739702206981E-2</v>
      </c>
    </row>
    <row r="1203" spans="2:43" ht="29" x14ac:dyDescent="0.35">
      <c r="B1203" s="12" t="s">
        <v>323</v>
      </c>
      <c r="C1203" s="13">
        <v>1.6429622048862709E-3</v>
      </c>
      <c r="D1203" s="13">
        <v>3.5901624469171448E-3</v>
      </c>
      <c r="E1203" s="13">
        <v>3.1192884684410238E-3</v>
      </c>
      <c r="F1203" s="13">
        <v>0</v>
      </c>
      <c r="G1203" s="13">
        <v>3.6201117130642058E-3</v>
      </c>
      <c r="H1203" s="13">
        <v>0</v>
      </c>
      <c r="I1203" s="13">
        <v>0</v>
      </c>
      <c r="K1203" s="13">
        <v>1.0747366348077909E-3</v>
      </c>
      <c r="L1203" s="13">
        <v>2.199277762774102E-3</v>
      </c>
      <c r="N1203" s="13">
        <v>0</v>
      </c>
      <c r="O1203" s="13">
        <v>0</v>
      </c>
      <c r="P1203" s="13">
        <v>0</v>
      </c>
      <c r="Q1203" s="13">
        <v>0</v>
      </c>
      <c r="R1203" s="13">
        <v>4.8461694647623267E-3</v>
      </c>
      <c r="S1203" s="13">
        <v>7.6540494865005998E-3</v>
      </c>
      <c r="T1203" s="13">
        <v>0</v>
      </c>
      <c r="U1203" s="13">
        <v>0</v>
      </c>
      <c r="V1203" s="13">
        <v>3.5411932921824841E-3</v>
      </c>
      <c r="W1203" s="13">
        <v>0</v>
      </c>
      <c r="X1203" s="13">
        <v>0</v>
      </c>
      <c r="Y1203" s="13">
        <v>0</v>
      </c>
      <c r="AA1203" s="13">
        <v>0</v>
      </c>
      <c r="AB1203" s="13">
        <v>0</v>
      </c>
      <c r="AC1203" s="13">
        <v>0</v>
      </c>
      <c r="AD1203" s="13">
        <v>9.2930444991684482E-3</v>
      </c>
      <c r="AE1203" s="13">
        <v>0</v>
      </c>
      <c r="AF1203" s="13">
        <v>2.1503081767176801E-3</v>
      </c>
      <c r="AH1203" s="13">
        <v>0</v>
      </c>
      <c r="AI1203" s="13">
        <v>0</v>
      </c>
      <c r="AJ1203" s="13">
        <v>0</v>
      </c>
      <c r="AK1203" s="13">
        <v>7.0208481693635029E-3</v>
      </c>
      <c r="AL1203" s="13">
        <v>0</v>
      </c>
      <c r="AN1203" s="13">
        <v>1.840873829905765E-3</v>
      </c>
      <c r="AO1203" s="13">
        <v>0</v>
      </c>
      <c r="AP1203" s="13">
        <v>2.416580080642672E-3</v>
      </c>
      <c r="AQ1203" s="13">
        <v>2.4624614348351562E-3</v>
      </c>
    </row>
    <row r="1204" spans="2:43" ht="43.5" x14ac:dyDescent="0.35">
      <c r="B1204" s="12" t="s">
        <v>324</v>
      </c>
      <c r="C1204" s="13">
        <v>1.190307570283849E-2</v>
      </c>
      <c r="D1204" s="13">
        <v>3.045076882577372E-2</v>
      </c>
      <c r="E1204" s="13">
        <v>1.484242341386393E-2</v>
      </c>
      <c r="F1204" s="13">
        <v>4.9029020594194743E-3</v>
      </c>
      <c r="G1204" s="13">
        <v>1.281198575443406E-2</v>
      </c>
      <c r="H1204" s="13">
        <v>1.02311036173215E-2</v>
      </c>
      <c r="I1204" s="13">
        <v>3.3751620162488119E-3</v>
      </c>
      <c r="K1204" s="13">
        <v>1.0403984205208581E-2</v>
      </c>
      <c r="L1204" s="13">
        <v>1.3370746231487341E-2</v>
      </c>
      <c r="N1204" s="13">
        <v>0</v>
      </c>
      <c r="O1204" s="13">
        <v>0</v>
      </c>
      <c r="P1204" s="13">
        <v>0</v>
      </c>
      <c r="Q1204" s="13">
        <v>1.3595948670913851E-2</v>
      </c>
      <c r="R1204" s="13">
        <v>1.7694345077818939E-2</v>
      </c>
      <c r="S1204" s="13">
        <v>1.2087890699686131E-2</v>
      </c>
      <c r="T1204" s="13">
        <v>3.1602489881695922E-2</v>
      </c>
      <c r="U1204" s="13">
        <v>1.8947966167780991E-2</v>
      </c>
      <c r="V1204" s="13">
        <v>2.4159690786143849E-2</v>
      </c>
      <c r="W1204" s="13">
        <v>0</v>
      </c>
      <c r="X1204" s="13">
        <v>0</v>
      </c>
      <c r="Y1204" s="13">
        <v>1.285313072904893E-2</v>
      </c>
      <c r="AA1204" s="13">
        <v>1.775523624722259E-2</v>
      </c>
      <c r="AB1204" s="13">
        <v>0</v>
      </c>
      <c r="AC1204" s="13">
        <v>2.3489844490046149E-2</v>
      </c>
      <c r="AD1204" s="13">
        <v>3.6957656395638829E-3</v>
      </c>
      <c r="AE1204" s="13">
        <v>1.7936018756185751E-2</v>
      </c>
      <c r="AF1204" s="13">
        <v>3.9730412753140928E-3</v>
      </c>
      <c r="AH1204" s="13">
        <v>1.3980353642005561E-2</v>
      </c>
      <c r="AI1204" s="13">
        <v>6.0777299381037419E-3</v>
      </c>
      <c r="AJ1204" s="13">
        <v>2.6480192054588202E-2</v>
      </c>
      <c r="AK1204" s="13">
        <v>9.7879100304046913E-3</v>
      </c>
      <c r="AL1204" s="13">
        <v>7.8289467377624655E-3</v>
      </c>
      <c r="AN1204" s="13">
        <v>1.5240824812336981E-2</v>
      </c>
      <c r="AO1204" s="13">
        <v>3.426592005227185E-3</v>
      </c>
      <c r="AP1204" s="13">
        <v>1.7976411666682419E-2</v>
      </c>
      <c r="AQ1204" s="13">
        <v>1.0749490168304281E-2</v>
      </c>
    </row>
    <row r="1205" spans="2:43" ht="43.5" x14ac:dyDescent="0.35">
      <c r="B1205" s="12" t="s">
        <v>325</v>
      </c>
      <c r="C1205" s="13">
        <v>1.284846250940711E-2</v>
      </c>
      <c r="D1205" s="13">
        <v>3.5419955025945041E-2</v>
      </c>
      <c r="E1205" s="13">
        <v>2.7820282601811599E-2</v>
      </c>
      <c r="F1205" s="13">
        <v>8.1597560591988704E-3</v>
      </c>
      <c r="G1205" s="13">
        <v>7.9259776228749503E-3</v>
      </c>
      <c r="H1205" s="13">
        <v>3.3614085707513661E-3</v>
      </c>
      <c r="I1205" s="13">
        <v>0</v>
      </c>
      <c r="K1205" s="13">
        <v>1.668468611493322E-2</v>
      </c>
      <c r="L1205" s="13">
        <v>9.0926461792902296E-3</v>
      </c>
      <c r="N1205" s="13">
        <v>5.265481970759084E-3</v>
      </c>
      <c r="O1205" s="13">
        <v>1.6437004188026471E-2</v>
      </c>
      <c r="P1205" s="13">
        <v>9.3297948576793709E-3</v>
      </c>
      <c r="Q1205" s="13">
        <v>9.9400932420503022E-3</v>
      </c>
      <c r="R1205" s="13">
        <v>9.0677054308712906E-3</v>
      </c>
      <c r="S1205" s="13">
        <v>1.2507448513307691E-2</v>
      </c>
      <c r="T1205" s="13">
        <v>1.297916180054378E-2</v>
      </c>
      <c r="U1205" s="13">
        <v>6.7140427841296943E-3</v>
      </c>
      <c r="V1205" s="13">
        <v>2.254898108638121E-2</v>
      </c>
      <c r="W1205" s="13">
        <v>8.0155935240160334E-3</v>
      </c>
      <c r="X1205" s="13">
        <v>5.9245790888700469E-3</v>
      </c>
      <c r="Y1205" s="13">
        <v>3.1821800591837278E-2</v>
      </c>
      <c r="AA1205" s="13">
        <v>1.9274926047827191E-2</v>
      </c>
      <c r="AB1205" s="13">
        <v>2.0645666490285049E-2</v>
      </c>
      <c r="AC1205" s="13">
        <v>8.9552943290086163E-3</v>
      </c>
      <c r="AD1205" s="13">
        <v>4.2825994121167728E-3</v>
      </c>
      <c r="AE1205" s="13">
        <v>1.2904084786792209E-2</v>
      </c>
      <c r="AF1205" s="13">
        <v>6.9835181034132608E-3</v>
      </c>
      <c r="AH1205" s="13">
        <v>2.2580175377607089E-2</v>
      </c>
      <c r="AI1205" s="13">
        <v>1.7004456679321441E-2</v>
      </c>
      <c r="AJ1205" s="13">
        <v>1.774208739605913E-2</v>
      </c>
      <c r="AK1205" s="13">
        <v>6.6610318198483953E-3</v>
      </c>
      <c r="AL1205" s="13">
        <v>9.0548218459333557E-3</v>
      </c>
      <c r="AN1205" s="13">
        <v>1.3822114070379969E-2</v>
      </c>
      <c r="AO1205" s="13">
        <v>7.7868775316219567E-3</v>
      </c>
      <c r="AP1205" s="13">
        <v>2.6418466573411289E-2</v>
      </c>
      <c r="AQ1205" s="13">
        <v>5.1854710882961322E-3</v>
      </c>
    </row>
    <row r="1206" spans="2:43" ht="29" x14ac:dyDescent="0.35">
      <c r="B1206" s="12" t="s">
        <v>326</v>
      </c>
      <c r="C1206" s="13">
        <v>1.1880027831044261E-2</v>
      </c>
      <c r="D1206" s="13">
        <v>2.987899856465669E-2</v>
      </c>
      <c r="E1206" s="13">
        <v>1.6576491606698999E-2</v>
      </c>
      <c r="F1206" s="13">
        <v>6.4255347932473516E-3</v>
      </c>
      <c r="G1206" s="13">
        <v>7.8573325717696887E-3</v>
      </c>
      <c r="H1206" s="13">
        <v>1.2633159840314941E-2</v>
      </c>
      <c r="I1206" s="13">
        <v>3.3928075741570421E-3</v>
      </c>
      <c r="K1206" s="13">
        <v>1.449178842240512E-2</v>
      </c>
      <c r="L1206" s="13">
        <v>9.3230097611751075E-3</v>
      </c>
      <c r="N1206" s="13">
        <v>0</v>
      </c>
      <c r="O1206" s="13">
        <v>2.3050399152970059E-2</v>
      </c>
      <c r="P1206" s="13">
        <v>0</v>
      </c>
      <c r="Q1206" s="13">
        <v>1.013371765757482E-2</v>
      </c>
      <c r="R1206" s="13">
        <v>0</v>
      </c>
      <c r="S1206" s="13">
        <v>5.9011813473755503E-3</v>
      </c>
      <c r="T1206" s="13">
        <v>1.480307607124637E-2</v>
      </c>
      <c r="U1206" s="13">
        <v>3.2752463382112948E-2</v>
      </c>
      <c r="V1206" s="13">
        <v>3.109828144397056E-2</v>
      </c>
      <c r="W1206" s="13">
        <v>1.0615044373765099E-2</v>
      </c>
      <c r="X1206" s="13">
        <v>0</v>
      </c>
      <c r="Y1206" s="13">
        <v>6.4836987176758879E-3</v>
      </c>
      <c r="AA1206" s="13">
        <v>9.3264386022259681E-3</v>
      </c>
      <c r="AB1206" s="13">
        <v>2.3602303520087711E-2</v>
      </c>
      <c r="AC1206" s="13">
        <v>1.651630233118076E-2</v>
      </c>
      <c r="AD1206" s="13">
        <v>1.248702262137585E-2</v>
      </c>
      <c r="AE1206" s="13">
        <v>1.947830689584959E-2</v>
      </c>
      <c r="AF1206" s="13">
        <v>3.7660931377737458E-3</v>
      </c>
      <c r="AH1206" s="13">
        <v>5.6519681990725556E-3</v>
      </c>
      <c r="AI1206" s="13">
        <v>1.8913797514738939E-2</v>
      </c>
      <c r="AJ1206" s="13">
        <v>2.0818280273760349E-2</v>
      </c>
      <c r="AK1206" s="13">
        <v>1.141031924380588E-2</v>
      </c>
      <c r="AL1206" s="13">
        <v>9.9063171298006038E-3</v>
      </c>
      <c r="AN1206" s="13">
        <v>7.3411615595280564E-3</v>
      </c>
      <c r="AO1206" s="13">
        <v>1.3180559008181641E-2</v>
      </c>
      <c r="AP1206" s="13">
        <v>1.8964318792781151E-2</v>
      </c>
      <c r="AQ1206" s="13">
        <v>8.2140782606843887E-3</v>
      </c>
    </row>
    <row r="1207" spans="2:43" x14ac:dyDescent="0.35">
      <c r="B1207" s="12" t="s">
        <v>327</v>
      </c>
      <c r="C1207" s="13">
        <v>1.729717662423538E-2</v>
      </c>
      <c r="D1207" s="13">
        <v>4.4352243679180052E-2</v>
      </c>
      <c r="E1207" s="13">
        <v>1.9704267609457909E-2</v>
      </c>
      <c r="F1207" s="13">
        <v>1.354436891954237E-2</v>
      </c>
      <c r="G1207" s="13">
        <v>1.442961148233958E-2</v>
      </c>
      <c r="H1207" s="13">
        <v>6.789393702609981E-3</v>
      </c>
      <c r="I1207" s="13">
        <v>9.9663077666987676E-3</v>
      </c>
      <c r="K1207" s="13">
        <v>2.0076351980795451E-2</v>
      </c>
      <c r="L1207" s="13">
        <v>1.4576252803895349E-2</v>
      </c>
      <c r="N1207" s="13">
        <v>1.042469217789296E-2</v>
      </c>
      <c r="O1207" s="13">
        <v>0</v>
      </c>
      <c r="P1207" s="13">
        <v>9.1854749188850539E-3</v>
      </c>
      <c r="Q1207" s="13">
        <v>0</v>
      </c>
      <c r="R1207" s="13">
        <v>9.4961898634303918E-3</v>
      </c>
      <c r="S1207" s="13">
        <v>2.7027548956126479E-2</v>
      </c>
      <c r="T1207" s="13">
        <v>2.562926264240311E-2</v>
      </c>
      <c r="U1207" s="13">
        <v>3.101697242952579E-2</v>
      </c>
      <c r="V1207" s="13">
        <v>4.638802286367389E-2</v>
      </c>
      <c r="W1207" s="13">
        <v>0</v>
      </c>
      <c r="X1207" s="13">
        <v>1.357183309708635E-2</v>
      </c>
      <c r="Y1207" s="13">
        <v>5.6979884059169036E-3</v>
      </c>
      <c r="AA1207" s="13">
        <v>1.8961874323481068E-2</v>
      </c>
      <c r="AB1207" s="13">
        <v>6.6594184613206747E-3</v>
      </c>
      <c r="AC1207" s="13">
        <v>9.1711391793298964E-3</v>
      </c>
      <c r="AD1207" s="13">
        <v>9.7950197865238776E-3</v>
      </c>
      <c r="AE1207" s="13">
        <v>2.62497606491758E-2</v>
      </c>
      <c r="AF1207" s="13">
        <v>1.689013800456696E-2</v>
      </c>
      <c r="AH1207" s="13">
        <v>2.639294567862472E-2</v>
      </c>
      <c r="AI1207" s="13">
        <v>5.1686277003239996E-3</v>
      </c>
      <c r="AJ1207" s="13">
        <v>2.1354424064560569E-2</v>
      </c>
      <c r="AK1207" s="13">
        <v>1.1718996637753941E-2</v>
      </c>
      <c r="AL1207" s="13">
        <v>1.7846342563645489E-2</v>
      </c>
      <c r="AN1207" s="13">
        <v>2.3299146119912441E-2</v>
      </c>
      <c r="AO1207" s="13">
        <v>2.0911911073699399E-2</v>
      </c>
      <c r="AP1207" s="13">
        <v>1.166849936368791E-2</v>
      </c>
      <c r="AQ1207" s="13">
        <v>1.215913867149104E-2</v>
      </c>
    </row>
    <row r="1208" spans="2:43" ht="29" x14ac:dyDescent="0.35">
      <c r="B1208" s="12" t="s">
        <v>328</v>
      </c>
      <c r="C1208" s="13">
        <v>1.8832234384897482E-2</v>
      </c>
      <c r="D1208" s="13">
        <v>2.2417505644536061E-2</v>
      </c>
      <c r="E1208" s="13">
        <v>3.7300296422106007E-2</v>
      </c>
      <c r="F1208" s="13">
        <v>2.552084190391753E-2</v>
      </c>
      <c r="G1208" s="13">
        <v>2.3726388300499019E-2</v>
      </c>
      <c r="H1208" s="13">
        <v>7.0451191730326662E-3</v>
      </c>
      <c r="I1208" s="13">
        <v>0</v>
      </c>
      <c r="K1208" s="13">
        <v>2.2653175630032871E-2</v>
      </c>
      <c r="L1208" s="13">
        <v>1.5091380096783459E-2</v>
      </c>
      <c r="N1208" s="13">
        <v>5.265481970759084E-3</v>
      </c>
      <c r="O1208" s="13">
        <v>0</v>
      </c>
      <c r="P1208" s="13">
        <v>0</v>
      </c>
      <c r="Q1208" s="13">
        <v>1.1114324313577249E-2</v>
      </c>
      <c r="R1208" s="13">
        <v>2.373381962979346E-2</v>
      </c>
      <c r="S1208" s="13">
        <v>6.6279940400055165E-2</v>
      </c>
      <c r="T1208" s="13">
        <v>1.4453872819921309E-2</v>
      </c>
      <c r="U1208" s="13">
        <v>4.7382618098749218E-2</v>
      </c>
      <c r="V1208" s="13">
        <v>1.555109984278856E-2</v>
      </c>
      <c r="W1208" s="13">
        <v>1.092540025861328E-2</v>
      </c>
      <c r="X1208" s="13">
        <v>0</v>
      </c>
      <c r="Y1208" s="13">
        <v>1.243898468545283E-2</v>
      </c>
      <c r="AA1208" s="13">
        <v>3.2285690706413912E-2</v>
      </c>
      <c r="AB1208" s="13">
        <v>2.1030638859142629E-2</v>
      </c>
      <c r="AC1208" s="13">
        <v>5.3433795186871309E-2</v>
      </c>
      <c r="AD1208" s="13">
        <v>0</v>
      </c>
      <c r="AE1208" s="13">
        <v>1.198153792368366E-2</v>
      </c>
      <c r="AF1208" s="13">
        <v>6.6391739664102582E-3</v>
      </c>
      <c r="AH1208" s="13">
        <v>2.9420027681833029E-2</v>
      </c>
      <c r="AI1208" s="13">
        <v>1.0784366478575389E-2</v>
      </c>
      <c r="AJ1208" s="13">
        <v>4.4662570489573547E-2</v>
      </c>
      <c r="AK1208" s="13">
        <v>6.1323309900183139E-3</v>
      </c>
      <c r="AL1208" s="13">
        <v>1.3494008382769261E-2</v>
      </c>
      <c r="AN1208" s="13">
        <v>2.1345976439840389E-2</v>
      </c>
      <c r="AO1208" s="13">
        <v>2.0589441442230572E-2</v>
      </c>
      <c r="AP1208" s="13">
        <v>1.347139792438449E-2</v>
      </c>
      <c r="AQ1208" s="13">
        <v>1.91564741832893E-2</v>
      </c>
    </row>
    <row r="1209" spans="2:43" ht="29" x14ac:dyDescent="0.35">
      <c r="B1209" s="12" t="s">
        <v>329</v>
      </c>
      <c r="C1209" s="13">
        <v>4.4404156642248432E-3</v>
      </c>
      <c r="D1209" s="13">
        <v>1.755391837547806E-2</v>
      </c>
      <c r="E1209" s="13">
        <v>3.544481655192585E-3</v>
      </c>
      <c r="F1209" s="13">
        <v>2.9168110779594371E-3</v>
      </c>
      <c r="G1209" s="13">
        <v>2.7249532534935499E-3</v>
      </c>
      <c r="H1209" s="13">
        <v>3.1905992651297742E-3</v>
      </c>
      <c r="I1209" s="13">
        <v>0</v>
      </c>
      <c r="K1209" s="13">
        <v>4.5693783680747198E-3</v>
      </c>
      <c r="L1209" s="13">
        <v>4.3141560196103658E-3</v>
      </c>
      <c r="N1209" s="13">
        <v>0</v>
      </c>
      <c r="O1209" s="13">
        <v>0</v>
      </c>
      <c r="P1209" s="13">
        <v>0</v>
      </c>
      <c r="Q1209" s="13">
        <v>0</v>
      </c>
      <c r="R1209" s="13">
        <v>8.7526458709879171E-3</v>
      </c>
      <c r="S1209" s="13">
        <v>0</v>
      </c>
      <c r="T1209" s="13">
        <v>0</v>
      </c>
      <c r="U1209" s="13">
        <v>6.7140427841296943E-3</v>
      </c>
      <c r="V1209" s="13">
        <v>1.731448616096461E-2</v>
      </c>
      <c r="W1209" s="13">
        <v>3.454200268181972E-3</v>
      </c>
      <c r="X1209" s="13">
        <v>0</v>
      </c>
      <c r="Y1209" s="13">
        <v>0</v>
      </c>
      <c r="AA1209" s="13">
        <v>1.0456576767311409E-2</v>
      </c>
      <c r="AB1209" s="13">
        <v>0</v>
      </c>
      <c r="AC1209" s="13">
        <v>0</v>
      </c>
      <c r="AD1209" s="13">
        <v>0</v>
      </c>
      <c r="AE1209" s="13">
        <v>0</v>
      </c>
      <c r="AF1209" s="13">
        <v>4.7739046934312463E-3</v>
      </c>
      <c r="AH1209" s="13">
        <v>9.2905770991406761E-3</v>
      </c>
      <c r="AI1209" s="13">
        <v>0</v>
      </c>
      <c r="AJ1209" s="13">
        <v>3.4555130359948559E-3</v>
      </c>
      <c r="AK1209" s="13">
        <v>4.3294175708010873E-3</v>
      </c>
      <c r="AL1209" s="13">
        <v>3.6140847486930369E-3</v>
      </c>
      <c r="AN1209" s="13">
        <v>1.8449626525823559E-3</v>
      </c>
      <c r="AO1209" s="13">
        <v>5.6538086186117683E-3</v>
      </c>
      <c r="AP1209" s="13">
        <v>2.5709482037047232E-3</v>
      </c>
      <c r="AQ1209" s="13">
        <v>7.6607776569905328E-3</v>
      </c>
    </row>
    <row r="1210" spans="2:43" ht="29" x14ac:dyDescent="0.35">
      <c r="B1210" s="12" t="s">
        <v>330</v>
      </c>
      <c r="C1210" s="13">
        <v>9.6689519022748281E-3</v>
      </c>
      <c r="D1210" s="13">
        <v>1.0376447616171951E-2</v>
      </c>
      <c r="E1210" s="13">
        <v>9.2155820500475251E-3</v>
      </c>
      <c r="F1210" s="13">
        <v>1.1464560627426439E-2</v>
      </c>
      <c r="G1210" s="13">
        <v>7.8906028493669813E-3</v>
      </c>
      <c r="H1210" s="13">
        <v>1.2301589460932761E-2</v>
      </c>
      <c r="I1210" s="13">
        <v>7.7810628289976067E-3</v>
      </c>
      <c r="K1210" s="13">
        <v>1.057038094823606E-2</v>
      </c>
      <c r="L1210" s="13">
        <v>8.7864168158461112E-3</v>
      </c>
      <c r="N1210" s="13">
        <v>0</v>
      </c>
      <c r="O1210" s="13">
        <v>0</v>
      </c>
      <c r="P1210" s="13">
        <v>9.1854749188850539E-3</v>
      </c>
      <c r="Q1210" s="13">
        <v>0</v>
      </c>
      <c r="R1210" s="13">
        <v>4.3037678339747122E-3</v>
      </c>
      <c r="S1210" s="13">
        <v>1.266297674252503E-2</v>
      </c>
      <c r="T1210" s="13">
        <v>5.830928489901693E-3</v>
      </c>
      <c r="U1210" s="13">
        <v>5.0568989255322331E-3</v>
      </c>
      <c r="V1210" s="13">
        <v>1.921032753311426E-2</v>
      </c>
      <c r="W1210" s="13">
        <v>1.693564359039592E-2</v>
      </c>
      <c r="X1210" s="13">
        <v>1.22165651330098E-2</v>
      </c>
      <c r="Y1210" s="13">
        <v>1.099336100976585E-2</v>
      </c>
      <c r="AA1210" s="13">
        <v>8.8897253409307465E-3</v>
      </c>
      <c r="AB1210" s="13">
        <v>1.3585011804440101E-2</v>
      </c>
      <c r="AC1210" s="13">
        <v>9.2360139467622254E-3</v>
      </c>
      <c r="AD1210" s="13">
        <v>0</v>
      </c>
      <c r="AE1210" s="13">
        <v>6.8974212309833444E-3</v>
      </c>
      <c r="AF1210" s="13">
        <v>1.7120381592265109E-2</v>
      </c>
      <c r="AH1210" s="13">
        <v>5.1360247199439251E-3</v>
      </c>
      <c r="AI1210" s="13">
        <v>1.118906695627256E-2</v>
      </c>
      <c r="AJ1210" s="13">
        <v>3.405770570979291E-3</v>
      </c>
      <c r="AK1210" s="13">
        <v>8.3932523896086859E-3</v>
      </c>
      <c r="AL1210" s="13">
        <v>1.4913818674887081E-2</v>
      </c>
      <c r="AN1210" s="13">
        <v>1.4387573135244081E-2</v>
      </c>
      <c r="AO1210" s="13">
        <v>1.471809265882758E-2</v>
      </c>
      <c r="AP1210" s="13">
        <v>4.7056506706673546E-3</v>
      </c>
      <c r="AQ1210" s="13">
        <v>3.7879972502704979E-3</v>
      </c>
    </row>
    <row r="1211" spans="2:43" x14ac:dyDescent="0.35">
      <c r="B1211" s="12" t="s">
        <v>331</v>
      </c>
      <c r="C1211" s="13">
        <v>5.2564294918391048E-2</v>
      </c>
      <c r="D1211" s="13">
        <v>7.9143544142120395E-2</v>
      </c>
      <c r="E1211" s="13">
        <v>0.10834083282560469</v>
      </c>
      <c r="F1211" s="13">
        <v>7.7605708867436118E-2</v>
      </c>
      <c r="G1211" s="13">
        <v>4.2042726488274583E-2</v>
      </c>
      <c r="H1211" s="13">
        <v>1.3205570167806539E-2</v>
      </c>
      <c r="I1211" s="13">
        <v>4.4084516142565977E-3</v>
      </c>
      <c r="K1211" s="13">
        <v>6.3185667544162258E-2</v>
      </c>
      <c r="L1211" s="13">
        <v>4.2165546342144568E-2</v>
      </c>
      <c r="N1211" s="13">
        <v>2.8212866529636629E-2</v>
      </c>
      <c r="O1211" s="13">
        <v>1.58059577425602E-2</v>
      </c>
      <c r="P1211" s="13">
        <v>2.7454855593779259E-2</v>
      </c>
      <c r="Q1211" s="13">
        <v>9.9191572282189139E-2</v>
      </c>
      <c r="R1211" s="13">
        <v>4.380250843174896E-2</v>
      </c>
      <c r="S1211" s="13">
        <v>3.6997029831014591E-2</v>
      </c>
      <c r="T1211" s="13">
        <v>5.0012356650332337E-2</v>
      </c>
      <c r="U1211" s="13">
        <v>4.8187285000106717E-2</v>
      </c>
      <c r="V1211" s="13">
        <v>0.1105338447872411</v>
      </c>
      <c r="W1211" s="13">
        <v>3.2329184540982721E-2</v>
      </c>
      <c r="X1211" s="13">
        <v>3.6750560590444278E-2</v>
      </c>
      <c r="Y1211" s="13">
        <v>6.6985247777116549E-2</v>
      </c>
      <c r="AA1211" s="13">
        <v>9.3582830383217727E-2</v>
      </c>
      <c r="AB1211" s="13">
        <v>3.251158198314387E-2</v>
      </c>
      <c r="AC1211" s="13">
        <v>5.0100127854402002E-2</v>
      </c>
      <c r="AD1211" s="13">
        <v>7.2339676618096904E-3</v>
      </c>
      <c r="AE1211" s="13">
        <v>4.5718240708218602E-2</v>
      </c>
      <c r="AF1211" s="13">
        <v>3.2834365727663628E-2</v>
      </c>
      <c r="AH1211" s="13">
        <v>0.13333490741224879</v>
      </c>
      <c r="AI1211" s="13">
        <v>3.1323117555225627E-2</v>
      </c>
      <c r="AJ1211" s="13">
        <v>5.3543191182888097E-2</v>
      </c>
      <c r="AK1211" s="13">
        <v>1.6854565511363391E-2</v>
      </c>
      <c r="AL1211" s="13">
        <v>4.0811796865001998E-2</v>
      </c>
      <c r="AN1211" s="13">
        <v>8.9370376202663068E-2</v>
      </c>
      <c r="AO1211" s="13">
        <v>5.7824696444371881E-2</v>
      </c>
      <c r="AP1211" s="13">
        <v>3.6551251650840992E-2</v>
      </c>
      <c r="AQ1211" s="13">
        <v>2.1894412446780941E-2</v>
      </c>
    </row>
    <row r="1212" spans="2:43" ht="29" x14ac:dyDescent="0.35">
      <c r="B1212" s="12" t="s">
        <v>332</v>
      </c>
      <c r="C1212" s="13">
        <v>1.433043298755573E-2</v>
      </c>
      <c r="D1212" s="13">
        <v>2.0002189377108959E-2</v>
      </c>
      <c r="E1212" s="13">
        <v>3.5976137155291868E-2</v>
      </c>
      <c r="F1212" s="13">
        <v>2.0439814280380199E-2</v>
      </c>
      <c r="G1212" s="13">
        <v>8.159114914053205E-3</v>
      </c>
      <c r="H1212" s="13">
        <v>3.9945834697745217E-3</v>
      </c>
      <c r="I1212" s="13">
        <v>0</v>
      </c>
      <c r="K1212" s="13">
        <v>1.452550369435969E-2</v>
      </c>
      <c r="L1212" s="13">
        <v>1.4139450964222601E-2</v>
      </c>
      <c r="N1212" s="13">
        <v>1.054377390572271E-2</v>
      </c>
      <c r="O1212" s="13">
        <v>0</v>
      </c>
      <c r="P1212" s="13">
        <v>0</v>
      </c>
      <c r="Q1212" s="13">
        <v>0</v>
      </c>
      <c r="R1212" s="13">
        <v>5.1000495213086028E-3</v>
      </c>
      <c r="S1212" s="13">
        <v>1.2507846757460981E-2</v>
      </c>
      <c r="T1212" s="13">
        <v>5.8316454143545861E-3</v>
      </c>
      <c r="U1212" s="13">
        <v>2.264119626892401E-2</v>
      </c>
      <c r="V1212" s="13">
        <v>4.2346679860738437E-2</v>
      </c>
      <c r="W1212" s="13">
        <v>2.2350495586851E-2</v>
      </c>
      <c r="X1212" s="13">
        <v>6.5007529866662377E-3</v>
      </c>
      <c r="Y1212" s="13">
        <v>0</v>
      </c>
      <c r="AA1212" s="13">
        <v>1.239301682268772E-2</v>
      </c>
      <c r="AB1212" s="13">
        <v>1.3904262746883811E-2</v>
      </c>
      <c r="AC1212" s="13">
        <v>2.529437143057978E-2</v>
      </c>
      <c r="AD1212" s="13">
        <v>3.5741555141074969E-3</v>
      </c>
      <c r="AE1212" s="13">
        <v>2.742410251685452E-2</v>
      </c>
      <c r="AF1212" s="13">
        <v>9.0812448584110094E-3</v>
      </c>
      <c r="AH1212" s="13">
        <v>2.4618397552803459E-2</v>
      </c>
      <c r="AI1212" s="13">
        <v>1.145201263657651E-2</v>
      </c>
      <c r="AJ1212" s="13">
        <v>1.7195790306329121E-2</v>
      </c>
      <c r="AK1212" s="13">
        <v>1.884956257952142E-3</v>
      </c>
      <c r="AL1212" s="13">
        <v>1.6962639856051769E-2</v>
      </c>
      <c r="AN1212" s="13">
        <v>1.064424864161324E-2</v>
      </c>
      <c r="AO1212" s="13">
        <v>2.2877458071562901E-2</v>
      </c>
      <c r="AP1212" s="13">
        <v>7.3717031662535919E-3</v>
      </c>
      <c r="AQ1212" s="13">
        <v>1.568111458835849E-2</v>
      </c>
    </row>
    <row r="1213" spans="2:43" x14ac:dyDescent="0.35">
      <c r="B1213" s="12" t="s">
        <v>333</v>
      </c>
      <c r="C1213" s="13">
        <v>3.6073901491574271E-3</v>
      </c>
      <c r="D1213" s="13">
        <v>6.9175841223752289E-3</v>
      </c>
      <c r="E1213" s="13">
        <v>1.2778637200580241E-2</v>
      </c>
      <c r="F1213" s="13">
        <v>2.777746670109531E-3</v>
      </c>
      <c r="G1213" s="13">
        <v>0</v>
      </c>
      <c r="H1213" s="13">
        <v>0</v>
      </c>
      <c r="I1213" s="13">
        <v>0</v>
      </c>
      <c r="K1213" s="13">
        <v>5.3742268831696062E-3</v>
      </c>
      <c r="L1213" s="13">
        <v>1.8775863262795801E-3</v>
      </c>
      <c r="N1213" s="13">
        <v>5.7874370266464978E-3</v>
      </c>
      <c r="O1213" s="13">
        <v>0</v>
      </c>
      <c r="P1213" s="13">
        <v>0</v>
      </c>
      <c r="Q1213" s="13">
        <v>0</v>
      </c>
      <c r="R1213" s="13">
        <v>0</v>
      </c>
      <c r="S1213" s="13">
        <v>5.8904696331879567E-3</v>
      </c>
      <c r="T1213" s="13">
        <v>6.1914695880641493E-3</v>
      </c>
      <c r="U1213" s="13">
        <v>0</v>
      </c>
      <c r="V1213" s="13">
        <v>8.2911066824284448E-3</v>
      </c>
      <c r="W1213" s="13">
        <v>3.808288960306612E-3</v>
      </c>
      <c r="X1213" s="13">
        <v>0</v>
      </c>
      <c r="Y1213" s="13">
        <v>5.8766019800227014E-3</v>
      </c>
      <c r="AA1213" s="13">
        <v>4.646715701666102E-3</v>
      </c>
      <c r="AB1213" s="13">
        <v>5.9126107969530543E-3</v>
      </c>
      <c r="AC1213" s="13">
        <v>2.0080184152802431E-2</v>
      </c>
      <c r="AD1213" s="13">
        <v>0</v>
      </c>
      <c r="AE1213" s="13">
        <v>0</v>
      </c>
      <c r="AF1213" s="13">
        <v>2.253812828090018E-3</v>
      </c>
      <c r="AH1213" s="13">
        <v>5.5777025006775588E-3</v>
      </c>
      <c r="AI1213" s="13">
        <v>0</v>
      </c>
      <c r="AJ1213" s="13">
        <v>1.459792656557239E-2</v>
      </c>
      <c r="AK1213" s="13">
        <v>0</v>
      </c>
      <c r="AL1213" s="13">
        <v>1.461367484261107E-3</v>
      </c>
      <c r="AN1213" s="13">
        <v>7.3827291519853212E-3</v>
      </c>
      <c r="AO1213" s="13">
        <v>1.8289109313891639E-3</v>
      </c>
      <c r="AP1213" s="13">
        <v>2.2575756178929941E-3</v>
      </c>
      <c r="AQ1213" s="13">
        <v>2.5927956720243738E-3</v>
      </c>
    </row>
    <row r="1214" spans="2:43" ht="29" x14ac:dyDescent="0.35">
      <c r="B1214" s="12" t="s">
        <v>334</v>
      </c>
      <c r="C1214" s="13">
        <v>6.5038766238543057E-4</v>
      </c>
      <c r="D1214" s="13">
        <v>0</v>
      </c>
      <c r="E1214" s="13">
        <v>3.815750052999519E-3</v>
      </c>
      <c r="F1214" s="13">
        <v>0</v>
      </c>
      <c r="G1214" s="13">
        <v>0</v>
      </c>
      <c r="H1214" s="13">
        <v>0</v>
      </c>
      <c r="I1214" s="13">
        <v>0</v>
      </c>
      <c r="K1214" s="13">
        <v>0</v>
      </c>
      <c r="L1214" s="13">
        <v>1.2871431945121179E-3</v>
      </c>
      <c r="N1214" s="13">
        <v>0</v>
      </c>
      <c r="O1214" s="13">
        <v>0</v>
      </c>
      <c r="P1214" s="13">
        <v>0</v>
      </c>
      <c r="Q1214" s="13">
        <v>0</v>
      </c>
      <c r="R1214" s="13">
        <v>0</v>
      </c>
      <c r="S1214" s="13">
        <v>0</v>
      </c>
      <c r="T1214" s="13">
        <v>0</v>
      </c>
      <c r="U1214" s="13">
        <v>0</v>
      </c>
      <c r="V1214" s="13">
        <v>4.6428197987069889E-3</v>
      </c>
      <c r="W1214" s="13">
        <v>0</v>
      </c>
      <c r="X1214" s="13">
        <v>0</v>
      </c>
      <c r="Y1214" s="13">
        <v>0</v>
      </c>
      <c r="AA1214" s="13">
        <v>0</v>
      </c>
      <c r="AB1214" s="13">
        <v>0</v>
      </c>
      <c r="AC1214" s="13">
        <v>0</v>
      </c>
      <c r="AD1214" s="13">
        <v>0</v>
      </c>
      <c r="AE1214" s="13">
        <v>3.3390166762865101E-3</v>
      </c>
      <c r="AF1214" s="13">
        <v>0</v>
      </c>
      <c r="AH1214" s="13">
        <v>0</v>
      </c>
      <c r="AI1214" s="13">
        <v>0</v>
      </c>
      <c r="AJ1214" s="13">
        <v>0</v>
      </c>
      <c r="AK1214" s="13">
        <v>0</v>
      </c>
      <c r="AL1214" s="13">
        <v>1.8279928586274581E-3</v>
      </c>
      <c r="AN1214" s="13">
        <v>0</v>
      </c>
      <c r="AO1214" s="13">
        <v>0</v>
      </c>
      <c r="AP1214" s="13">
        <v>0</v>
      </c>
      <c r="AQ1214" s="13">
        <v>2.603229144958846E-3</v>
      </c>
    </row>
    <row r="1215" spans="2:43" x14ac:dyDescent="0.35">
      <c r="B1215" s="12" t="s">
        <v>311</v>
      </c>
      <c r="C1215" s="13">
        <v>5.0523715762460656E-3</v>
      </c>
      <c r="D1215" s="13">
        <v>4.4965676806856354E-3</v>
      </c>
      <c r="E1215" s="13">
        <v>9.1612625779529094E-3</v>
      </c>
      <c r="F1215" s="13">
        <v>8.6630665614185944E-3</v>
      </c>
      <c r="G1215" s="13">
        <v>5.4600870783985183E-3</v>
      </c>
      <c r="H1215" s="13">
        <v>3.2933194101175292E-3</v>
      </c>
      <c r="I1215" s="13">
        <v>0</v>
      </c>
      <c r="K1215" s="13">
        <v>3.0421379896771782E-3</v>
      </c>
      <c r="L1215" s="13">
        <v>7.020470651834078E-3</v>
      </c>
      <c r="N1215" s="13">
        <v>0</v>
      </c>
      <c r="O1215" s="13">
        <v>3.117013004409612E-2</v>
      </c>
      <c r="P1215" s="13">
        <v>0</v>
      </c>
      <c r="Q1215" s="13">
        <v>0</v>
      </c>
      <c r="R1215" s="13">
        <v>5.6631467528863218E-3</v>
      </c>
      <c r="S1215" s="13">
        <v>0</v>
      </c>
      <c r="T1215" s="13">
        <v>0</v>
      </c>
      <c r="U1215" s="13">
        <v>5.5485060590145822E-3</v>
      </c>
      <c r="V1215" s="13">
        <v>1.7923454653709429E-2</v>
      </c>
      <c r="W1215" s="13">
        <v>3.6463431905448831E-3</v>
      </c>
      <c r="X1215" s="13">
        <v>0</v>
      </c>
      <c r="Y1215" s="13">
        <v>0</v>
      </c>
      <c r="AA1215" s="13">
        <v>4.4362537769005042E-3</v>
      </c>
      <c r="AB1215" s="13">
        <v>0</v>
      </c>
      <c r="AC1215" s="13">
        <v>9.0731848517041636E-3</v>
      </c>
      <c r="AD1215" s="13">
        <v>3.853459992429161E-3</v>
      </c>
      <c r="AE1215" s="13">
        <v>8.6431911223747108E-3</v>
      </c>
      <c r="AF1215" s="13">
        <v>4.1119431921434364E-3</v>
      </c>
      <c r="AH1215" s="13">
        <v>2.8210667152344482E-3</v>
      </c>
      <c r="AI1215" s="13">
        <v>1.10795180736817E-2</v>
      </c>
      <c r="AJ1215" s="13">
        <v>3.6698500078019679E-3</v>
      </c>
      <c r="AK1215" s="13">
        <v>2.0322572699557982E-3</v>
      </c>
      <c r="AL1215" s="13">
        <v>7.1943404608208507E-3</v>
      </c>
      <c r="AN1215" s="13">
        <v>3.5202250051574132E-3</v>
      </c>
      <c r="AO1215" s="13">
        <v>3.8233531814217932E-3</v>
      </c>
      <c r="AP1215" s="13">
        <v>9.2737292379255799E-3</v>
      </c>
      <c r="AQ1215" s="13">
        <v>4.2973633435140464E-3</v>
      </c>
    </row>
    <row r="1217" spans="2:45" x14ac:dyDescent="0.35">
      <c r="B1217" s="30" t="s">
        <v>335</v>
      </c>
      <c r="C1217" s="24"/>
      <c r="D1217" s="24"/>
      <c r="E1217" s="24"/>
      <c r="F1217" s="24"/>
      <c r="G1217" s="24"/>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c r="AR1217" s="24"/>
      <c r="AS1217" s="24"/>
    </row>
    <row r="1218" spans="2:45" x14ac:dyDescent="0.35">
      <c r="B1218" s="29" t="s">
        <v>16</v>
      </c>
      <c r="C1218" s="24"/>
      <c r="D1218" s="24"/>
      <c r="E1218" s="24"/>
      <c r="F1218" s="24"/>
      <c r="G1218" s="24"/>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c r="AR1218" s="24"/>
      <c r="AS1218" s="24"/>
    </row>
    <row r="1219" spans="2:45" x14ac:dyDescent="0.35">
      <c r="B1219" s="12" t="s">
        <v>336</v>
      </c>
      <c r="C1219" s="13">
        <v>5.2816127665303199E-3</v>
      </c>
      <c r="D1219" s="13">
        <v>0</v>
      </c>
      <c r="E1219" s="13">
        <v>8.7415931070883249E-3</v>
      </c>
      <c r="F1219" s="13">
        <v>8.8863970882355429E-3</v>
      </c>
      <c r="G1219" s="13">
        <v>2.669245772165521E-3</v>
      </c>
      <c r="H1219" s="13">
        <v>9.7673283398373723E-3</v>
      </c>
      <c r="I1219" s="13">
        <v>2.1172903887437841E-3</v>
      </c>
      <c r="K1219" s="13">
        <v>3.677322177549226E-3</v>
      </c>
      <c r="L1219" s="13">
        <v>6.8522774127903396E-3</v>
      </c>
      <c r="N1219" s="13">
        <v>0</v>
      </c>
      <c r="O1219" s="13">
        <v>0</v>
      </c>
      <c r="P1219" s="13">
        <v>8.4863441388766218E-3</v>
      </c>
      <c r="Q1219" s="13">
        <v>2.191211612115699E-2</v>
      </c>
      <c r="R1219" s="13">
        <v>0</v>
      </c>
      <c r="S1219" s="13">
        <v>0</v>
      </c>
      <c r="T1219" s="13">
        <v>0</v>
      </c>
      <c r="U1219" s="13">
        <v>0</v>
      </c>
      <c r="V1219" s="13">
        <v>8.3949683343003696E-3</v>
      </c>
      <c r="W1219" s="13">
        <v>1.772203047104259E-2</v>
      </c>
      <c r="X1219" s="13">
        <v>0</v>
      </c>
      <c r="Y1219" s="13">
        <v>5.5881061788637587E-3</v>
      </c>
      <c r="AA1219" s="13">
        <v>6.3597337568131298E-3</v>
      </c>
      <c r="AB1219" s="13">
        <v>0</v>
      </c>
      <c r="AC1219" s="13">
        <v>2.233556993521256E-2</v>
      </c>
      <c r="AD1219" s="13">
        <v>3.6754951666499E-3</v>
      </c>
      <c r="AE1219" s="13">
        <v>5.1489349370903853E-3</v>
      </c>
      <c r="AF1219" s="13">
        <v>2.1431680133292921E-3</v>
      </c>
      <c r="AH1219" s="13">
        <v>6.1588079158780111E-3</v>
      </c>
      <c r="AI1219" s="13">
        <v>4.9718336779286179E-3</v>
      </c>
      <c r="AJ1219" s="13">
        <v>6.6052528614212666E-3</v>
      </c>
      <c r="AK1219" s="13">
        <v>3.9181545463363348E-3</v>
      </c>
      <c r="AL1219" s="13">
        <v>5.2845736319768674E-3</v>
      </c>
      <c r="AN1219" s="13">
        <v>4.9077499014246644E-3</v>
      </c>
      <c r="AO1219" s="13">
        <v>5.290168616843712E-3</v>
      </c>
      <c r="AP1219" s="13">
        <v>8.8778461226016372E-3</v>
      </c>
      <c r="AQ1219" s="13">
        <v>2.5470851982875701E-3</v>
      </c>
    </row>
    <row r="1220" spans="2:45" x14ac:dyDescent="0.35">
      <c r="B1220" s="12" t="s">
        <v>337</v>
      </c>
      <c r="C1220" s="13">
        <v>0.5050916435508308</v>
      </c>
      <c r="D1220" s="13">
        <v>0.38033304405124913</v>
      </c>
      <c r="E1220" s="13">
        <v>0.46327464129730478</v>
      </c>
      <c r="F1220" s="13">
        <v>0.45714344324909961</v>
      </c>
      <c r="G1220" s="13">
        <v>0.46826526305932509</v>
      </c>
      <c r="H1220" s="13">
        <v>0.5216984181469605</v>
      </c>
      <c r="I1220" s="13">
        <v>0.67885279759095818</v>
      </c>
      <c r="K1220" s="13">
        <v>0.50837152016930498</v>
      </c>
      <c r="L1220" s="13">
        <v>0.5018805131707641</v>
      </c>
      <c r="N1220" s="13">
        <v>0.4508870373128081</v>
      </c>
      <c r="O1220" s="13">
        <v>0.77835656715394497</v>
      </c>
      <c r="P1220" s="13">
        <v>0.5062643189819146</v>
      </c>
      <c r="Q1220" s="13">
        <v>0.54475425046012083</v>
      </c>
      <c r="R1220" s="13">
        <v>0.54095068396386792</v>
      </c>
      <c r="S1220" s="13">
        <v>0.3906489386085239</v>
      </c>
      <c r="T1220" s="13">
        <v>0.47846904542295848</v>
      </c>
      <c r="U1220" s="13">
        <v>0.53027254435797733</v>
      </c>
      <c r="V1220" s="13">
        <v>0.52964731384580499</v>
      </c>
      <c r="W1220" s="13">
        <v>0.46890946505301229</v>
      </c>
      <c r="X1220" s="13">
        <v>0.54989963986220058</v>
      </c>
      <c r="Y1220" s="13">
        <v>0.47676188982102402</v>
      </c>
      <c r="AA1220" s="13">
        <v>0.48431970166066352</v>
      </c>
      <c r="AB1220" s="13">
        <v>0.52555478003595546</v>
      </c>
      <c r="AC1220" s="13">
        <v>0.32555687252456722</v>
      </c>
      <c r="AD1220" s="13">
        <v>0.60382417189326809</v>
      </c>
      <c r="AE1220" s="13">
        <v>0.34491663736410588</v>
      </c>
      <c r="AF1220" s="13">
        <v>0.65502863994788174</v>
      </c>
      <c r="AH1220" s="13">
        <v>0.50527288811621152</v>
      </c>
      <c r="AI1220" s="13">
        <v>0.5657212071009986</v>
      </c>
      <c r="AJ1220" s="13">
        <v>0.3234855169027343</v>
      </c>
      <c r="AK1220" s="13">
        <v>0.58542132891968168</v>
      </c>
      <c r="AL1220" s="13">
        <v>0.51038185751671472</v>
      </c>
      <c r="AN1220" s="13">
        <v>0.56559128945540538</v>
      </c>
      <c r="AO1220" s="13">
        <v>0.50569851101474128</v>
      </c>
      <c r="AP1220" s="13">
        <v>0.49489485190505061</v>
      </c>
      <c r="AQ1220" s="13">
        <v>0.45077246495053758</v>
      </c>
    </row>
    <row r="1221" spans="2:45" x14ac:dyDescent="0.35">
      <c r="B1221" s="12" t="s">
        <v>338</v>
      </c>
      <c r="C1221" s="13">
        <v>1.186056163731916E-2</v>
      </c>
      <c r="D1221" s="13">
        <v>4.1500194082861923E-2</v>
      </c>
      <c r="E1221" s="13">
        <v>9.1262737632891375E-3</v>
      </c>
      <c r="F1221" s="13">
        <v>1.722519575898955E-2</v>
      </c>
      <c r="G1221" s="13">
        <v>3.0281999011872521E-3</v>
      </c>
      <c r="H1221" s="13">
        <v>0</v>
      </c>
      <c r="I1221" s="13">
        <v>5.3393554774654132E-3</v>
      </c>
      <c r="K1221" s="13">
        <v>8.3677533026652769E-3</v>
      </c>
      <c r="L1221" s="13">
        <v>1.528016068320487E-2</v>
      </c>
      <c r="N1221" s="13">
        <v>1.042469217789296E-2</v>
      </c>
      <c r="O1221" s="13">
        <v>0</v>
      </c>
      <c r="P1221" s="13">
        <v>9.1854749188850539E-3</v>
      </c>
      <c r="Q1221" s="13">
        <v>1.3595948670913851E-2</v>
      </c>
      <c r="R1221" s="13">
        <v>4.6315169990751894E-3</v>
      </c>
      <c r="S1221" s="13">
        <v>1.205323628068309E-2</v>
      </c>
      <c r="T1221" s="13">
        <v>6.8509783942717192E-3</v>
      </c>
      <c r="U1221" s="13">
        <v>1.516404862088036E-2</v>
      </c>
      <c r="V1221" s="13">
        <v>3.2911839736648643E-2</v>
      </c>
      <c r="W1221" s="13">
        <v>7.4135597156791454E-3</v>
      </c>
      <c r="X1221" s="13">
        <v>6.4134523409728186E-3</v>
      </c>
      <c r="Y1221" s="13">
        <v>5.6979884059169036E-3</v>
      </c>
      <c r="AA1221" s="13">
        <v>1.7851625428901879E-2</v>
      </c>
      <c r="AB1221" s="13">
        <v>0</v>
      </c>
      <c r="AC1221" s="13">
        <v>0</v>
      </c>
      <c r="AD1221" s="13">
        <v>0</v>
      </c>
      <c r="AE1221" s="13">
        <v>1.8733101365651709E-2</v>
      </c>
      <c r="AF1221" s="13">
        <v>1.088487622349329E-2</v>
      </c>
      <c r="AH1221" s="13">
        <v>1.7624248340979899E-2</v>
      </c>
      <c r="AI1221" s="13">
        <v>1.124635763842774E-2</v>
      </c>
      <c r="AJ1221" s="13">
        <v>3.5039782719989828E-3</v>
      </c>
      <c r="AK1221" s="13">
        <v>8.7531656033245069E-3</v>
      </c>
      <c r="AL1221" s="13">
        <v>1.4570850789923951E-2</v>
      </c>
      <c r="AN1221" s="13">
        <v>1.961552723160899E-2</v>
      </c>
      <c r="AO1221" s="13">
        <v>1.148165276530789E-2</v>
      </c>
      <c r="AP1221" s="13">
        <v>2.3390805553536679E-3</v>
      </c>
      <c r="AQ1221" s="13">
        <v>1.23588535214258E-2</v>
      </c>
    </row>
    <row r="1222" spans="2:45" x14ac:dyDescent="0.35">
      <c r="B1222" s="12" t="s">
        <v>339</v>
      </c>
      <c r="C1222" s="13">
        <v>3.8399835222667322E-2</v>
      </c>
      <c r="D1222" s="13">
        <v>8.0399333697871986E-2</v>
      </c>
      <c r="E1222" s="13">
        <v>7.1559560733669605E-2</v>
      </c>
      <c r="F1222" s="13">
        <v>4.5082050395532827E-2</v>
      </c>
      <c r="G1222" s="13">
        <v>3.4861719726983278E-2</v>
      </c>
      <c r="H1222" s="13">
        <v>7.0451191730326662E-3</v>
      </c>
      <c r="I1222" s="13">
        <v>2.3357910637205408E-3</v>
      </c>
      <c r="K1222" s="13">
        <v>4.5174277342998552E-2</v>
      </c>
      <c r="L1222" s="13">
        <v>3.1767385459749407E-2</v>
      </c>
      <c r="N1222" s="13">
        <v>1.087194320881211E-2</v>
      </c>
      <c r="O1222" s="13">
        <v>0</v>
      </c>
      <c r="P1222" s="13">
        <v>1.7932258994704148E-2</v>
      </c>
      <c r="Q1222" s="13">
        <v>1.1114324313577249E-2</v>
      </c>
      <c r="R1222" s="13">
        <v>4.2299067352982347E-2</v>
      </c>
      <c r="S1222" s="13">
        <v>8.033141550862706E-2</v>
      </c>
      <c r="T1222" s="13">
        <v>3.319052156123508E-2</v>
      </c>
      <c r="U1222" s="13">
        <v>6.5072074541233024E-2</v>
      </c>
      <c r="V1222" s="13">
        <v>8.4179897603175874E-2</v>
      </c>
      <c r="W1222" s="13">
        <v>2.5722953406052108E-2</v>
      </c>
      <c r="X1222" s="13">
        <v>0</v>
      </c>
      <c r="Y1222" s="13">
        <v>1.8624717175940851E-2</v>
      </c>
      <c r="AA1222" s="13">
        <v>6.2189624804515169E-2</v>
      </c>
      <c r="AB1222" s="13">
        <v>5.4949213304556661E-2</v>
      </c>
      <c r="AC1222" s="13">
        <v>7.7949720641020959E-2</v>
      </c>
      <c r="AD1222" s="13">
        <v>0</v>
      </c>
      <c r="AE1222" s="13">
        <v>3.2999807201424432E-2</v>
      </c>
      <c r="AF1222" s="13">
        <v>1.531676988335183E-2</v>
      </c>
      <c r="AH1222" s="13">
        <v>6.8478102407265679E-2</v>
      </c>
      <c r="AI1222" s="13">
        <v>3.2615555982290781E-2</v>
      </c>
      <c r="AJ1222" s="13">
        <v>8.6488084168743831E-2</v>
      </c>
      <c r="AK1222" s="13">
        <v>8.2744136497142056E-3</v>
      </c>
      <c r="AL1222" s="13">
        <v>2.525858044063483E-2</v>
      </c>
      <c r="AN1222" s="13">
        <v>3.9379136284670588E-2</v>
      </c>
      <c r="AO1222" s="13">
        <v>4.5183950224661887E-2</v>
      </c>
      <c r="AP1222" s="13">
        <v>4.261865258116402E-2</v>
      </c>
      <c r="AQ1222" s="13">
        <v>2.6875088886106679E-2</v>
      </c>
    </row>
    <row r="1223" spans="2:45" x14ac:dyDescent="0.35">
      <c r="B1223" s="12" t="s">
        <v>340</v>
      </c>
      <c r="C1223" s="13">
        <v>2.5951745864058592E-3</v>
      </c>
      <c r="D1223" s="13">
        <v>3.9808117479040702E-3</v>
      </c>
      <c r="E1223" s="13">
        <v>0</v>
      </c>
      <c r="F1223" s="13">
        <v>0</v>
      </c>
      <c r="G1223" s="13">
        <v>0</v>
      </c>
      <c r="H1223" s="13">
        <v>6.3937653589235966E-3</v>
      </c>
      <c r="I1223" s="13">
        <v>5.4452717652770646E-3</v>
      </c>
      <c r="K1223" s="13">
        <v>2.8598376061879632E-3</v>
      </c>
      <c r="L1223" s="13">
        <v>2.336058905494097E-3</v>
      </c>
      <c r="N1223" s="13">
        <v>0</v>
      </c>
      <c r="O1223" s="13">
        <v>0</v>
      </c>
      <c r="P1223" s="13">
        <v>0</v>
      </c>
      <c r="Q1223" s="13">
        <v>0</v>
      </c>
      <c r="R1223" s="13">
        <v>4.3955802827234866E-3</v>
      </c>
      <c r="S1223" s="13">
        <v>0</v>
      </c>
      <c r="T1223" s="13">
        <v>0</v>
      </c>
      <c r="U1223" s="13">
        <v>0</v>
      </c>
      <c r="V1223" s="13">
        <v>8.9103409474278351E-3</v>
      </c>
      <c r="W1223" s="13">
        <v>6.6301221155257014E-3</v>
      </c>
      <c r="X1223" s="13">
        <v>0</v>
      </c>
      <c r="Y1223" s="13">
        <v>0</v>
      </c>
      <c r="AA1223" s="13">
        <v>3.5772773682451659E-3</v>
      </c>
      <c r="AB1223" s="13">
        <v>0</v>
      </c>
      <c r="AC1223" s="13">
        <v>7.2267768369206837E-3</v>
      </c>
      <c r="AD1223" s="13">
        <v>0</v>
      </c>
      <c r="AE1223" s="13">
        <v>0</v>
      </c>
      <c r="AF1223" s="13">
        <v>4.474669773546971E-3</v>
      </c>
      <c r="AH1223" s="13">
        <v>6.454585573456257E-3</v>
      </c>
      <c r="AI1223" s="13">
        <v>0</v>
      </c>
      <c r="AJ1223" s="13">
        <v>2.9230295056068582E-3</v>
      </c>
      <c r="AK1223" s="13">
        <v>2.0607606032279108E-3</v>
      </c>
      <c r="AL1223" s="13">
        <v>1.54596565102063E-3</v>
      </c>
      <c r="AN1223" s="13">
        <v>4.2391228145468394E-3</v>
      </c>
      <c r="AO1223" s="13">
        <v>5.6120733479786957E-3</v>
      </c>
      <c r="AP1223" s="13">
        <v>0</v>
      </c>
      <c r="AQ1223" s="13">
        <v>0</v>
      </c>
    </row>
    <row r="1224" spans="2:45" x14ac:dyDescent="0.35">
      <c r="B1224" s="12" t="s">
        <v>341</v>
      </c>
      <c r="C1224" s="13">
        <v>4.1159772796996322E-3</v>
      </c>
      <c r="D1224" s="13">
        <v>1.160649725724794E-2</v>
      </c>
      <c r="E1224" s="13">
        <v>3.8004569217821699E-3</v>
      </c>
      <c r="F1224" s="13">
        <v>2.7447079538001689E-3</v>
      </c>
      <c r="G1224" s="13">
        <v>2.57722798173356E-3</v>
      </c>
      <c r="H1224" s="13">
        <v>6.789393702609981E-3</v>
      </c>
      <c r="I1224" s="13">
        <v>0</v>
      </c>
      <c r="K1224" s="13">
        <v>4.3814199360278673E-3</v>
      </c>
      <c r="L1224" s="13">
        <v>3.8560983034295671E-3</v>
      </c>
      <c r="N1224" s="13">
        <v>0</v>
      </c>
      <c r="O1224" s="13">
        <v>1.9752601214504551E-2</v>
      </c>
      <c r="P1224" s="13">
        <v>0</v>
      </c>
      <c r="Q1224" s="13">
        <v>0</v>
      </c>
      <c r="R1224" s="13">
        <v>0</v>
      </c>
      <c r="S1224" s="13">
        <v>6.9803223575092841E-3</v>
      </c>
      <c r="T1224" s="13">
        <v>1.254517915324962E-2</v>
      </c>
      <c r="U1224" s="13">
        <v>1.585292380864543E-2</v>
      </c>
      <c r="V1224" s="13">
        <v>4.6242118575646404E-3</v>
      </c>
      <c r="W1224" s="13">
        <v>0</v>
      </c>
      <c r="X1224" s="13">
        <v>0</v>
      </c>
      <c r="Y1224" s="13">
        <v>0</v>
      </c>
      <c r="AA1224" s="13">
        <v>3.1057866378745879E-3</v>
      </c>
      <c r="AB1224" s="13">
        <v>0</v>
      </c>
      <c r="AC1224" s="13">
        <v>1.0295090467271071E-2</v>
      </c>
      <c r="AD1224" s="13">
        <v>9.7950197865238776E-3</v>
      </c>
      <c r="AE1224" s="13">
        <v>2.2770581917432092E-3</v>
      </c>
      <c r="AF1224" s="13">
        <v>3.7829545016110628E-3</v>
      </c>
      <c r="AH1224" s="13">
        <v>2.9604313288211139E-3</v>
      </c>
      <c r="AI1224" s="13">
        <v>0</v>
      </c>
      <c r="AJ1224" s="13">
        <v>6.3343631290317427E-3</v>
      </c>
      <c r="AK1224" s="13">
        <v>7.7259351562607506E-3</v>
      </c>
      <c r="AL1224" s="13">
        <v>2.4528597202894192E-3</v>
      </c>
      <c r="AN1224" s="13">
        <v>1.736102727143261E-3</v>
      </c>
      <c r="AO1224" s="13">
        <v>3.4051573376012762E-3</v>
      </c>
      <c r="AP1224" s="13">
        <v>4.5260704714871593E-3</v>
      </c>
      <c r="AQ1224" s="13">
        <v>7.0878982942376573E-3</v>
      </c>
    </row>
    <row r="1225" spans="2:45" x14ac:dyDescent="0.35">
      <c r="B1225" s="12" t="s">
        <v>342</v>
      </c>
      <c r="C1225" s="13">
        <v>0.38954958546783169</v>
      </c>
      <c r="D1225" s="13">
        <v>0.41049139696565989</v>
      </c>
      <c r="E1225" s="13">
        <v>0.39551590718070467</v>
      </c>
      <c r="F1225" s="13">
        <v>0.42310581162279892</v>
      </c>
      <c r="G1225" s="13">
        <v>0.43717694366620652</v>
      </c>
      <c r="H1225" s="13">
        <v>0.42447071230630451</v>
      </c>
      <c r="I1225" s="13">
        <v>0.28155726399764969</v>
      </c>
      <c r="K1225" s="13">
        <v>0.38574334335406718</v>
      </c>
      <c r="L1225" s="13">
        <v>0.3932760487184781</v>
      </c>
      <c r="N1225" s="13">
        <v>0.47263870341206582</v>
      </c>
      <c r="O1225" s="13">
        <v>0.1773137348137927</v>
      </c>
      <c r="P1225" s="13">
        <v>0.42825348313797179</v>
      </c>
      <c r="Q1225" s="13">
        <v>0.36358216343366401</v>
      </c>
      <c r="R1225" s="13">
        <v>0.36958971248444888</v>
      </c>
      <c r="S1225" s="13">
        <v>0.46414895165822229</v>
      </c>
      <c r="T1225" s="13">
        <v>0.42948588167937768</v>
      </c>
      <c r="U1225" s="13">
        <v>0.31411498921031389</v>
      </c>
      <c r="V1225" s="13">
        <v>0.28547714988822059</v>
      </c>
      <c r="W1225" s="13">
        <v>0.43640732576004743</v>
      </c>
      <c r="X1225" s="13">
        <v>0.41154030261766139</v>
      </c>
      <c r="Y1225" s="13">
        <v>0.44533834091041652</v>
      </c>
      <c r="AA1225" s="13">
        <v>0.38798911068059472</v>
      </c>
      <c r="AB1225" s="13">
        <v>0.40792623290005559</v>
      </c>
      <c r="AC1225" s="13">
        <v>0.50848979182555132</v>
      </c>
      <c r="AD1225" s="13">
        <v>0.3576349328601085</v>
      </c>
      <c r="AE1225" s="13">
        <v>0.51007756508645896</v>
      </c>
      <c r="AF1225" s="13">
        <v>0.27115234662795429</v>
      </c>
      <c r="AH1225" s="13">
        <v>0.34012785678224527</v>
      </c>
      <c r="AI1225" s="13">
        <v>0.35804723655503817</v>
      </c>
      <c r="AJ1225" s="13">
        <v>0.51600751700438852</v>
      </c>
      <c r="AK1225" s="13">
        <v>0.36656036705989359</v>
      </c>
      <c r="AL1225" s="13">
        <v>0.3860261345611174</v>
      </c>
      <c r="AN1225" s="13">
        <v>0.32643412991935711</v>
      </c>
      <c r="AO1225" s="13">
        <v>0.39739379354078408</v>
      </c>
      <c r="AP1225" s="13">
        <v>0.40261685989960722</v>
      </c>
      <c r="AQ1225" s="13">
        <v>0.43570842243611868</v>
      </c>
    </row>
    <row r="1226" spans="2:45" x14ac:dyDescent="0.35">
      <c r="B1226" s="12" t="s">
        <v>343</v>
      </c>
      <c r="C1226" s="13">
        <v>1.066245951829874E-2</v>
      </c>
      <c r="D1226" s="13">
        <v>1.9094759955892038E-2</v>
      </c>
      <c r="E1226" s="13">
        <v>9.7812901077307043E-3</v>
      </c>
      <c r="F1226" s="13">
        <v>8.9961191604734821E-3</v>
      </c>
      <c r="G1226" s="13">
        <v>1.6342815868958579E-2</v>
      </c>
      <c r="H1226" s="13">
        <v>3.6008384234224879E-3</v>
      </c>
      <c r="I1226" s="13">
        <v>7.3297512687220314E-3</v>
      </c>
      <c r="K1226" s="13">
        <v>1.0424061643077E-2</v>
      </c>
      <c r="L1226" s="13">
        <v>1.089586057227618E-2</v>
      </c>
      <c r="N1226" s="13">
        <v>1.051954407136348E-2</v>
      </c>
      <c r="O1226" s="13">
        <v>0</v>
      </c>
      <c r="P1226" s="13">
        <v>8.7118954299854404E-3</v>
      </c>
      <c r="Q1226" s="13">
        <v>1.0760311123616769E-2</v>
      </c>
      <c r="R1226" s="13">
        <v>9.4154883730334701E-3</v>
      </c>
      <c r="S1226" s="13">
        <v>1.5713339278520418E-2</v>
      </c>
      <c r="T1226" s="13">
        <v>6.1140094804507461E-3</v>
      </c>
      <c r="U1226" s="13">
        <v>2.329735445000489E-2</v>
      </c>
      <c r="V1226" s="13">
        <v>0</v>
      </c>
      <c r="W1226" s="13">
        <v>1.056967236712285E-2</v>
      </c>
      <c r="X1226" s="13">
        <v>1.293309633047768E-2</v>
      </c>
      <c r="Y1226" s="13">
        <v>1.8197973153836079E-2</v>
      </c>
      <c r="AA1226" s="13">
        <v>1.345716571468572E-3</v>
      </c>
      <c r="AB1226" s="13">
        <v>5.341961283996376E-3</v>
      </c>
      <c r="AC1226" s="13">
        <v>3.6475393071299628E-2</v>
      </c>
      <c r="AD1226" s="13">
        <v>8.2358553118960561E-3</v>
      </c>
      <c r="AE1226" s="13">
        <v>2.2744010607121331E-2</v>
      </c>
      <c r="AF1226" s="13">
        <v>9.8415736299713487E-3</v>
      </c>
      <c r="AH1226" s="13">
        <v>0</v>
      </c>
      <c r="AI1226" s="13">
        <v>5.0776127482032767E-3</v>
      </c>
      <c r="AJ1226" s="13">
        <v>3.4866581861406259E-2</v>
      </c>
      <c r="AK1226" s="13">
        <v>5.078949688237246E-3</v>
      </c>
      <c r="AL1226" s="13">
        <v>1.125317494857587E-2</v>
      </c>
      <c r="AN1226" s="13">
        <v>8.163897249188895E-3</v>
      </c>
      <c r="AO1226" s="13">
        <v>9.4855864833641498E-3</v>
      </c>
      <c r="AP1226" s="13">
        <v>7.1157090351866986E-3</v>
      </c>
      <c r="AQ1226" s="13">
        <v>1.7776868235673999E-2</v>
      </c>
    </row>
    <row r="1227" spans="2:45" x14ac:dyDescent="0.35">
      <c r="B1227" s="12" t="s">
        <v>311</v>
      </c>
      <c r="C1227" s="13">
        <v>3.4924135280379513E-2</v>
      </c>
      <c r="D1227" s="13">
        <v>6.0597869360516872E-2</v>
      </c>
      <c r="E1227" s="13">
        <v>4.3775833010335052E-2</v>
      </c>
      <c r="F1227" s="13">
        <v>3.9307987859674702E-2</v>
      </c>
      <c r="G1227" s="13">
        <v>3.5078584023440058E-2</v>
      </c>
      <c r="H1227" s="13">
        <v>2.0234424548908739E-2</v>
      </c>
      <c r="I1227" s="13">
        <v>1.7022478447463331E-2</v>
      </c>
      <c r="K1227" s="13">
        <v>3.4229884486173583E-2</v>
      </c>
      <c r="L1227" s="13">
        <v>3.5603834572756288E-2</v>
      </c>
      <c r="N1227" s="13">
        <v>4.4658079817057592E-2</v>
      </c>
      <c r="O1227" s="13">
        <v>2.4577096817757629E-2</v>
      </c>
      <c r="P1227" s="13">
        <v>2.965256853653904E-2</v>
      </c>
      <c r="Q1227" s="13">
        <v>5.6400508027572148E-2</v>
      </c>
      <c r="R1227" s="13">
        <v>2.8717950543868762E-2</v>
      </c>
      <c r="S1227" s="13">
        <v>3.8536574026640347E-2</v>
      </c>
      <c r="T1227" s="13">
        <v>3.3344384308456668E-2</v>
      </c>
      <c r="U1227" s="13">
        <v>3.6226065010944858E-2</v>
      </c>
      <c r="V1227" s="13">
        <v>4.5854277786856752E-2</v>
      </c>
      <c r="W1227" s="13">
        <v>3.043316007182428E-2</v>
      </c>
      <c r="X1227" s="13">
        <v>1.9213508848687409E-2</v>
      </c>
      <c r="Y1227" s="13">
        <v>2.979098435400189E-2</v>
      </c>
      <c r="AA1227" s="13">
        <v>3.6162566435372703E-2</v>
      </c>
      <c r="AB1227" s="13">
        <v>6.2278124754360266E-3</v>
      </c>
      <c r="AC1227" s="13">
        <v>2.6764388760466488E-2</v>
      </c>
      <c r="AD1227" s="13">
        <v>1.6834524981553491E-2</v>
      </c>
      <c r="AE1227" s="13">
        <v>6.3102885246404047E-2</v>
      </c>
      <c r="AF1227" s="13">
        <v>3.0306151706905048E-2</v>
      </c>
      <c r="AH1227" s="13">
        <v>5.2923079535141998E-2</v>
      </c>
      <c r="AI1227" s="13">
        <v>2.2320196297112641E-2</v>
      </c>
      <c r="AJ1227" s="13">
        <v>3.4077575865180412E-2</v>
      </c>
      <c r="AK1227" s="13">
        <v>1.220692477332375E-2</v>
      </c>
      <c r="AL1227" s="13">
        <v>4.4419703823171522E-2</v>
      </c>
      <c r="AN1227" s="13">
        <v>3.3103813603675349E-2</v>
      </c>
      <c r="AO1227" s="13">
        <v>1.820147254828057E-2</v>
      </c>
      <c r="AP1227" s="13">
        <v>3.9268505047442122E-2</v>
      </c>
      <c r="AQ1227" s="13">
        <v>4.9579878022169663E-2</v>
      </c>
    </row>
  </sheetData>
  <mergeCells count="284">
    <mergeCell ref="B368:AS368"/>
    <mergeCell ref="B325:AS325"/>
    <mergeCell ref="B561:AS561"/>
    <mergeCell ref="B404:AS404"/>
    <mergeCell ref="B286:AS286"/>
    <mergeCell ref="B528:AS528"/>
    <mergeCell ref="B1010:AS1010"/>
    <mergeCell ref="B105:AS105"/>
    <mergeCell ref="B276:AS276"/>
    <mergeCell ref="B214:AS214"/>
    <mergeCell ref="B341:AS341"/>
    <mergeCell ref="B639:AS639"/>
    <mergeCell ref="B657:AS657"/>
    <mergeCell ref="B779:AS779"/>
    <mergeCell ref="B828:AS828"/>
    <mergeCell ref="B868:AS868"/>
    <mergeCell ref="B803:AS803"/>
    <mergeCell ref="B812:AS812"/>
    <mergeCell ref="B594:AS594"/>
    <mergeCell ref="B852:AS852"/>
    <mergeCell ref="B905:AS905"/>
    <mergeCell ref="B497:AS497"/>
    <mergeCell ref="B378:AS378"/>
    <mergeCell ref="B620:AS620"/>
    <mergeCell ref="B160:AS160"/>
    <mergeCell ref="B169:AS169"/>
    <mergeCell ref="B773:AS773"/>
    <mergeCell ref="B629:AS629"/>
    <mergeCell ref="B978:AS978"/>
    <mergeCell ref="AN5:AQ5"/>
    <mergeCell ref="D5:I5"/>
    <mergeCell ref="B60:AS60"/>
    <mergeCell ref="B318:AS318"/>
    <mergeCell ref="B405:AS405"/>
    <mergeCell ref="B250:AS250"/>
    <mergeCell ref="B333:AS333"/>
    <mergeCell ref="B342:AS342"/>
    <mergeCell ref="B569:AS569"/>
    <mergeCell ref="B9:AS9"/>
    <mergeCell ref="B51:AS51"/>
    <mergeCell ref="AA5:AF5"/>
    <mergeCell ref="N5:Y5"/>
    <mergeCell ref="B195:AS195"/>
    <mergeCell ref="B231:AS231"/>
    <mergeCell ref="B151:AS151"/>
    <mergeCell ref="B79:AS79"/>
    <mergeCell ref="B386:AS386"/>
    <mergeCell ref="B97:AS97"/>
    <mergeCell ref="B268:AS268"/>
    <mergeCell ref="B302:AS302"/>
    <mergeCell ref="B395:AS395"/>
    <mergeCell ref="B240:AS240"/>
    <mergeCell ref="B142:AS142"/>
    <mergeCell ref="B1168:AS1168"/>
    <mergeCell ref="B520:AS520"/>
    <mergeCell ref="B780:AS780"/>
    <mergeCell ref="B762:AS762"/>
    <mergeCell ref="B317:AS317"/>
    <mergeCell ref="B869:AS869"/>
    <mergeCell ref="B448:AS448"/>
    <mergeCell ref="B37:AS37"/>
    <mergeCell ref="B568:AS568"/>
    <mergeCell ref="B1099:AS1099"/>
    <mergeCell ref="B457:AS457"/>
    <mergeCell ref="B602:AS602"/>
    <mergeCell ref="B755:AS755"/>
    <mergeCell ref="B844:AS844"/>
    <mergeCell ref="B488:AS488"/>
    <mergeCell ref="B954:AS954"/>
    <mergeCell ref="B985:AS985"/>
    <mergeCell ref="B1025:AS1025"/>
    <mergeCell ref="B88:AS88"/>
    <mergeCell ref="B961:AS961"/>
    <mergeCell ref="B258:AS258"/>
    <mergeCell ref="B795:AS795"/>
    <mergeCell ref="B267:AS267"/>
    <mergeCell ref="B647:AS647"/>
    <mergeCell ref="B1218:AS1218"/>
    <mergeCell ref="B30:AS30"/>
    <mergeCell ref="B683:AS683"/>
    <mergeCell ref="B241:AS241"/>
    <mergeCell ref="B124:AS124"/>
    <mergeCell ref="B133:AS133"/>
    <mergeCell ref="B788:AS788"/>
    <mergeCell ref="B204:AS204"/>
    <mergeCell ref="B369:AS369"/>
    <mergeCell ref="B213:AS213"/>
    <mergeCell ref="B1033:AS1033"/>
    <mergeCell ref="B738:AS738"/>
    <mergeCell ref="B449:AS449"/>
    <mergeCell ref="B489:AS489"/>
    <mergeCell ref="B896:AS896"/>
    <mergeCell ref="B1066:AS1066"/>
    <mergeCell ref="B719:AS719"/>
    <mergeCell ref="B970:AS970"/>
    <mergeCell ref="B904:AS904"/>
    <mergeCell ref="B1188:AS1188"/>
    <mergeCell ref="B774:AS774"/>
    <mergeCell ref="B945:AS945"/>
    <mergeCell ref="B1116:AS1116"/>
    <mergeCell ref="B159:AS159"/>
    <mergeCell ref="B1187:AS1187"/>
    <mergeCell ref="B1108:AS1108"/>
    <mergeCell ref="B1057:AS1057"/>
    <mergeCell ref="B711:AS711"/>
    <mergeCell ref="B96:AS96"/>
    <mergeCell ref="B720:AS720"/>
    <mergeCell ref="B922:AS922"/>
    <mergeCell ref="B70:AS70"/>
    <mergeCell ref="B621:AS621"/>
    <mergeCell ref="B1009:AS1009"/>
    <mergeCell ref="B630:AS630"/>
    <mergeCell ref="B259:AS259"/>
    <mergeCell ref="B701:AS701"/>
    <mergeCell ref="B293:AS293"/>
    <mergeCell ref="B710:AS710"/>
    <mergeCell ref="B937:AS937"/>
    <mergeCell ref="B977:AS977"/>
    <mergeCell ref="B387:AS387"/>
    <mergeCell ref="B986:AS986"/>
    <mergeCell ref="B396:AS396"/>
    <mergeCell ref="B750:AS750"/>
    <mergeCell ref="B921:AS921"/>
    <mergeCell ref="B930:AS930"/>
    <mergeCell ref="B843:AS843"/>
    <mergeCell ref="B10:AS10"/>
    <mergeCell ref="B1134:AS1134"/>
    <mergeCell ref="B413:AS413"/>
    <mergeCell ref="B1143:AS1143"/>
    <mergeCell ref="B737:AS737"/>
    <mergeCell ref="B422:AS422"/>
    <mergeCell ref="B593:AS593"/>
    <mergeCell ref="B360:AS360"/>
    <mergeCell ref="B820:AS820"/>
    <mergeCell ref="B835:AS835"/>
    <mergeCell ref="B545:AS545"/>
    <mergeCell ref="B187:AS187"/>
    <mergeCell ref="B1090:AS1090"/>
    <mergeCell ref="B326:AS326"/>
    <mergeCell ref="B473:AS473"/>
    <mergeCell ref="B504:AS504"/>
    <mergeCell ref="B675:AS675"/>
    <mergeCell ref="B513:AS513"/>
    <mergeCell ref="B684:AS684"/>
    <mergeCell ref="B749:AS749"/>
    <mergeCell ref="B1074:AS1074"/>
    <mergeCell ref="B441:AS441"/>
    <mergeCell ref="B52:AS52"/>
    <mergeCell ref="B223:AS223"/>
    <mergeCell ref="B1217:AS1217"/>
    <mergeCell ref="B310:AS310"/>
    <mergeCell ref="B804:AS804"/>
    <mergeCell ref="B994:AS994"/>
    <mergeCell ref="B359:AS359"/>
    <mergeCell ref="B123:AS123"/>
    <mergeCell ref="B334:AS334"/>
    <mergeCell ref="K5:L5"/>
    <mergeCell ref="B576:AS576"/>
    <mergeCell ref="B414:AS414"/>
    <mergeCell ref="B585:AS585"/>
    <mergeCell ref="B886:AS886"/>
    <mergeCell ref="AH5:AL5"/>
    <mergeCell ref="B1144:AS1144"/>
    <mergeCell ref="B895:AS895"/>
    <mergeCell ref="B1153:AS1153"/>
    <mergeCell ref="B351:AS351"/>
    <mergeCell ref="B232:AS232"/>
    <mergeCell ref="B612:AS612"/>
    <mergeCell ref="B141:AS141"/>
    <mergeCell ref="B1081:AS1081"/>
    <mergeCell ref="B115:AS115"/>
    <mergeCell ref="B150:AS150"/>
    <mergeCell ref="B1152:AS1152"/>
    <mergeCell ref="B78:AS78"/>
    <mergeCell ref="B249:AS249"/>
    <mergeCell ref="B544:AS544"/>
    <mergeCell ref="B205:AS205"/>
    <mergeCell ref="B87:AS87"/>
    <mergeCell ref="B638:AS638"/>
    <mergeCell ref="B178:AS178"/>
    <mergeCell ref="B1026:AS1026"/>
    <mergeCell ref="B177:AS177"/>
    <mergeCell ref="B222:AS222"/>
    <mergeCell ref="B114:AS114"/>
    <mergeCell ref="B106:AS106"/>
    <mergeCell ref="B277:AS277"/>
    <mergeCell ref="B553:AS553"/>
    <mergeCell ref="B666:AS666"/>
    <mergeCell ref="B309:AS309"/>
    <mergeCell ref="B584:AS584"/>
    <mergeCell ref="B851:AS851"/>
    <mergeCell ref="B481:AS481"/>
    <mergeCell ref="B294:AS294"/>
    <mergeCell ref="B350:AS350"/>
    <mergeCell ref="B512:AS512"/>
    <mergeCell ref="B521:AS521"/>
    <mergeCell ref="B552:AS552"/>
    <mergeCell ref="B505:AS505"/>
    <mergeCell ref="B946:AS946"/>
    <mergeCell ref="B1017:AS1017"/>
    <mergeCell ref="B728:AS728"/>
    <mergeCell ref="B1098:AS1098"/>
    <mergeCell ref="B577:AS577"/>
    <mergeCell ref="B1073:AS1073"/>
    <mergeCell ref="B1049:AS1049"/>
    <mergeCell ref="B1058:AS1058"/>
    <mergeCell ref="B914:AS914"/>
    <mergeCell ref="B744:AS744"/>
    <mergeCell ref="B693:AS693"/>
    <mergeCell ref="B1042:AS1042"/>
    <mergeCell ref="B656:AS656"/>
    <mergeCell ref="B819:AS819"/>
    <mergeCell ref="B953:AS953"/>
    <mergeCell ref="B962:AS962"/>
    <mergeCell ref="B859:AS859"/>
    <mergeCell ref="B536:AS536"/>
    <mergeCell ref="B929:AS929"/>
    <mergeCell ref="B648:AS648"/>
    <mergeCell ref="B938:AS938"/>
    <mergeCell ref="B836:AS836"/>
    <mergeCell ref="B969:AS969"/>
    <mergeCell ref="B993:AS993"/>
    <mergeCell ref="B560:AS560"/>
    <mergeCell ref="B787:AS787"/>
    <mergeCell ref="B1002:AS1002"/>
    <mergeCell ref="B796:AS796"/>
    <mergeCell ref="B1126:AS1126"/>
    <mergeCell ref="B860:AS860"/>
    <mergeCell ref="B1107:AS1107"/>
    <mergeCell ref="B1089:AS1089"/>
    <mergeCell ref="B1125:AS1125"/>
    <mergeCell ref="B1082:AS1082"/>
    <mergeCell ref="B768:AS768"/>
    <mergeCell ref="B1034:AS1034"/>
    <mergeCell ref="B1117:AS1117"/>
    <mergeCell ref="B1041:AS1041"/>
    <mergeCell ref="B1135:AS1135"/>
    <mergeCell ref="B1200:AS1200"/>
    <mergeCell ref="B301:AS301"/>
    <mergeCell ref="B743:AS743"/>
    <mergeCell ref="B432:AS432"/>
    <mergeCell ref="B537:AS537"/>
    <mergeCell ref="B1199:AS1199"/>
    <mergeCell ref="B665:AS665"/>
    <mergeCell ref="B465:AS465"/>
    <mergeCell ref="B674:AS674"/>
    <mergeCell ref="B431:AS431"/>
    <mergeCell ref="B729:AS729"/>
    <mergeCell ref="B440:AS440"/>
    <mergeCell ref="B529:AS529"/>
    <mergeCell ref="B480:AS480"/>
    <mergeCell ref="B611:AS611"/>
    <mergeCell ref="B827:AS827"/>
    <mergeCell ref="B878:AS878"/>
    <mergeCell ref="B1167:AS1167"/>
    <mergeCell ref="B761:AS761"/>
    <mergeCell ref="B1001:AS1001"/>
    <mergeCell ref="B456:AS456"/>
    <mergeCell ref="B1018:AS1018"/>
    <mergeCell ref="B1065:AS1065"/>
    <mergeCell ref="B61:AS61"/>
    <mergeCell ref="B603:AS603"/>
    <mergeCell ref="B132:AS132"/>
    <mergeCell ref="B887:AS887"/>
    <mergeCell ref="B1050:AS1050"/>
    <mergeCell ref="B377:AS377"/>
    <mergeCell ref="B464:AS464"/>
    <mergeCell ref="B877:AS877"/>
    <mergeCell ref="B29:AS29"/>
    <mergeCell ref="B69:AS69"/>
    <mergeCell ref="B38:AS38"/>
    <mergeCell ref="B196:AS196"/>
    <mergeCell ref="B423:AS423"/>
    <mergeCell ref="B186:AS186"/>
    <mergeCell ref="B168:AS168"/>
    <mergeCell ref="B472:AS472"/>
    <mergeCell ref="B756:AS756"/>
    <mergeCell ref="B913:AS913"/>
    <mergeCell ref="B692:AS692"/>
    <mergeCell ref="B285:AS285"/>
    <mergeCell ref="B702:AS702"/>
    <mergeCell ref="B811:AS811"/>
    <mergeCell ref="B496:AS496"/>
    <mergeCell ref="B767:AS767"/>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H19"/>
  <sheetViews>
    <sheetView showGridLines="0" workbookViewId="0"/>
  </sheetViews>
  <sheetFormatPr defaultColWidth="8.81640625" defaultRowHeight="14.5" x14ac:dyDescent="0.35"/>
  <cols>
    <col min="1" max="1" width="5" customWidth="1"/>
    <col min="2" max="2" width="25" customWidth="1"/>
    <col min="3" max="8" width="20" customWidth="1"/>
  </cols>
  <sheetData>
    <row r="2" spans="2:8" ht="40" customHeight="1" x14ac:dyDescent="0.35">
      <c r="D2" s="14" t="s">
        <v>368</v>
      </c>
    </row>
    <row r="6" spans="2:8" ht="102" customHeight="1" x14ac:dyDescent="0.35">
      <c r="C6" s="15" t="s">
        <v>369</v>
      </c>
      <c r="D6" s="15" t="s">
        <v>370</v>
      </c>
      <c r="E6" s="15" t="s">
        <v>371</v>
      </c>
      <c r="F6" s="15" t="s">
        <v>372</v>
      </c>
      <c r="G6" s="15" t="s">
        <v>373</v>
      </c>
      <c r="H6" s="15" t="s">
        <v>374</v>
      </c>
    </row>
    <row r="7" spans="2:8" x14ac:dyDescent="0.35">
      <c r="B7" s="12" t="s">
        <v>125</v>
      </c>
      <c r="C7" s="13">
        <v>0.35736322994558928</v>
      </c>
      <c r="D7" s="13">
        <v>6.3530945386626E-2</v>
      </c>
      <c r="E7" s="13">
        <v>0.1119774246985096</v>
      </c>
      <c r="F7" s="13">
        <v>6.8277889663241956E-2</v>
      </c>
      <c r="G7" s="13">
        <v>0.15817995096209389</v>
      </c>
      <c r="H7" s="13">
        <v>0.12600481727055071</v>
      </c>
    </row>
    <row r="8" spans="2:8" x14ac:dyDescent="0.35">
      <c r="B8" s="12" t="s">
        <v>126</v>
      </c>
      <c r="C8" s="13">
        <v>0.34642373280955668</v>
      </c>
      <c r="D8" s="13">
        <v>0.21507322363010811</v>
      </c>
      <c r="E8" s="13">
        <v>0.31622652585213901</v>
      </c>
      <c r="F8" s="13">
        <v>0.1727355131603602</v>
      </c>
      <c r="G8" s="13">
        <v>0.40778734884790357</v>
      </c>
      <c r="H8" s="13">
        <v>0.29312661638451781</v>
      </c>
    </row>
    <row r="9" spans="2:8" x14ac:dyDescent="0.35">
      <c r="B9" s="12" t="s">
        <v>127</v>
      </c>
      <c r="C9" s="13">
        <v>0.14052183161666049</v>
      </c>
      <c r="D9" s="13">
        <v>0.2480740953785395</v>
      </c>
      <c r="E9" s="13">
        <v>0.2015054189562222</v>
      </c>
      <c r="F9" s="13">
        <v>0.22089558617851149</v>
      </c>
      <c r="G9" s="13">
        <v>0.18640281625007249</v>
      </c>
      <c r="H9" s="13">
        <v>0.25429500327636972</v>
      </c>
    </row>
    <row r="10" spans="2:8" x14ac:dyDescent="0.35">
      <c r="B10" s="12" t="s">
        <v>128</v>
      </c>
      <c r="C10" s="13">
        <v>5.4737149598000932E-2</v>
      </c>
      <c r="D10" s="13">
        <v>0.21801885929451381</v>
      </c>
      <c r="E10" s="13">
        <v>0.1679887470288485</v>
      </c>
      <c r="F10" s="13">
        <v>0.2200660688235842</v>
      </c>
      <c r="G10" s="13">
        <v>0.1260491354317238</v>
      </c>
      <c r="H10" s="13">
        <v>0.14193297217925821</v>
      </c>
    </row>
    <row r="11" spans="2:8" x14ac:dyDescent="0.35">
      <c r="B11" s="12" t="s">
        <v>129</v>
      </c>
      <c r="C11" s="13">
        <v>5.0713888351200193E-2</v>
      </c>
      <c r="D11" s="13">
        <v>0.1680028122018529</v>
      </c>
      <c r="E11" s="13">
        <v>0.13097875595776559</v>
      </c>
      <c r="F11" s="13">
        <v>0.25301244834548009</v>
      </c>
      <c r="G11" s="13">
        <v>6.81608521507064E-2</v>
      </c>
      <c r="H11" s="13">
        <v>0.1271790274349815</v>
      </c>
    </row>
    <row r="12" spans="2:8" x14ac:dyDescent="0.35">
      <c r="B12" s="12" t="s">
        <v>81</v>
      </c>
      <c r="C12" s="13">
        <v>5.0240167678992392E-2</v>
      </c>
      <c r="D12" s="13">
        <v>8.7300064108359748E-2</v>
      </c>
      <c r="E12" s="13">
        <v>7.1323127506515066E-2</v>
      </c>
      <c r="F12" s="13">
        <v>6.5012493828822127E-2</v>
      </c>
      <c r="G12" s="13">
        <v>5.3419896357499767E-2</v>
      </c>
      <c r="H12" s="13">
        <v>5.7461563454322122E-2</v>
      </c>
    </row>
    <row r="15" spans="2:8" x14ac:dyDescent="0.35">
      <c r="B15" t="s">
        <v>344</v>
      </c>
    </row>
    <row r="16" spans="2:8"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124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0.12600481727055071</v>
      </c>
      <c r="D9" s="13">
        <v>9.4910435570466731E-2</v>
      </c>
      <c r="E9" s="13">
        <v>0.13927158699751541</v>
      </c>
      <c r="F9" s="13">
        <v>0.1182779329231699</v>
      </c>
      <c r="G9" s="13">
        <v>0.13450676420932001</v>
      </c>
      <c r="H9" s="13">
        <v>0.15278631332585721</v>
      </c>
      <c r="I9" s="13">
        <v>0.1170707404034131</v>
      </c>
      <c r="K9" s="13">
        <v>0.17964966167839649</v>
      </c>
      <c r="L9" s="13">
        <v>7.3484369201952018E-2</v>
      </c>
      <c r="N9" s="13">
        <v>0.12726072995097751</v>
      </c>
      <c r="O9" s="13">
        <v>6.0731275997259512E-2</v>
      </c>
      <c r="P9" s="13">
        <v>0.1203494671657622</v>
      </c>
      <c r="Q9" s="13">
        <v>0.1430431692043912</v>
      </c>
      <c r="R9" s="13">
        <v>0.1110824106068406</v>
      </c>
      <c r="S9" s="13">
        <v>0.1880397065676204</v>
      </c>
      <c r="T9" s="13">
        <v>7.2413889086605288E-2</v>
      </c>
      <c r="U9" s="13">
        <v>0.14180686756284069</v>
      </c>
      <c r="V9" s="13">
        <v>0.14249586037877821</v>
      </c>
      <c r="W9" s="13">
        <v>0.1135668222284163</v>
      </c>
      <c r="X9" s="13">
        <v>0.12915751051131741</v>
      </c>
      <c r="Y9" s="13">
        <v>0.12061065607962509</v>
      </c>
      <c r="AA9" s="13">
        <v>0.1311824838770787</v>
      </c>
      <c r="AB9" s="13">
        <v>0.1076755014207357</v>
      </c>
      <c r="AC9" s="13">
        <v>9.0597517210784476E-2</v>
      </c>
      <c r="AD9" s="13">
        <v>0.17076606234805619</v>
      </c>
      <c r="AE9" s="13">
        <v>5.1227417568519257E-2</v>
      </c>
      <c r="AF9" s="13">
        <v>0.1728071435685172</v>
      </c>
      <c r="AH9" s="13">
        <v>0.16805857062738619</v>
      </c>
      <c r="AI9" s="13">
        <v>9.5361951840337758E-2</v>
      </c>
      <c r="AJ9" s="13">
        <v>8.1481987554596638E-2</v>
      </c>
      <c r="AK9" s="13">
        <v>0.15128154645959771</v>
      </c>
      <c r="AL9" s="13">
        <v>0.11415990531579449</v>
      </c>
      <c r="AN9" s="13">
        <v>0.1381729238538241</v>
      </c>
      <c r="AO9" s="13">
        <v>0.1307735122111417</v>
      </c>
      <c r="AP9" s="13">
        <v>0.13922863265258381</v>
      </c>
      <c r="AQ9" s="13">
        <v>9.4996508160591311E-2</v>
      </c>
    </row>
    <row r="10" spans="2:45" ht="19" customHeight="1" x14ac:dyDescent="0.35">
      <c r="B10" s="12" t="s">
        <v>126</v>
      </c>
      <c r="C10" s="13">
        <v>0.29312661638451781</v>
      </c>
      <c r="D10" s="13">
        <v>0.2122626141954185</v>
      </c>
      <c r="E10" s="13">
        <v>0.30396431564034249</v>
      </c>
      <c r="F10" s="13">
        <v>0.26711832683371378</v>
      </c>
      <c r="G10" s="13">
        <v>0.28600350982091222</v>
      </c>
      <c r="H10" s="13">
        <v>0.32205758576166438</v>
      </c>
      <c r="I10" s="13">
        <v>0.3450114300199178</v>
      </c>
      <c r="K10" s="13">
        <v>0.32187866429324252</v>
      </c>
      <c r="L10" s="13">
        <v>0.26497721161459398</v>
      </c>
      <c r="N10" s="13">
        <v>0.27295556194912368</v>
      </c>
      <c r="O10" s="13">
        <v>0.31759915693659541</v>
      </c>
      <c r="P10" s="13">
        <v>0.27020554851209949</v>
      </c>
      <c r="Q10" s="13">
        <v>0.22738214459585199</v>
      </c>
      <c r="R10" s="13">
        <v>0.34118252722405251</v>
      </c>
      <c r="S10" s="13">
        <v>0.23625088437385339</v>
      </c>
      <c r="T10" s="13">
        <v>0.32923556623645372</v>
      </c>
      <c r="U10" s="13">
        <v>0.27337321094583011</v>
      </c>
      <c r="V10" s="13">
        <v>0.29246921408575449</v>
      </c>
      <c r="W10" s="13">
        <v>0.33903379944204382</v>
      </c>
      <c r="X10" s="13">
        <v>0.23162943271536859</v>
      </c>
      <c r="Y10" s="13">
        <v>0.32062127505749632</v>
      </c>
      <c r="AA10" s="13">
        <v>0.34303091234260119</v>
      </c>
      <c r="AB10" s="13">
        <v>0.36139014596622698</v>
      </c>
      <c r="AC10" s="13">
        <v>0.32384181444933419</v>
      </c>
      <c r="AD10" s="13">
        <v>0.28451985582689587</v>
      </c>
      <c r="AE10" s="13">
        <v>0.19036693347300179</v>
      </c>
      <c r="AF10" s="13">
        <v>0.28589558849399238</v>
      </c>
      <c r="AH10" s="13">
        <v>0.37352915782554241</v>
      </c>
      <c r="AI10" s="13">
        <v>0.33677517625830611</v>
      </c>
      <c r="AJ10" s="13">
        <v>0.27286138611067517</v>
      </c>
      <c r="AK10" s="13">
        <v>0.29129377200799472</v>
      </c>
      <c r="AL10" s="13">
        <v>0.25157300980722569</v>
      </c>
      <c r="AN10" s="13">
        <v>0.32006427593672798</v>
      </c>
      <c r="AO10" s="13">
        <v>0.30282939083578969</v>
      </c>
      <c r="AP10" s="13">
        <v>0.27278337278966552</v>
      </c>
      <c r="AQ10" s="13">
        <v>0.27299230141205238</v>
      </c>
    </row>
    <row r="11" spans="2:45" ht="32.15" customHeight="1" x14ac:dyDescent="0.35">
      <c r="B11" s="12" t="s">
        <v>127</v>
      </c>
      <c r="C11" s="13">
        <v>0.25429500327636972</v>
      </c>
      <c r="D11" s="13">
        <v>0.25328640863400947</v>
      </c>
      <c r="E11" s="13">
        <v>0.19202103668967829</v>
      </c>
      <c r="F11" s="13">
        <v>0.2474909342364669</v>
      </c>
      <c r="G11" s="13">
        <v>0.26848008125445072</v>
      </c>
      <c r="H11" s="13">
        <v>0.2421051378413154</v>
      </c>
      <c r="I11" s="13">
        <v>0.30779823283545982</v>
      </c>
      <c r="K11" s="13">
        <v>0.22730492740929101</v>
      </c>
      <c r="L11" s="13">
        <v>0.2807193669517935</v>
      </c>
      <c r="N11" s="13">
        <v>0.31200915121706257</v>
      </c>
      <c r="O11" s="13">
        <v>0.188772187626712</v>
      </c>
      <c r="P11" s="13">
        <v>0.23173067436900679</v>
      </c>
      <c r="Q11" s="13">
        <v>0.31387176423848712</v>
      </c>
      <c r="R11" s="13">
        <v>0.25250208868196078</v>
      </c>
      <c r="S11" s="13">
        <v>0.20320908491630341</v>
      </c>
      <c r="T11" s="13">
        <v>0.29316976379067561</v>
      </c>
      <c r="U11" s="13">
        <v>0.22605955977811479</v>
      </c>
      <c r="V11" s="13">
        <v>0.22029754401907101</v>
      </c>
      <c r="W11" s="13">
        <v>0.26729557124233672</v>
      </c>
      <c r="X11" s="13">
        <v>0.27690271072610861</v>
      </c>
      <c r="Y11" s="13">
        <v>0.26453289428420418</v>
      </c>
      <c r="AA11" s="13">
        <v>0.23641661719514401</v>
      </c>
      <c r="AB11" s="13">
        <v>0.28294926554517619</v>
      </c>
      <c r="AC11" s="13">
        <v>0.25736212453870227</v>
      </c>
      <c r="AD11" s="13">
        <v>0.22753593163980201</v>
      </c>
      <c r="AE11" s="13">
        <v>0.30766862244114429</v>
      </c>
      <c r="AF11" s="13">
        <v>0.23837922449460081</v>
      </c>
      <c r="AH11" s="13">
        <v>0.21731392034230471</v>
      </c>
      <c r="AI11" s="13">
        <v>0.31012303369038452</v>
      </c>
      <c r="AJ11" s="13">
        <v>0.26163313222333501</v>
      </c>
      <c r="AK11" s="13">
        <v>0.2319177199474495</v>
      </c>
      <c r="AL11" s="13">
        <v>0.27042263189786953</v>
      </c>
      <c r="AN11" s="13">
        <v>0.25693006085068831</v>
      </c>
      <c r="AO11" s="13">
        <v>0.2383686261233309</v>
      </c>
      <c r="AP11" s="13">
        <v>0.24278427444455361</v>
      </c>
      <c r="AQ11" s="13">
        <v>0.2789904341623467</v>
      </c>
    </row>
    <row r="12" spans="2:45" ht="19" customHeight="1" x14ac:dyDescent="0.35">
      <c r="B12" s="12" t="s">
        <v>128</v>
      </c>
      <c r="C12" s="13">
        <v>0.14193297217925821</v>
      </c>
      <c r="D12" s="13">
        <v>0.19557533973377289</v>
      </c>
      <c r="E12" s="13">
        <v>0.1755927482322408</v>
      </c>
      <c r="F12" s="13">
        <v>0.18277595509967121</v>
      </c>
      <c r="G12" s="13">
        <v>0.14084277034219281</v>
      </c>
      <c r="H12" s="13">
        <v>9.9303709909060164E-2</v>
      </c>
      <c r="I12" s="13">
        <v>7.5644045939779567E-2</v>
      </c>
      <c r="K12" s="13">
        <v>0.1147308546533674</v>
      </c>
      <c r="L12" s="13">
        <v>0.1685649331187426</v>
      </c>
      <c r="N12" s="13">
        <v>0.13840888923012759</v>
      </c>
      <c r="O12" s="13">
        <v>0.1808458152936106</v>
      </c>
      <c r="P12" s="13">
        <v>0.16356546246543979</v>
      </c>
      <c r="Q12" s="13">
        <v>0.1139514268836925</v>
      </c>
      <c r="R12" s="13">
        <v>0.1185565198519095</v>
      </c>
      <c r="S12" s="13">
        <v>0.16347086054126181</v>
      </c>
      <c r="T12" s="13">
        <v>0.11702461010696349</v>
      </c>
      <c r="U12" s="13">
        <v>0.13526749859949869</v>
      </c>
      <c r="V12" s="13">
        <v>0.15139798779016331</v>
      </c>
      <c r="W12" s="13">
        <v>0.13271773894564559</v>
      </c>
      <c r="X12" s="13">
        <v>0.1425252584381933</v>
      </c>
      <c r="Y12" s="13">
        <v>0.16661263536241211</v>
      </c>
      <c r="AA12" s="13">
        <v>0.13434536027608221</v>
      </c>
      <c r="AB12" s="13">
        <v>0.14447955421820419</v>
      </c>
      <c r="AC12" s="13">
        <v>0.1232276818666688</v>
      </c>
      <c r="AD12" s="13">
        <v>0.10700398366419291</v>
      </c>
      <c r="AE12" s="13">
        <v>0.1730315942254621</v>
      </c>
      <c r="AF12" s="13">
        <v>0.14877024076955411</v>
      </c>
      <c r="AH12" s="13">
        <v>0.1371887749374571</v>
      </c>
      <c r="AI12" s="13">
        <v>0.1407882661354862</v>
      </c>
      <c r="AJ12" s="13">
        <v>0.14929394454324699</v>
      </c>
      <c r="AK12" s="13">
        <v>0.1308649010622677</v>
      </c>
      <c r="AL12" s="13">
        <v>0.14888329791402929</v>
      </c>
      <c r="AN12" s="13">
        <v>0.13903100038471131</v>
      </c>
      <c r="AO12" s="13">
        <v>0.15657264357685921</v>
      </c>
      <c r="AP12" s="13">
        <v>0.1299835210215898</v>
      </c>
      <c r="AQ12" s="13">
        <v>0.14036356370649811</v>
      </c>
    </row>
    <row r="13" spans="2:45" ht="19" customHeight="1" x14ac:dyDescent="0.35">
      <c r="B13" s="12" t="s">
        <v>129</v>
      </c>
      <c r="C13" s="13">
        <v>0.1271790274349815</v>
      </c>
      <c r="D13" s="13">
        <v>0.190013490620564</v>
      </c>
      <c r="E13" s="13">
        <v>0.1508742849515444</v>
      </c>
      <c r="F13" s="13">
        <v>0.11907148328691911</v>
      </c>
      <c r="G13" s="13">
        <v>0.13223402435961959</v>
      </c>
      <c r="H13" s="13">
        <v>0.10508919214676821</v>
      </c>
      <c r="I13" s="13">
        <v>8.3901398398353796E-2</v>
      </c>
      <c r="K13" s="13">
        <v>0.12446869798719901</v>
      </c>
      <c r="L13" s="13">
        <v>0.1298325483573059</v>
      </c>
      <c r="N13" s="13">
        <v>0.1123212965393038</v>
      </c>
      <c r="O13" s="13">
        <v>0.13093719441368121</v>
      </c>
      <c r="P13" s="13">
        <v>0.16835087556664391</v>
      </c>
      <c r="Q13" s="13">
        <v>9.3671138169842572E-2</v>
      </c>
      <c r="R13" s="13">
        <v>0.12557486671491511</v>
      </c>
      <c r="S13" s="13">
        <v>0.13770094866678989</v>
      </c>
      <c r="T13" s="13">
        <v>0.14850103922978319</v>
      </c>
      <c r="U13" s="13">
        <v>0.13731363322041851</v>
      </c>
      <c r="V13" s="13">
        <v>0.15451065427843291</v>
      </c>
      <c r="W13" s="13">
        <v>8.6002516208044832E-2</v>
      </c>
      <c r="X13" s="13">
        <v>0.16359446646420411</v>
      </c>
      <c r="Y13" s="13">
        <v>8.2369650022195554E-2</v>
      </c>
      <c r="AA13" s="13">
        <v>0.1153570625551921</v>
      </c>
      <c r="AB13" s="13">
        <v>6.2653321343024246E-2</v>
      </c>
      <c r="AC13" s="13">
        <v>0.17100860052288561</v>
      </c>
      <c r="AD13" s="13">
        <v>0.17432665569816619</v>
      </c>
      <c r="AE13" s="13">
        <v>0.1645368479374725</v>
      </c>
      <c r="AF13" s="13">
        <v>9.6302785136417379E-2</v>
      </c>
      <c r="AH13" s="13">
        <v>7.5935819860066242E-2</v>
      </c>
      <c r="AI13" s="13">
        <v>6.3264902784502197E-2</v>
      </c>
      <c r="AJ13" s="13">
        <v>0.1856781076986278</v>
      </c>
      <c r="AK13" s="13">
        <v>0.1497571011567789</v>
      </c>
      <c r="AL13" s="13">
        <v>0.13021103707804391</v>
      </c>
      <c r="AN13" s="13">
        <v>9.647744416393686E-2</v>
      </c>
      <c r="AO13" s="13">
        <v>0.1213551889940736</v>
      </c>
      <c r="AP13" s="13">
        <v>0.16446757921166449</v>
      </c>
      <c r="AQ13" s="13">
        <v>0.13440598956366009</v>
      </c>
    </row>
    <row r="14" spans="2:45" ht="19" customHeight="1" x14ac:dyDescent="0.35">
      <c r="B14" s="12" t="s">
        <v>81</v>
      </c>
      <c r="C14" s="13">
        <v>5.7461563454322122E-2</v>
      </c>
      <c r="D14" s="13">
        <v>5.3951711245768537E-2</v>
      </c>
      <c r="E14" s="13">
        <v>3.827602748867872E-2</v>
      </c>
      <c r="F14" s="13">
        <v>6.5265367620059106E-2</v>
      </c>
      <c r="G14" s="13">
        <v>3.7932850013504722E-2</v>
      </c>
      <c r="H14" s="13">
        <v>7.865806101533461E-2</v>
      </c>
      <c r="I14" s="13">
        <v>7.0574152403075976E-2</v>
      </c>
      <c r="K14" s="13">
        <v>3.1967193978503651E-2</v>
      </c>
      <c r="L14" s="13">
        <v>8.2421570755611975E-2</v>
      </c>
      <c r="N14" s="13">
        <v>3.7044371113404979E-2</v>
      </c>
      <c r="O14" s="13">
        <v>0.12111436973214119</v>
      </c>
      <c r="P14" s="13">
        <v>4.579797192104787E-2</v>
      </c>
      <c r="Q14" s="13">
        <v>0.10808035690773481</v>
      </c>
      <c r="R14" s="13">
        <v>5.11015869203214E-2</v>
      </c>
      <c r="S14" s="13">
        <v>7.1328514934171139E-2</v>
      </c>
      <c r="T14" s="13">
        <v>3.9655131549518829E-2</v>
      </c>
      <c r="U14" s="13">
        <v>8.6179229893297057E-2</v>
      </c>
      <c r="V14" s="13">
        <v>3.882873944780002E-2</v>
      </c>
      <c r="W14" s="13">
        <v>6.138355193351263E-2</v>
      </c>
      <c r="X14" s="13">
        <v>5.6190621144807967E-2</v>
      </c>
      <c r="Y14" s="13">
        <v>4.5252889194066802E-2</v>
      </c>
      <c r="AA14" s="13">
        <v>3.9667563753901958E-2</v>
      </c>
      <c r="AB14" s="13">
        <v>4.0852211506632638E-2</v>
      </c>
      <c r="AC14" s="13">
        <v>3.3962261411624603E-2</v>
      </c>
      <c r="AD14" s="13">
        <v>3.5847510822886938E-2</v>
      </c>
      <c r="AE14" s="13">
        <v>0.1131685843544001</v>
      </c>
      <c r="AF14" s="13">
        <v>5.7845017536918029E-2</v>
      </c>
      <c r="AH14" s="13">
        <v>2.7973756407243321E-2</v>
      </c>
      <c r="AI14" s="13">
        <v>5.3686669290983077E-2</v>
      </c>
      <c r="AJ14" s="13">
        <v>4.9051441869518368E-2</v>
      </c>
      <c r="AK14" s="13">
        <v>4.4884959365911442E-2</v>
      </c>
      <c r="AL14" s="13">
        <v>8.4750117987037021E-2</v>
      </c>
      <c r="AN14" s="13">
        <v>4.9324294810111781E-2</v>
      </c>
      <c r="AO14" s="13">
        <v>5.0100638258804772E-2</v>
      </c>
      <c r="AP14" s="13">
        <v>5.0752619879942777E-2</v>
      </c>
      <c r="AQ14" s="13">
        <v>7.8251202994851388E-2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AS19"/>
  <sheetViews>
    <sheetView showGridLines="0" workbookViewId="0">
      <pane xSplit="2" topLeftCell="C1" activePane="topRight" state="frozen"/>
      <selection pane="topRight" activeCell="B2" sqref="B2:AS17"/>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0.15817995096209389</v>
      </c>
      <c r="D9" s="13">
        <v>0.109599116532878</v>
      </c>
      <c r="E9" s="13">
        <v>0.18946532143405101</v>
      </c>
      <c r="F9" s="13">
        <v>0.1460037813726078</v>
      </c>
      <c r="G9" s="13">
        <v>0.1387575659670777</v>
      </c>
      <c r="H9" s="13">
        <v>0.1783440128508739</v>
      </c>
      <c r="I9" s="13">
        <v>0.1768136564301544</v>
      </c>
      <c r="K9" s="13">
        <v>0.18628170187314641</v>
      </c>
      <c r="L9" s="13">
        <v>0.13066721295991651</v>
      </c>
      <c r="N9" s="13">
        <v>0.1427920102929309</v>
      </c>
      <c r="O9" s="13">
        <v>0.14140229065407631</v>
      </c>
      <c r="P9" s="13">
        <v>0.17581696816158479</v>
      </c>
      <c r="Q9" s="13">
        <v>0.18881098054602249</v>
      </c>
      <c r="R9" s="13">
        <v>0.17486527574124511</v>
      </c>
      <c r="S9" s="13">
        <v>0.1772039323846635</v>
      </c>
      <c r="T9" s="13">
        <v>0.1406528984546204</v>
      </c>
      <c r="U9" s="13">
        <v>0.16079074718077829</v>
      </c>
      <c r="V9" s="13">
        <v>0.1711012143137387</v>
      </c>
      <c r="W9" s="13">
        <v>0.1550921418234269</v>
      </c>
      <c r="X9" s="13">
        <v>0.11430776109016939</v>
      </c>
      <c r="Y9" s="13">
        <v>0.15302105379019881</v>
      </c>
      <c r="AA9" s="13">
        <v>0.15863060999904241</v>
      </c>
      <c r="AB9" s="13">
        <v>0.1765357153306224</v>
      </c>
      <c r="AC9" s="13">
        <v>0.16737729828653231</v>
      </c>
      <c r="AD9" s="13">
        <v>0.18206488099090889</v>
      </c>
      <c r="AE9" s="13">
        <v>9.2178556144650536E-2</v>
      </c>
      <c r="AF9" s="13">
        <v>0.19233097923899739</v>
      </c>
      <c r="AH9" s="13">
        <v>0.19355088231852641</v>
      </c>
      <c r="AI9" s="13">
        <v>0.1152792076757171</v>
      </c>
      <c r="AJ9" s="13">
        <v>0.15448344955831081</v>
      </c>
      <c r="AK9" s="13">
        <v>0.1744360372160485</v>
      </c>
      <c r="AL9" s="13">
        <v>0.14216068015203959</v>
      </c>
      <c r="AN9" s="13">
        <v>0.16275427993072811</v>
      </c>
      <c r="AO9" s="13">
        <v>0.1653790503752052</v>
      </c>
      <c r="AP9" s="13">
        <v>0.15621843766179919</v>
      </c>
      <c r="AQ9" s="13">
        <v>0.14772088342941081</v>
      </c>
    </row>
    <row r="10" spans="2:45" ht="19" customHeight="1" x14ac:dyDescent="0.35">
      <c r="B10" s="12" t="s">
        <v>126</v>
      </c>
      <c r="C10" s="13">
        <v>0.40778734884790357</v>
      </c>
      <c r="D10" s="13">
        <v>0.3439751265647194</v>
      </c>
      <c r="E10" s="13">
        <v>0.36734270030205268</v>
      </c>
      <c r="F10" s="13">
        <v>0.39309823186127479</v>
      </c>
      <c r="G10" s="13">
        <v>0.40879978316999083</v>
      </c>
      <c r="H10" s="13">
        <v>0.45779683374508101</v>
      </c>
      <c r="I10" s="13">
        <v>0.46013287917561679</v>
      </c>
      <c r="K10" s="13">
        <v>0.39804790974427517</v>
      </c>
      <c r="L10" s="13">
        <v>0.41732264923521523</v>
      </c>
      <c r="N10" s="13">
        <v>0.45085494068174892</v>
      </c>
      <c r="O10" s="13">
        <v>0.4421807392743638</v>
      </c>
      <c r="P10" s="13">
        <v>0.32020451338480921</v>
      </c>
      <c r="Q10" s="13">
        <v>0.41836661116483581</v>
      </c>
      <c r="R10" s="13">
        <v>0.42366662609905442</v>
      </c>
      <c r="S10" s="13">
        <v>0.38035471148936739</v>
      </c>
      <c r="T10" s="13">
        <v>0.35829126394509148</v>
      </c>
      <c r="U10" s="13">
        <v>0.38205513410073721</v>
      </c>
      <c r="V10" s="13">
        <v>0.39622831092155208</v>
      </c>
      <c r="W10" s="13">
        <v>0.45977344763077621</v>
      </c>
      <c r="X10" s="13">
        <v>0.40279923024618769</v>
      </c>
      <c r="Y10" s="13">
        <v>0.41387254849736138</v>
      </c>
      <c r="AA10" s="13">
        <v>0.41417246894852128</v>
      </c>
      <c r="AB10" s="13">
        <v>0.43122332550653358</v>
      </c>
      <c r="AC10" s="13">
        <v>0.43036555457983139</v>
      </c>
      <c r="AD10" s="13">
        <v>0.37365692073695889</v>
      </c>
      <c r="AE10" s="13">
        <v>0.35964994387437971</v>
      </c>
      <c r="AF10" s="13">
        <v>0.44468120304450132</v>
      </c>
      <c r="AH10" s="13">
        <v>0.45287069015764658</v>
      </c>
      <c r="AI10" s="13">
        <v>0.43940569265436769</v>
      </c>
      <c r="AJ10" s="13">
        <v>0.36512854936686712</v>
      </c>
      <c r="AK10" s="13">
        <v>0.37231274621842658</v>
      </c>
      <c r="AL10" s="13">
        <v>0.41800545853270182</v>
      </c>
      <c r="AN10" s="13">
        <v>0.45637135465783618</v>
      </c>
      <c r="AO10" s="13">
        <v>0.40351973935727298</v>
      </c>
      <c r="AP10" s="13">
        <v>0.40476389958980619</v>
      </c>
      <c r="AQ10" s="13">
        <v>0.36129158487293478</v>
      </c>
    </row>
    <row r="11" spans="2:45" ht="32.15" customHeight="1" x14ac:dyDescent="0.35">
      <c r="B11" s="12" t="s">
        <v>127</v>
      </c>
      <c r="C11" s="13">
        <v>0.18640281625007249</v>
      </c>
      <c r="D11" s="13">
        <v>0.2312129560385619</v>
      </c>
      <c r="E11" s="13">
        <v>0.1536912172074073</v>
      </c>
      <c r="F11" s="13">
        <v>0.1594519249921191</v>
      </c>
      <c r="G11" s="13">
        <v>0.2039339826957387</v>
      </c>
      <c r="H11" s="13">
        <v>0.20470974707467349</v>
      </c>
      <c r="I11" s="13">
        <v>0.17884046527531719</v>
      </c>
      <c r="K11" s="13">
        <v>0.18315211739727899</v>
      </c>
      <c r="L11" s="13">
        <v>0.18958538043064499</v>
      </c>
      <c r="N11" s="13">
        <v>0.21516955686267181</v>
      </c>
      <c r="O11" s="13">
        <v>0.15367419263804741</v>
      </c>
      <c r="P11" s="13">
        <v>0.19284195204269611</v>
      </c>
      <c r="Q11" s="13">
        <v>0.1393568082724824</v>
      </c>
      <c r="R11" s="13">
        <v>0.1519051463190898</v>
      </c>
      <c r="S11" s="13">
        <v>0.1587315584326395</v>
      </c>
      <c r="T11" s="13">
        <v>0.25083253402592959</v>
      </c>
      <c r="U11" s="13">
        <v>0.1729398966629426</v>
      </c>
      <c r="V11" s="13">
        <v>0.17718879668526899</v>
      </c>
      <c r="W11" s="13">
        <v>0.1847400204130866</v>
      </c>
      <c r="X11" s="13">
        <v>0.21952757268457501</v>
      </c>
      <c r="Y11" s="13">
        <v>0.20334425127666861</v>
      </c>
      <c r="AA11" s="13">
        <v>0.17379388296587939</v>
      </c>
      <c r="AB11" s="13">
        <v>0.23362840459327139</v>
      </c>
      <c r="AC11" s="13">
        <v>0.1489674317989125</v>
      </c>
      <c r="AD11" s="13">
        <v>0.1647472232673933</v>
      </c>
      <c r="AE11" s="13">
        <v>0.23697829948259699</v>
      </c>
      <c r="AF11" s="13">
        <v>0.16711894773189731</v>
      </c>
      <c r="AH11" s="13">
        <v>0.1586427402902357</v>
      </c>
      <c r="AI11" s="13">
        <v>0.23701115734713929</v>
      </c>
      <c r="AJ11" s="13">
        <v>0.17151981412516551</v>
      </c>
      <c r="AK11" s="13">
        <v>0.18889515927472109</v>
      </c>
      <c r="AL11" s="13">
        <v>0.19188298087728681</v>
      </c>
      <c r="AN11" s="13">
        <v>0.15628489454662831</v>
      </c>
      <c r="AO11" s="13">
        <v>0.16647257119583569</v>
      </c>
      <c r="AP11" s="13">
        <v>0.18865998199696191</v>
      </c>
      <c r="AQ11" s="13">
        <v>0.23889230627803329</v>
      </c>
    </row>
    <row r="12" spans="2:45" ht="19" customHeight="1" x14ac:dyDescent="0.35">
      <c r="B12" s="12" t="s">
        <v>128</v>
      </c>
      <c r="C12" s="13">
        <v>0.1260491354317238</v>
      </c>
      <c r="D12" s="13">
        <v>0.14638408015907381</v>
      </c>
      <c r="E12" s="13">
        <v>0.15383882717525579</v>
      </c>
      <c r="F12" s="13">
        <v>0.15894256422523059</v>
      </c>
      <c r="G12" s="13">
        <v>0.11849840602021069</v>
      </c>
      <c r="H12" s="13">
        <v>8.6598204541153107E-2</v>
      </c>
      <c r="I12" s="13">
        <v>9.6020872018007908E-2</v>
      </c>
      <c r="K12" s="13">
        <v>0.13164344524422919</v>
      </c>
      <c r="L12" s="13">
        <v>0.12057208239465</v>
      </c>
      <c r="N12" s="13">
        <v>0.1052036717249879</v>
      </c>
      <c r="O12" s="13">
        <v>0.16676726757536581</v>
      </c>
      <c r="P12" s="13">
        <v>0.1245793865377373</v>
      </c>
      <c r="Q12" s="13">
        <v>0.1401940866013488</v>
      </c>
      <c r="R12" s="13">
        <v>8.1825285180587015E-2</v>
      </c>
      <c r="S12" s="13">
        <v>0.14303005481034389</v>
      </c>
      <c r="T12" s="13">
        <v>0.13492587741911899</v>
      </c>
      <c r="U12" s="13">
        <v>0.1501250607147914</v>
      </c>
      <c r="V12" s="13">
        <v>0.13180355857947759</v>
      </c>
      <c r="W12" s="13">
        <v>9.8647111021294365E-2</v>
      </c>
      <c r="X12" s="13">
        <v>0.1622920198090004</v>
      </c>
      <c r="Y12" s="13">
        <v>0.1339698751634279</v>
      </c>
      <c r="AA12" s="13">
        <v>0.1333222659622447</v>
      </c>
      <c r="AB12" s="13">
        <v>7.8644661072784575E-2</v>
      </c>
      <c r="AC12" s="13">
        <v>9.0822112633256027E-2</v>
      </c>
      <c r="AD12" s="13">
        <v>0.13232120431550529</v>
      </c>
      <c r="AE12" s="13">
        <v>0.1609414304774385</v>
      </c>
      <c r="AF12" s="13">
        <v>0.1071716863610076</v>
      </c>
      <c r="AH12" s="13">
        <v>0.1020432668374599</v>
      </c>
      <c r="AI12" s="13">
        <v>0.1141600036261243</v>
      </c>
      <c r="AJ12" s="13">
        <v>0.13972576691901439</v>
      </c>
      <c r="AK12" s="13">
        <v>0.14058317676474349</v>
      </c>
      <c r="AL12" s="13">
        <v>0.12588559928673829</v>
      </c>
      <c r="AN12" s="13">
        <v>0.11525032647518051</v>
      </c>
      <c r="AO12" s="13">
        <v>0.13870413799853809</v>
      </c>
      <c r="AP12" s="13">
        <v>0.1222914527667336</v>
      </c>
      <c r="AQ12" s="13">
        <v>0.12664829616913931</v>
      </c>
    </row>
    <row r="13" spans="2:45" ht="19" customHeight="1" x14ac:dyDescent="0.35">
      <c r="B13" s="12" t="s">
        <v>129</v>
      </c>
      <c r="C13" s="13">
        <v>6.81608521507064E-2</v>
      </c>
      <c r="D13" s="13">
        <v>9.2915466916057288E-2</v>
      </c>
      <c r="E13" s="13">
        <v>8.0779991128381232E-2</v>
      </c>
      <c r="F13" s="13">
        <v>7.4390067731358533E-2</v>
      </c>
      <c r="G13" s="13">
        <v>8.7042942628857881E-2</v>
      </c>
      <c r="H13" s="13">
        <v>3.8127979065985113E-2</v>
      </c>
      <c r="I13" s="13">
        <v>4.146012563890706E-2</v>
      </c>
      <c r="K13" s="13">
        <v>7.4042189552454937E-2</v>
      </c>
      <c r="L13" s="13">
        <v>6.2402787624802683E-2</v>
      </c>
      <c r="N13" s="13">
        <v>5.8832844707764509E-2</v>
      </c>
      <c r="O13" s="13">
        <v>4.4871483558922648E-2</v>
      </c>
      <c r="P13" s="13">
        <v>0.12768908373944371</v>
      </c>
      <c r="Q13" s="13">
        <v>2.1029674867711168E-2</v>
      </c>
      <c r="R13" s="13">
        <v>9.1315116887198636E-2</v>
      </c>
      <c r="S13" s="13">
        <v>8.1491964192198993E-2</v>
      </c>
      <c r="T13" s="13">
        <v>7.5375098865913356E-2</v>
      </c>
      <c r="U13" s="13">
        <v>6.6318890223399402E-2</v>
      </c>
      <c r="V13" s="13">
        <v>8.0847378374228576E-2</v>
      </c>
      <c r="W13" s="13">
        <v>5.5682572490644823E-2</v>
      </c>
      <c r="X13" s="13">
        <v>3.1923345995652587E-2</v>
      </c>
      <c r="Y13" s="13">
        <v>5.9783626669200778E-2</v>
      </c>
      <c r="AA13" s="13">
        <v>6.6055792614145736E-2</v>
      </c>
      <c r="AB13" s="13">
        <v>4.0453832354095262E-2</v>
      </c>
      <c r="AC13" s="13">
        <v>0.1029298898854306</v>
      </c>
      <c r="AD13" s="13">
        <v>0.1048425605814889</v>
      </c>
      <c r="AE13" s="13">
        <v>6.2999862967079961E-2</v>
      </c>
      <c r="AF13" s="13">
        <v>5.5875451863651157E-2</v>
      </c>
      <c r="AH13" s="13">
        <v>5.1493147005771081E-2</v>
      </c>
      <c r="AI13" s="13">
        <v>4.2820044475151198E-2</v>
      </c>
      <c r="AJ13" s="13">
        <v>9.2008347679709668E-2</v>
      </c>
      <c r="AK13" s="13">
        <v>8.6253243495805557E-2</v>
      </c>
      <c r="AL13" s="13">
        <v>6.1271474693497807E-2</v>
      </c>
      <c r="AN13" s="13">
        <v>6.3301076719229105E-2</v>
      </c>
      <c r="AO13" s="13">
        <v>6.8102337225516549E-2</v>
      </c>
      <c r="AP13" s="13">
        <v>8.452604189835633E-2</v>
      </c>
      <c r="AQ13" s="13">
        <v>5.9542077790161893E-2</v>
      </c>
    </row>
    <row r="14" spans="2:45" ht="19" customHeight="1" x14ac:dyDescent="0.35">
      <c r="B14" s="12" t="s">
        <v>81</v>
      </c>
      <c r="C14" s="13">
        <v>5.3419896357499767E-2</v>
      </c>
      <c r="D14" s="13">
        <v>7.5913253788709861E-2</v>
      </c>
      <c r="E14" s="13">
        <v>5.4881942752851888E-2</v>
      </c>
      <c r="F14" s="13">
        <v>6.8113429817409157E-2</v>
      </c>
      <c r="G14" s="13">
        <v>4.2967319518124152E-2</v>
      </c>
      <c r="H14" s="13">
        <v>3.4423222722233408E-2</v>
      </c>
      <c r="I14" s="13">
        <v>4.6732001461996728E-2</v>
      </c>
      <c r="K14" s="13">
        <v>2.6832636188615231E-2</v>
      </c>
      <c r="L14" s="13">
        <v>7.9449887354770599E-2</v>
      </c>
      <c r="N14" s="13">
        <v>2.7146975729896029E-2</v>
      </c>
      <c r="O14" s="13">
        <v>5.1104026299223913E-2</v>
      </c>
      <c r="P14" s="13">
        <v>5.8868096133728953E-2</v>
      </c>
      <c r="Q14" s="13">
        <v>9.2241838547599486E-2</v>
      </c>
      <c r="R14" s="13">
        <v>7.6422549772825185E-2</v>
      </c>
      <c r="S14" s="13">
        <v>5.9187778690786667E-2</v>
      </c>
      <c r="T14" s="13">
        <v>3.9922327289326383E-2</v>
      </c>
      <c r="U14" s="13">
        <v>6.7770271117350872E-2</v>
      </c>
      <c r="V14" s="13">
        <v>4.283074112573413E-2</v>
      </c>
      <c r="W14" s="13">
        <v>4.6064706620770987E-2</v>
      </c>
      <c r="X14" s="13">
        <v>6.9150070174414893E-2</v>
      </c>
      <c r="Y14" s="13">
        <v>3.6008644603142521E-2</v>
      </c>
      <c r="AA14" s="13">
        <v>5.4024979510166493E-2</v>
      </c>
      <c r="AB14" s="13">
        <v>3.9514061142692812E-2</v>
      </c>
      <c r="AC14" s="13">
        <v>5.9537712816037203E-2</v>
      </c>
      <c r="AD14" s="13">
        <v>4.2367210107744697E-2</v>
      </c>
      <c r="AE14" s="13">
        <v>8.7251907053854508E-2</v>
      </c>
      <c r="AF14" s="13">
        <v>3.2821731759945197E-2</v>
      </c>
      <c r="AH14" s="13">
        <v>4.1399273390360189E-2</v>
      </c>
      <c r="AI14" s="13">
        <v>5.1323894221500299E-2</v>
      </c>
      <c r="AJ14" s="13">
        <v>7.7134072350932448E-2</v>
      </c>
      <c r="AK14" s="13">
        <v>3.7519637030254779E-2</v>
      </c>
      <c r="AL14" s="13">
        <v>6.0793806457735688E-2</v>
      </c>
      <c r="AN14" s="13">
        <v>4.603806767039792E-2</v>
      </c>
      <c r="AO14" s="13">
        <v>5.7822163847631391E-2</v>
      </c>
      <c r="AP14" s="13">
        <v>4.3540186086342823E-2</v>
      </c>
      <c r="AQ14" s="13">
        <v>6.5904851460320019E-2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6.8277889663241956E-2</v>
      </c>
      <c r="D9" s="13">
        <v>5.8174248379049498E-2</v>
      </c>
      <c r="E9" s="13">
        <v>0.13893712104905881</v>
      </c>
      <c r="F9" s="13">
        <v>8.7058404910131101E-2</v>
      </c>
      <c r="G9" s="13">
        <v>5.5746901068344387E-2</v>
      </c>
      <c r="H9" s="13">
        <v>4.0997862456010233E-2</v>
      </c>
      <c r="I9" s="13">
        <v>3.0776025454826349E-2</v>
      </c>
      <c r="K9" s="13">
        <v>8.7648012294843841E-2</v>
      </c>
      <c r="L9" s="13">
        <v>4.9313764946596422E-2</v>
      </c>
      <c r="N9" s="13">
        <v>4.7760717161100717E-2</v>
      </c>
      <c r="O9" s="13">
        <v>6.5653575681285561E-2</v>
      </c>
      <c r="P9" s="13">
        <v>7.431925558250968E-2</v>
      </c>
      <c r="Q9" s="13">
        <v>0.1023716976242397</v>
      </c>
      <c r="R9" s="13">
        <v>8.0616340029724051E-2</v>
      </c>
      <c r="S9" s="13">
        <v>5.0835016463928732E-2</v>
      </c>
      <c r="T9" s="13">
        <v>3.6600081828799307E-2</v>
      </c>
      <c r="U9" s="13">
        <v>8.1520897678392323E-2</v>
      </c>
      <c r="V9" s="13">
        <v>8.25097592934015E-2</v>
      </c>
      <c r="W9" s="13">
        <v>6.4726244285959106E-2</v>
      </c>
      <c r="X9" s="13">
        <v>7.5251742637906682E-2</v>
      </c>
      <c r="Y9" s="13">
        <v>5.9840861903633177E-2</v>
      </c>
      <c r="AA9" s="13">
        <v>9.8264855287342523E-2</v>
      </c>
      <c r="AB9" s="13">
        <v>6.2150142720384847E-2</v>
      </c>
      <c r="AC9" s="13">
        <v>0.1227988682338889</v>
      </c>
      <c r="AD9" s="13">
        <v>5.4153171702771993E-2</v>
      </c>
      <c r="AE9" s="13">
        <v>3.5314415761119287E-2</v>
      </c>
      <c r="AF9" s="13">
        <v>5.0359523883924333E-2</v>
      </c>
      <c r="AH9" s="13">
        <v>0.1343548683888352</v>
      </c>
      <c r="AI9" s="13">
        <v>5.1057595406524117E-2</v>
      </c>
      <c r="AJ9" s="13">
        <v>7.4373866420342147E-2</v>
      </c>
      <c r="AK9" s="13">
        <v>4.2736433918045838E-2</v>
      </c>
      <c r="AL9" s="13">
        <v>5.4067592884351853E-2</v>
      </c>
      <c r="AN9" s="13">
        <v>8.877595292746826E-2</v>
      </c>
      <c r="AO9" s="13">
        <v>6.0117105954592652E-2</v>
      </c>
      <c r="AP9" s="13">
        <v>7.8437336206328159E-2</v>
      </c>
      <c r="AQ9" s="13">
        <v>4.6169554530875963E-2</v>
      </c>
    </row>
    <row r="10" spans="2:45" ht="19" customHeight="1" x14ac:dyDescent="0.35">
      <c r="B10" s="12" t="s">
        <v>126</v>
      </c>
      <c r="C10" s="13">
        <v>0.1727355131603602</v>
      </c>
      <c r="D10" s="13">
        <v>0.1846943903979566</v>
      </c>
      <c r="E10" s="13">
        <v>0.2205035822346143</v>
      </c>
      <c r="F10" s="13">
        <v>0.15430676277642799</v>
      </c>
      <c r="G10" s="13">
        <v>0.20233912306268231</v>
      </c>
      <c r="H10" s="13">
        <v>0.18263666711138321</v>
      </c>
      <c r="I10" s="13">
        <v>0.11037504934172709</v>
      </c>
      <c r="K10" s="13">
        <v>0.19148940488438451</v>
      </c>
      <c r="L10" s="13">
        <v>0.15437470314686921</v>
      </c>
      <c r="N10" s="13">
        <v>0.15852378976801229</v>
      </c>
      <c r="O10" s="13">
        <v>0.21051768964970219</v>
      </c>
      <c r="P10" s="13">
        <v>0.17016607973002451</v>
      </c>
      <c r="Q10" s="13">
        <v>0.1868220626137535</v>
      </c>
      <c r="R10" s="13">
        <v>0.1865138863336217</v>
      </c>
      <c r="S10" s="13">
        <v>0.2101061160245499</v>
      </c>
      <c r="T10" s="13">
        <v>0.1145768955646211</v>
      </c>
      <c r="U10" s="13">
        <v>0.16494679568455159</v>
      </c>
      <c r="V10" s="13">
        <v>0.23103182063175179</v>
      </c>
      <c r="W10" s="13">
        <v>0.1568066597215293</v>
      </c>
      <c r="X10" s="13">
        <v>9.9450368353795712E-2</v>
      </c>
      <c r="Y10" s="13">
        <v>0.17016492104924649</v>
      </c>
      <c r="AA10" s="13">
        <v>0.22175297915932121</v>
      </c>
      <c r="AB10" s="13">
        <v>0.18242036592914651</v>
      </c>
      <c r="AC10" s="13">
        <v>0.1655015852688291</v>
      </c>
      <c r="AD10" s="13">
        <v>0.17238158302628431</v>
      </c>
      <c r="AE10" s="13">
        <v>0.1194900252169758</v>
      </c>
      <c r="AF10" s="13">
        <v>0.14876742045347341</v>
      </c>
      <c r="AH10" s="13">
        <v>0.24166301779710711</v>
      </c>
      <c r="AI10" s="13">
        <v>0.19993333221321921</v>
      </c>
      <c r="AJ10" s="13">
        <v>0.18306051299512341</v>
      </c>
      <c r="AK10" s="13">
        <v>0.1613714143804873</v>
      </c>
      <c r="AL10" s="13">
        <v>0.1349192608757343</v>
      </c>
      <c r="AN10" s="13">
        <v>0.1969336193511394</v>
      </c>
      <c r="AO10" s="13">
        <v>0.14513364596044079</v>
      </c>
      <c r="AP10" s="13">
        <v>0.19184786481678989</v>
      </c>
      <c r="AQ10" s="13">
        <v>0.15639501313504431</v>
      </c>
    </row>
    <row r="11" spans="2:45" ht="32.15" customHeight="1" x14ac:dyDescent="0.35">
      <c r="B11" s="12" t="s">
        <v>127</v>
      </c>
      <c r="C11" s="13">
        <v>0.22089558617851149</v>
      </c>
      <c r="D11" s="13">
        <v>0.16058076065880639</v>
      </c>
      <c r="E11" s="13">
        <v>0.18092570381433801</v>
      </c>
      <c r="F11" s="13">
        <v>0.2494961448304325</v>
      </c>
      <c r="G11" s="13">
        <v>0.22931715680611081</v>
      </c>
      <c r="H11" s="13">
        <v>0.22914964453548761</v>
      </c>
      <c r="I11" s="13">
        <v>0.2574813417309183</v>
      </c>
      <c r="K11" s="13">
        <v>0.22327144271947899</v>
      </c>
      <c r="L11" s="13">
        <v>0.21856952760837839</v>
      </c>
      <c r="N11" s="13">
        <v>0.21096212540200671</v>
      </c>
      <c r="O11" s="13">
        <v>0.11562138638247479</v>
      </c>
      <c r="P11" s="13">
        <v>0.26430402895560118</v>
      </c>
      <c r="Q11" s="13">
        <v>0.20650815525771071</v>
      </c>
      <c r="R11" s="13">
        <v>0.23933901604436439</v>
      </c>
      <c r="S11" s="13">
        <v>0.196107430730176</v>
      </c>
      <c r="T11" s="13">
        <v>0.26379181882557512</v>
      </c>
      <c r="U11" s="13">
        <v>0.19359418753355201</v>
      </c>
      <c r="V11" s="13">
        <v>0.20184649757391571</v>
      </c>
      <c r="W11" s="13">
        <v>0.24191336305414829</v>
      </c>
      <c r="X11" s="13">
        <v>0.24268145433176311</v>
      </c>
      <c r="Y11" s="13">
        <v>0.2217616938884287</v>
      </c>
      <c r="AA11" s="13">
        <v>0.18665808922869609</v>
      </c>
      <c r="AB11" s="13">
        <v>0.25513882115783931</v>
      </c>
      <c r="AC11" s="13">
        <v>0.2096991039799386</v>
      </c>
      <c r="AD11" s="13">
        <v>0.18411924663178719</v>
      </c>
      <c r="AE11" s="13">
        <v>0.2433560864354572</v>
      </c>
      <c r="AF11" s="13">
        <v>0.26089948553625919</v>
      </c>
      <c r="AH11" s="13">
        <v>0.22864409250547929</v>
      </c>
      <c r="AI11" s="13">
        <v>0.2447724705337942</v>
      </c>
      <c r="AJ11" s="13">
        <v>0.16072581994282339</v>
      </c>
      <c r="AK11" s="13">
        <v>0.21230542316386211</v>
      </c>
      <c r="AL11" s="13">
        <v>0.24102749304346741</v>
      </c>
      <c r="AN11" s="13">
        <v>0.18722232241535761</v>
      </c>
      <c r="AO11" s="13">
        <v>0.24591435590948429</v>
      </c>
      <c r="AP11" s="13">
        <v>0.21330614608161369</v>
      </c>
      <c r="AQ11" s="13">
        <v>0.23868884172334709</v>
      </c>
    </row>
    <row r="12" spans="2:45" ht="19" customHeight="1" x14ac:dyDescent="0.35">
      <c r="B12" s="12" t="s">
        <v>128</v>
      </c>
      <c r="C12" s="13">
        <v>0.2200660688235842</v>
      </c>
      <c r="D12" s="13">
        <v>0.23904952997001799</v>
      </c>
      <c r="E12" s="13">
        <v>0.1891551743898896</v>
      </c>
      <c r="F12" s="13">
        <v>0.19914038526846481</v>
      </c>
      <c r="G12" s="13">
        <v>0.22186963767045531</v>
      </c>
      <c r="H12" s="13">
        <v>0.24066357566417679</v>
      </c>
      <c r="I12" s="13">
        <v>0.23435496825926211</v>
      </c>
      <c r="K12" s="13">
        <v>0.21612424285226511</v>
      </c>
      <c r="L12" s="13">
        <v>0.2239252740931186</v>
      </c>
      <c r="N12" s="13">
        <v>0.2714862530227497</v>
      </c>
      <c r="O12" s="13">
        <v>0.27280391621661648</v>
      </c>
      <c r="P12" s="13">
        <v>0.11037412229045319</v>
      </c>
      <c r="Q12" s="13">
        <v>0.1768901013852586</v>
      </c>
      <c r="R12" s="13">
        <v>0.18810956511520099</v>
      </c>
      <c r="S12" s="13">
        <v>0.24748601194736211</v>
      </c>
      <c r="T12" s="13">
        <v>0.27622055103174242</v>
      </c>
      <c r="U12" s="13">
        <v>0.19643788572275789</v>
      </c>
      <c r="V12" s="13">
        <v>0.15335491847647151</v>
      </c>
      <c r="W12" s="13">
        <v>0.26434685248813589</v>
      </c>
      <c r="X12" s="13">
        <v>0.27224720714091499</v>
      </c>
      <c r="Y12" s="13">
        <v>0.21831952125332321</v>
      </c>
      <c r="AA12" s="13">
        <v>0.199069587483864</v>
      </c>
      <c r="AB12" s="13">
        <v>0.24346878423997109</v>
      </c>
      <c r="AC12" s="13">
        <v>0.16119401965779431</v>
      </c>
      <c r="AD12" s="13">
        <v>0.25826417601245022</v>
      </c>
      <c r="AE12" s="13">
        <v>0.2114117208737859</v>
      </c>
      <c r="AF12" s="13">
        <v>0.24338828927835829</v>
      </c>
      <c r="AH12" s="13">
        <v>0.1939171870704321</v>
      </c>
      <c r="AI12" s="13">
        <v>0.24054192185741891</v>
      </c>
      <c r="AJ12" s="13">
        <v>0.1831901587878543</v>
      </c>
      <c r="AK12" s="13">
        <v>0.25741835798016749</v>
      </c>
      <c r="AL12" s="13">
        <v>0.2182764421397706</v>
      </c>
      <c r="AN12" s="13">
        <v>0.21968592517845331</v>
      </c>
      <c r="AO12" s="13">
        <v>0.24168162890606251</v>
      </c>
      <c r="AP12" s="13">
        <v>0.2222392810912901</v>
      </c>
      <c r="AQ12" s="13">
        <v>0.19774784241834489</v>
      </c>
    </row>
    <row r="13" spans="2:45" ht="19" customHeight="1" x14ac:dyDescent="0.35">
      <c r="B13" s="12" t="s">
        <v>129</v>
      </c>
      <c r="C13" s="13">
        <v>0.25301244834548009</v>
      </c>
      <c r="D13" s="13">
        <v>0.30166906203669719</v>
      </c>
      <c r="E13" s="13">
        <v>0.23185009079459681</v>
      </c>
      <c r="F13" s="13">
        <v>0.21852974800736241</v>
      </c>
      <c r="G13" s="13">
        <v>0.2409465245267102</v>
      </c>
      <c r="H13" s="13">
        <v>0.24970895613777919</v>
      </c>
      <c r="I13" s="13">
        <v>0.27817430509244229</v>
      </c>
      <c r="K13" s="13">
        <v>0.24448353148691951</v>
      </c>
      <c r="L13" s="13">
        <v>0.2613625990430169</v>
      </c>
      <c r="N13" s="13">
        <v>0.26631463257028759</v>
      </c>
      <c r="O13" s="13">
        <v>0.26896797463892808</v>
      </c>
      <c r="P13" s="13">
        <v>0.29952975378266289</v>
      </c>
      <c r="Q13" s="13">
        <v>0.22944658042771829</v>
      </c>
      <c r="R13" s="13">
        <v>0.24325492561506321</v>
      </c>
      <c r="S13" s="13">
        <v>0.25278840623494842</v>
      </c>
      <c r="T13" s="13">
        <v>0.27093993018322349</v>
      </c>
      <c r="U13" s="13">
        <v>0.25812780432094112</v>
      </c>
      <c r="V13" s="13">
        <v>0.26153262896250001</v>
      </c>
      <c r="W13" s="13">
        <v>0.2052629142746249</v>
      </c>
      <c r="X13" s="13">
        <v>0.26327269475006421</v>
      </c>
      <c r="Y13" s="13">
        <v>0.25877847612057903</v>
      </c>
      <c r="AA13" s="13">
        <v>0.23716768915815781</v>
      </c>
      <c r="AB13" s="13">
        <v>0.19880851921603279</v>
      </c>
      <c r="AC13" s="13">
        <v>0.29899491519635341</v>
      </c>
      <c r="AD13" s="13">
        <v>0.3011416823429709</v>
      </c>
      <c r="AE13" s="13">
        <v>0.27736878675325211</v>
      </c>
      <c r="AF13" s="13">
        <v>0.23432177009016719</v>
      </c>
      <c r="AH13" s="13">
        <v>0.15500326786148669</v>
      </c>
      <c r="AI13" s="13">
        <v>0.22738320905584219</v>
      </c>
      <c r="AJ13" s="13">
        <v>0.33558457755021981</v>
      </c>
      <c r="AK13" s="13">
        <v>0.27925793510762509</v>
      </c>
      <c r="AL13" s="13">
        <v>0.25754690963459143</v>
      </c>
      <c r="AN13" s="13">
        <v>0.25532789106770531</v>
      </c>
      <c r="AO13" s="13">
        <v>0.2336291276384822</v>
      </c>
      <c r="AP13" s="13">
        <v>0.25062828778061308</v>
      </c>
      <c r="AQ13" s="13">
        <v>0.27238445379219989</v>
      </c>
    </row>
    <row r="14" spans="2:45" ht="19" customHeight="1" x14ac:dyDescent="0.35">
      <c r="B14" s="12" t="s">
        <v>81</v>
      </c>
      <c r="C14" s="13">
        <v>6.5012493828822127E-2</v>
      </c>
      <c r="D14" s="13">
        <v>5.5832008557472453E-2</v>
      </c>
      <c r="E14" s="13">
        <v>3.8628327717502568E-2</v>
      </c>
      <c r="F14" s="13">
        <v>9.1468554207181155E-2</v>
      </c>
      <c r="G14" s="13">
        <v>4.9780656865697027E-2</v>
      </c>
      <c r="H14" s="13">
        <v>5.6843294095163012E-2</v>
      </c>
      <c r="I14" s="13">
        <v>8.8838310120823827E-2</v>
      </c>
      <c r="K14" s="13">
        <v>3.6983365762108047E-2</v>
      </c>
      <c r="L14" s="13">
        <v>9.245413116202042E-2</v>
      </c>
      <c r="N14" s="13">
        <v>4.4952482075843049E-2</v>
      </c>
      <c r="O14" s="13">
        <v>6.6435457430992689E-2</v>
      </c>
      <c r="P14" s="13">
        <v>8.1306759658748534E-2</v>
      </c>
      <c r="Q14" s="13">
        <v>9.7961402691319407E-2</v>
      </c>
      <c r="R14" s="13">
        <v>6.2166266862025588E-2</v>
      </c>
      <c r="S14" s="13">
        <v>4.2677018599034902E-2</v>
      </c>
      <c r="T14" s="13">
        <v>3.7870722566038677E-2</v>
      </c>
      <c r="U14" s="13">
        <v>0.1053724290598048</v>
      </c>
      <c r="V14" s="13">
        <v>6.9724375061959429E-2</v>
      </c>
      <c r="W14" s="13">
        <v>6.6943966175602249E-2</v>
      </c>
      <c r="X14" s="13">
        <v>4.7096532785555069E-2</v>
      </c>
      <c r="Y14" s="13">
        <v>7.1134525784789265E-2</v>
      </c>
      <c r="AA14" s="13">
        <v>5.7086799682618483E-2</v>
      </c>
      <c r="AB14" s="13">
        <v>5.8013366736625452E-2</v>
      </c>
      <c r="AC14" s="13">
        <v>4.1811507663195718E-2</v>
      </c>
      <c r="AD14" s="13">
        <v>2.994014028373549E-2</v>
      </c>
      <c r="AE14" s="13">
        <v>0.1130589649594098</v>
      </c>
      <c r="AF14" s="13">
        <v>6.2263510757817671E-2</v>
      </c>
      <c r="AH14" s="13">
        <v>4.6417566376659433E-2</v>
      </c>
      <c r="AI14" s="13">
        <v>3.6311470933201348E-2</v>
      </c>
      <c r="AJ14" s="13">
        <v>6.3065064303636814E-2</v>
      </c>
      <c r="AK14" s="13">
        <v>4.6910435449812021E-2</v>
      </c>
      <c r="AL14" s="13">
        <v>9.4162301422084552E-2</v>
      </c>
      <c r="AN14" s="13">
        <v>5.2054289059876468E-2</v>
      </c>
      <c r="AO14" s="13">
        <v>7.3524135630937362E-2</v>
      </c>
      <c r="AP14" s="13">
        <v>4.3541084023365179E-2</v>
      </c>
      <c r="AQ14" s="13">
        <v>8.8614294400187699E-2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0.1119774246985096</v>
      </c>
      <c r="D9" s="13">
        <v>9.8579883401589061E-2</v>
      </c>
      <c r="E9" s="13">
        <v>0.1132903418369671</v>
      </c>
      <c r="F9" s="13">
        <v>0.1082537374048675</v>
      </c>
      <c r="G9" s="13">
        <v>0.12251340589715901</v>
      </c>
      <c r="H9" s="13">
        <v>9.7915241733384104E-2</v>
      </c>
      <c r="I9" s="13">
        <v>0.1236901915902424</v>
      </c>
      <c r="K9" s="13">
        <v>0.14619951644190729</v>
      </c>
      <c r="L9" s="13">
        <v>7.8472628253521373E-2</v>
      </c>
      <c r="N9" s="13">
        <v>0.10013351489619771</v>
      </c>
      <c r="O9" s="13">
        <v>0.17606558543057871</v>
      </c>
      <c r="P9" s="13">
        <v>9.7544016770314629E-2</v>
      </c>
      <c r="Q9" s="13">
        <v>0.1280772115652733</v>
      </c>
      <c r="R9" s="13">
        <v>0.10927205680877319</v>
      </c>
      <c r="S9" s="13">
        <v>0.14343144515170109</v>
      </c>
      <c r="T9" s="13">
        <v>0.1178520347429018</v>
      </c>
      <c r="U9" s="13">
        <v>0.1209764900214521</v>
      </c>
      <c r="V9" s="13">
        <v>0.1306088412910158</v>
      </c>
      <c r="W9" s="13">
        <v>0.107728162186631</v>
      </c>
      <c r="X9" s="13">
        <v>7.4489944045502271E-2</v>
      </c>
      <c r="Y9" s="13">
        <v>7.4732647574183311E-2</v>
      </c>
      <c r="AA9" s="13">
        <v>0.13783169077397089</v>
      </c>
      <c r="AB9" s="13">
        <v>7.6044026064307935E-2</v>
      </c>
      <c r="AC9" s="13">
        <v>0.11040792007878369</v>
      </c>
      <c r="AD9" s="13">
        <v>0.13889109058563129</v>
      </c>
      <c r="AE9" s="13">
        <v>5.9048248729328318E-2</v>
      </c>
      <c r="AF9" s="13">
        <v>0.1183389407616891</v>
      </c>
      <c r="AH9" s="13">
        <v>0.14998068256156041</v>
      </c>
      <c r="AI9" s="13">
        <v>7.0956120954499158E-2</v>
      </c>
      <c r="AJ9" s="13">
        <v>8.5269220720196173E-2</v>
      </c>
      <c r="AK9" s="13">
        <v>0.1285767521824828</v>
      </c>
      <c r="AL9" s="13">
        <v>0.1032566499456712</v>
      </c>
      <c r="AN9" s="13">
        <v>0.1048666088058839</v>
      </c>
      <c r="AO9" s="13">
        <v>0.1075596980796598</v>
      </c>
      <c r="AP9" s="13">
        <v>0.1343188253006164</v>
      </c>
      <c r="AQ9" s="13">
        <v>0.10535599558856119</v>
      </c>
    </row>
    <row r="10" spans="2:45" ht="19" customHeight="1" x14ac:dyDescent="0.35">
      <c r="B10" s="12" t="s">
        <v>126</v>
      </c>
      <c r="C10" s="13">
        <v>0.31622652585213901</v>
      </c>
      <c r="D10" s="13">
        <v>0.25449773163531442</v>
      </c>
      <c r="E10" s="13">
        <v>0.30566642930044979</v>
      </c>
      <c r="F10" s="13">
        <v>0.28434625226398208</v>
      </c>
      <c r="G10" s="13">
        <v>0.32713918517147761</v>
      </c>
      <c r="H10" s="13">
        <v>0.35699315705123902</v>
      </c>
      <c r="I10" s="13">
        <v>0.35508761416577328</v>
      </c>
      <c r="K10" s="13">
        <v>0.35282066725479361</v>
      </c>
      <c r="L10" s="13">
        <v>0.28039939792645929</v>
      </c>
      <c r="N10" s="13">
        <v>0.402724383548617</v>
      </c>
      <c r="O10" s="13">
        <v>0.1476394288759631</v>
      </c>
      <c r="P10" s="13">
        <v>0.34057475793587871</v>
      </c>
      <c r="Q10" s="13">
        <v>0.25971542472509151</v>
      </c>
      <c r="R10" s="13">
        <v>0.32663989277418648</v>
      </c>
      <c r="S10" s="13">
        <v>0.2217391886431084</v>
      </c>
      <c r="T10" s="13">
        <v>0.31957346504735612</v>
      </c>
      <c r="U10" s="13">
        <v>0.28633892118171073</v>
      </c>
      <c r="V10" s="13">
        <v>0.26794227652514419</v>
      </c>
      <c r="W10" s="13">
        <v>0.4066591106357304</v>
      </c>
      <c r="X10" s="13">
        <v>0.35166279318569649</v>
      </c>
      <c r="Y10" s="13">
        <v>0.30939793994836412</v>
      </c>
      <c r="AA10" s="13">
        <v>0.3232144329340445</v>
      </c>
      <c r="AB10" s="13">
        <v>0.40377047063053501</v>
      </c>
      <c r="AC10" s="13">
        <v>0.25961790685539682</v>
      </c>
      <c r="AD10" s="13">
        <v>0.3193119262796848</v>
      </c>
      <c r="AE10" s="13">
        <v>0.26774142435516918</v>
      </c>
      <c r="AF10" s="13">
        <v>0.33219803041073309</v>
      </c>
      <c r="AH10" s="13">
        <v>0.38771404076786209</v>
      </c>
      <c r="AI10" s="13">
        <v>0.41313576836488758</v>
      </c>
      <c r="AJ10" s="13">
        <v>0.2497642853739773</v>
      </c>
      <c r="AK10" s="13">
        <v>0.27733670431067681</v>
      </c>
      <c r="AL10" s="13">
        <v>0.30878832403085471</v>
      </c>
      <c r="AN10" s="13">
        <v>0.31477904551616981</v>
      </c>
      <c r="AO10" s="13">
        <v>0.3268761994000644</v>
      </c>
      <c r="AP10" s="13">
        <v>0.31572172106995061</v>
      </c>
      <c r="AQ10" s="13">
        <v>0.30621903632443709</v>
      </c>
    </row>
    <row r="11" spans="2:45" ht="32.15" customHeight="1" x14ac:dyDescent="0.35">
      <c r="B11" s="12" t="s">
        <v>127</v>
      </c>
      <c r="C11" s="13">
        <v>0.2015054189562222</v>
      </c>
      <c r="D11" s="13">
        <v>0.20120731830978769</v>
      </c>
      <c r="E11" s="13">
        <v>0.1530794146466625</v>
      </c>
      <c r="F11" s="13">
        <v>0.2009199377409577</v>
      </c>
      <c r="G11" s="13">
        <v>0.17118216867259639</v>
      </c>
      <c r="H11" s="13">
        <v>0.24854414785950671</v>
      </c>
      <c r="I11" s="13">
        <v>0.23442744997907211</v>
      </c>
      <c r="K11" s="13">
        <v>0.18037921325060521</v>
      </c>
      <c r="L11" s="13">
        <v>0.2221888192325423</v>
      </c>
      <c r="N11" s="13">
        <v>0.17497182077050299</v>
      </c>
      <c r="O11" s="13">
        <v>0.2825819404194172</v>
      </c>
      <c r="P11" s="13">
        <v>0.1516023336101327</v>
      </c>
      <c r="Q11" s="13">
        <v>0.18349951194850031</v>
      </c>
      <c r="R11" s="13">
        <v>0.17790550346185349</v>
      </c>
      <c r="S11" s="13">
        <v>0.27178506051706131</v>
      </c>
      <c r="T11" s="13">
        <v>0.18135683105702929</v>
      </c>
      <c r="U11" s="13">
        <v>0.16901086243619981</v>
      </c>
      <c r="V11" s="13">
        <v>0.21197784045842771</v>
      </c>
      <c r="W11" s="13">
        <v>0.19066671532823071</v>
      </c>
      <c r="X11" s="13">
        <v>0.20457757348660929</v>
      </c>
      <c r="Y11" s="13">
        <v>0.2481236457823634</v>
      </c>
      <c r="AA11" s="13">
        <v>0.18792635024511981</v>
      </c>
      <c r="AB11" s="13">
        <v>0.19847005254591851</v>
      </c>
      <c r="AC11" s="13">
        <v>0.1547683846460875</v>
      </c>
      <c r="AD11" s="13">
        <v>0.2018896823608132</v>
      </c>
      <c r="AE11" s="13">
        <v>0.2426977122913524</v>
      </c>
      <c r="AF11" s="13">
        <v>0.19807380666510679</v>
      </c>
      <c r="AH11" s="13">
        <v>0.17800500995567919</v>
      </c>
      <c r="AI11" s="13">
        <v>0.2085327961301158</v>
      </c>
      <c r="AJ11" s="13">
        <v>0.1656987720089721</v>
      </c>
      <c r="AK11" s="13">
        <v>0.20691467467315511</v>
      </c>
      <c r="AL11" s="13">
        <v>0.22235236798105221</v>
      </c>
      <c r="AN11" s="13">
        <v>0.18739415800941939</v>
      </c>
      <c r="AO11" s="13">
        <v>0.19060902985203229</v>
      </c>
      <c r="AP11" s="13">
        <v>0.1878973325560199</v>
      </c>
      <c r="AQ11" s="13">
        <v>0.23950048434092949</v>
      </c>
    </row>
    <row r="12" spans="2:45" ht="19" customHeight="1" x14ac:dyDescent="0.35">
      <c r="B12" s="12" t="s">
        <v>128</v>
      </c>
      <c r="C12" s="13">
        <v>0.1679887470288485</v>
      </c>
      <c r="D12" s="13">
        <v>0.21668478729473339</v>
      </c>
      <c r="E12" s="13">
        <v>0.1687027572750279</v>
      </c>
      <c r="F12" s="13">
        <v>0.18945527801453821</v>
      </c>
      <c r="G12" s="13">
        <v>0.1826852225357192</v>
      </c>
      <c r="H12" s="13">
        <v>0.13344656326052681</v>
      </c>
      <c r="I12" s="13">
        <v>0.12923741023065111</v>
      </c>
      <c r="K12" s="13">
        <v>0.156519021437353</v>
      </c>
      <c r="L12" s="13">
        <v>0.17921806708632479</v>
      </c>
      <c r="N12" s="13">
        <v>0.17325335468290279</v>
      </c>
      <c r="O12" s="13">
        <v>0.21402402292307729</v>
      </c>
      <c r="P12" s="13">
        <v>8.7772025938912895E-2</v>
      </c>
      <c r="Q12" s="13">
        <v>0.19169529145780789</v>
      </c>
      <c r="R12" s="13">
        <v>0.15533894340024759</v>
      </c>
      <c r="S12" s="13">
        <v>0.1589596692294232</v>
      </c>
      <c r="T12" s="13">
        <v>0.19807562065296891</v>
      </c>
      <c r="U12" s="13">
        <v>0.15941170269242591</v>
      </c>
      <c r="V12" s="13">
        <v>0.19897875184559541</v>
      </c>
      <c r="W12" s="13">
        <v>0.132451838048079</v>
      </c>
      <c r="X12" s="13">
        <v>0.16026578043500969</v>
      </c>
      <c r="Y12" s="13">
        <v>0.20057815866390491</v>
      </c>
      <c r="AA12" s="13">
        <v>0.18099604002965991</v>
      </c>
      <c r="AB12" s="13">
        <v>0.1233019871956525</v>
      </c>
      <c r="AC12" s="13">
        <v>0.20906062298408959</v>
      </c>
      <c r="AD12" s="13">
        <v>0.11444500800294891</v>
      </c>
      <c r="AE12" s="13">
        <v>0.17306511138911021</v>
      </c>
      <c r="AF12" s="13">
        <v>0.1782344636340884</v>
      </c>
      <c r="AH12" s="13">
        <v>0.1445401601600175</v>
      </c>
      <c r="AI12" s="13">
        <v>0.12521003840314321</v>
      </c>
      <c r="AJ12" s="13">
        <v>0.22195300714242319</v>
      </c>
      <c r="AK12" s="13">
        <v>0.17592537283753601</v>
      </c>
      <c r="AL12" s="13">
        <v>0.1633518283953658</v>
      </c>
      <c r="AN12" s="13">
        <v>0.19440362714115261</v>
      </c>
      <c r="AO12" s="13">
        <v>0.16786853314249811</v>
      </c>
      <c r="AP12" s="13">
        <v>0.157896966767409</v>
      </c>
      <c r="AQ12" s="13">
        <v>0.14865713506607331</v>
      </c>
    </row>
    <row r="13" spans="2:45" ht="19" customHeight="1" x14ac:dyDescent="0.35">
      <c r="B13" s="12" t="s">
        <v>129</v>
      </c>
      <c r="C13" s="13">
        <v>0.13097875595776559</v>
      </c>
      <c r="D13" s="13">
        <v>0.17926034072747099</v>
      </c>
      <c r="E13" s="13">
        <v>0.1982890768397616</v>
      </c>
      <c r="F13" s="13">
        <v>0.14032304680409799</v>
      </c>
      <c r="G13" s="13">
        <v>0.1187122364957599</v>
      </c>
      <c r="H13" s="13">
        <v>0.1048419345972844</v>
      </c>
      <c r="I13" s="13">
        <v>6.4425755610853258E-2</v>
      </c>
      <c r="K13" s="13">
        <v>0.1163846566806557</v>
      </c>
      <c r="L13" s="13">
        <v>0.14526696280508239</v>
      </c>
      <c r="N13" s="13">
        <v>0.1032028721561845</v>
      </c>
      <c r="O13" s="13">
        <v>0.1330512906071008</v>
      </c>
      <c r="P13" s="13">
        <v>0.200173796348731</v>
      </c>
      <c r="Q13" s="13">
        <v>0.1787238009960333</v>
      </c>
      <c r="R13" s="13">
        <v>0.15568214523494861</v>
      </c>
      <c r="S13" s="13">
        <v>0.1181170339971485</v>
      </c>
      <c r="T13" s="13">
        <v>0.14179943596277969</v>
      </c>
      <c r="U13" s="13">
        <v>0.16582410386711241</v>
      </c>
      <c r="V13" s="13">
        <v>0.1327113001672201</v>
      </c>
      <c r="W13" s="13">
        <v>8.9266267091428333E-2</v>
      </c>
      <c r="X13" s="13">
        <v>0.13848028874769691</v>
      </c>
      <c r="Y13" s="13">
        <v>8.6777164214513203E-2</v>
      </c>
      <c r="AA13" s="13">
        <v>0.1229006519147551</v>
      </c>
      <c r="AB13" s="13">
        <v>0.1154488307986633</v>
      </c>
      <c r="AC13" s="13">
        <v>0.2086756866676929</v>
      </c>
      <c r="AD13" s="13">
        <v>0.1779878622432261</v>
      </c>
      <c r="AE13" s="13">
        <v>0.14116595755271699</v>
      </c>
      <c r="AF13" s="13">
        <v>9.3764711131934228E-2</v>
      </c>
      <c r="AH13" s="13">
        <v>9.1073505099248775E-2</v>
      </c>
      <c r="AI13" s="13">
        <v>9.634984834885299E-2</v>
      </c>
      <c r="AJ13" s="13">
        <v>0.22463963961297961</v>
      </c>
      <c r="AK13" s="13">
        <v>0.14665926213463781</v>
      </c>
      <c r="AL13" s="13">
        <v>0.11133543430070771</v>
      </c>
      <c r="AN13" s="13">
        <v>0.1345060918021711</v>
      </c>
      <c r="AO13" s="13">
        <v>0.12842643487680541</v>
      </c>
      <c r="AP13" s="13">
        <v>0.12909095119934591</v>
      </c>
      <c r="AQ13" s="13">
        <v>0.13242356445671771</v>
      </c>
    </row>
    <row r="14" spans="2:45" ht="19" customHeight="1" x14ac:dyDescent="0.35">
      <c r="B14" s="12" t="s">
        <v>81</v>
      </c>
      <c r="C14" s="13">
        <v>7.1323127506515066E-2</v>
      </c>
      <c r="D14" s="13">
        <v>4.9769938631104627E-2</v>
      </c>
      <c r="E14" s="13">
        <v>6.097198010113114E-2</v>
      </c>
      <c r="F14" s="13">
        <v>7.6701747771556375E-2</v>
      </c>
      <c r="G14" s="13">
        <v>7.7767781227287808E-2</v>
      </c>
      <c r="H14" s="13">
        <v>5.8258955498058977E-2</v>
      </c>
      <c r="I14" s="13">
        <v>9.3131578423407871E-2</v>
      </c>
      <c r="K14" s="13">
        <v>4.7696924934685199E-2</v>
      </c>
      <c r="L14" s="13">
        <v>9.4454124696069786E-2</v>
      </c>
      <c r="N14" s="13">
        <v>4.5714053945595107E-2</v>
      </c>
      <c r="O14" s="13">
        <v>4.6637731743862799E-2</v>
      </c>
      <c r="P14" s="13">
        <v>0.1223330693960302</v>
      </c>
      <c r="Q14" s="13">
        <v>5.8288759307293797E-2</v>
      </c>
      <c r="R14" s="13">
        <v>7.5161458319990632E-2</v>
      </c>
      <c r="S14" s="13">
        <v>8.5967602461557407E-2</v>
      </c>
      <c r="T14" s="13">
        <v>4.1342612536964182E-2</v>
      </c>
      <c r="U14" s="13">
        <v>9.8437919801098853E-2</v>
      </c>
      <c r="V14" s="13">
        <v>5.7780989712596632E-2</v>
      </c>
      <c r="W14" s="13">
        <v>7.3227906709900328E-2</v>
      </c>
      <c r="X14" s="13">
        <v>7.0523620099485373E-2</v>
      </c>
      <c r="Y14" s="13">
        <v>8.0390443816671001E-2</v>
      </c>
      <c r="AA14" s="13">
        <v>4.7130834102449753E-2</v>
      </c>
      <c r="AB14" s="13">
        <v>8.2964632764922774E-2</v>
      </c>
      <c r="AC14" s="13">
        <v>5.7469478767949563E-2</v>
      </c>
      <c r="AD14" s="13">
        <v>4.7474430527695739E-2</v>
      </c>
      <c r="AE14" s="13">
        <v>0.11628154568232291</v>
      </c>
      <c r="AF14" s="13">
        <v>7.939004739644831E-2</v>
      </c>
      <c r="AH14" s="13">
        <v>4.8686601455632063E-2</v>
      </c>
      <c r="AI14" s="13">
        <v>8.5815427798501237E-2</v>
      </c>
      <c r="AJ14" s="13">
        <v>5.2675075141451651E-2</v>
      </c>
      <c r="AK14" s="13">
        <v>6.4587233861511523E-2</v>
      </c>
      <c r="AL14" s="13">
        <v>9.0915395346348515E-2</v>
      </c>
      <c r="AN14" s="13">
        <v>6.4050468725203424E-2</v>
      </c>
      <c r="AO14" s="13">
        <v>7.8660104648939952E-2</v>
      </c>
      <c r="AP14" s="13">
        <v>7.5074203106658396E-2</v>
      </c>
      <c r="AQ14" s="13">
        <v>6.7843784223281328E-2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AS19"/>
  <sheetViews>
    <sheetView showGridLines="0" workbookViewId="0">
      <pane xSplit="2" topLeftCell="D1" activePane="topRight" state="frozen"/>
      <selection pane="topRight" activeCell="B1" sqref="B1"/>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6.3530945386626E-2</v>
      </c>
      <c r="D9" s="13">
        <v>8.1985027354100001E-2</v>
      </c>
      <c r="E9" s="13">
        <v>8.9891201606859386E-2</v>
      </c>
      <c r="F9" s="13">
        <v>5.9206558008587658E-2</v>
      </c>
      <c r="G9" s="13">
        <v>5.2485925048337607E-2</v>
      </c>
      <c r="H9" s="13">
        <v>5.1486531548634702E-2</v>
      </c>
      <c r="I9" s="13">
        <v>5.0526480761844371E-2</v>
      </c>
      <c r="K9" s="13">
        <v>8.2504888844936383E-2</v>
      </c>
      <c r="L9" s="13">
        <v>4.4954695924842303E-2</v>
      </c>
      <c r="N9" s="13">
        <v>4.9835390434727837E-2</v>
      </c>
      <c r="O9" s="13">
        <v>3.1174843951446651E-2</v>
      </c>
      <c r="P9" s="13">
        <v>5.8830410920591117E-2</v>
      </c>
      <c r="Q9" s="13">
        <v>6.9640054538446267E-2</v>
      </c>
      <c r="R9" s="13">
        <v>4.715602474149868E-2</v>
      </c>
      <c r="S9" s="13">
        <v>6.4538298295226199E-2</v>
      </c>
      <c r="T9" s="13">
        <v>5.7574671126590669E-2</v>
      </c>
      <c r="U9" s="13">
        <v>4.6678764799254403E-2</v>
      </c>
      <c r="V9" s="13">
        <v>9.5131048982156866E-2</v>
      </c>
      <c r="W9" s="13">
        <v>6.9113158392839477E-2</v>
      </c>
      <c r="X9" s="13">
        <v>6.5148568420542216E-2</v>
      </c>
      <c r="Y9" s="13">
        <v>6.9981624207324247E-2</v>
      </c>
      <c r="AA9" s="13">
        <v>8.1379989071989151E-2</v>
      </c>
      <c r="AB9" s="13">
        <v>5.641635251670845E-2</v>
      </c>
      <c r="AC9" s="13">
        <v>5.9186811027378737E-2</v>
      </c>
      <c r="AD9" s="13">
        <v>4.9501066243689169E-2</v>
      </c>
      <c r="AE9" s="13">
        <v>3.1694447790966952E-2</v>
      </c>
      <c r="AF9" s="13">
        <v>7.6575454905017382E-2</v>
      </c>
      <c r="AH9" s="13">
        <v>9.1054964403853966E-2</v>
      </c>
      <c r="AI9" s="13">
        <v>4.9668034559348907E-2</v>
      </c>
      <c r="AJ9" s="13">
        <v>6.7482279613757731E-2</v>
      </c>
      <c r="AK9" s="13">
        <v>4.1180166943936641E-2</v>
      </c>
      <c r="AL9" s="13">
        <v>6.6423446244691889E-2</v>
      </c>
      <c r="AN9" s="13">
        <v>6.2547455119044262E-2</v>
      </c>
      <c r="AO9" s="13">
        <v>7.6399266871226321E-2</v>
      </c>
      <c r="AP9" s="13">
        <v>6.6562043619517425E-2</v>
      </c>
      <c r="AQ9" s="13">
        <v>4.9045624849842158E-2</v>
      </c>
    </row>
    <row r="10" spans="2:45" ht="19" customHeight="1" x14ac:dyDescent="0.35">
      <c r="B10" s="12" t="s">
        <v>126</v>
      </c>
      <c r="C10" s="13">
        <v>0.21507322363010811</v>
      </c>
      <c r="D10" s="13">
        <v>0.23662362340325099</v>
      </c>
      <c r="E10" s="13">
        <v>0.21944046054169219</v>
      </c>
      <c r="F10" s="13">
        <v>0.19494472855432901</v>
      </c>
      <c r="G10" s="13">
        <v>0.23507007275280281</v>
      </c>
      <c r="H10" s="13">
        <v>0.23311390238858251</v>
      </c>
      <c r="I10" s="13">
        <v>0.18534313160210181</v>
      </c>
      <c r="K10" s="13">
        <v>0.24051941015591011</v>
      </c>
      <c r="L10" s="13">
        <v>0.19016038936384269</v>
      </c>
      <c r="N10" s="13">
        <v>0.2499977988034737</v>
      </c>
      <c r="O10" s="13">
        <v>0.19763076223649559</v>
      </c>
      <c r="P10" s="13">
        <v>0.13835153184949389</v>
      </c>
      <c r="Q10" s="13">
        <v>0.2597838887058056</v>
      </c>
      <c r="R10" s="13">
        <v>0.25989353735920329</v>
      </c>
      <c r="S10" s="13">
        <v>0.2168288025112001</v>
      </c>
      <c r="T10" s="13">
        <v>0.22532400306891151</v>
      </c>
      <c r="U10" s="13">
        <v>0.20735069405572801</v>
      </c>
      <c r="V10" s="13">
        <v>0.2204672129468899</v>
      </c>
      <c r="W10" s="13">
        <v>0.1979306423908162</v>
      </c>
      <c r="X10" s="13">
        <v>0.17676860147365539</v>
      </c>
      <c r="Y10" s="13">
        <v>0.20281866647518121</v>
      </c>
      <c r="AA10" s="13">
        <v>0.25620881217843039</v>
      </c>
      <c r="AB10" s="13">
        <v>0.22367834827178651</v>
      </c>
      <c r="AC10" s="13">
        <v>0.1876170955495724</v>
      </c>
      <c r="AD10" s="13">
        <v>0.1869306586552032</v>
      </c>
      <c r="AE10" s="13">
        <v>0.1775171276902093</v>
      </c>
      <c r="AF10" s="13">
        <v>0.20907969430059961</v>
      </c>
      <c r="AH10" s="13">
        <v>0.29111654836799261</v>
      </c>
      <c r="AI10" s="13">
        <v>0.211153452804726</v>
      </c>
      <c r="AJ10" s="13">
        <v>0.185415610001364</v>
      </c>
      <c r="AK10" s="13">
        <v>0.21431407361947999</v>
      </c>
      <c r="AL10" s="13">
        <v>0.19072411033566511</v>
      </c>
      <c r="AN10" s="13">
        <v>0.2195633291939913</v>
      </c>
      <c r="AO10" s="13">
        <v>0.21250462787831509</v>
      </c>
      <c r="AP10" s="13">
        <v>0.2293773223339369</v>
      </c>
      <c r="AQ10" s="13">
        <v>0.20079342633568109</v>
      </c>
    </row>
    <row r="11" spans="2:45" ht="32.15" customHeight="1" x14ac:dyDescent="0.35">
      <c r="B11" s="12" t="s">
        <v>127</v>
      </c>
      <c r="C11" s="13">
        <v>0.2480740953785395</v>
      </c>
      <c r="D11" s="13">
        <v>0.2177525346376897</v>
      </c>
      <c r="E11" s="13">
        <v>0.1999065129754567</v>
      </c>
      <c r="F11" s="13">
        <v>0.22752688971679569</v>
      </c>
      <c r="G11" s="13">
        <v>0.23390642776759049</v>
      </c>
      <c r="H11" s="13">
        <v>0.27232596970625528</v>
      </c>
      <c r="I11" s="13">
        <v>0.31902962110349492</v>
      </c>
      <c r="K11" s="13">
        <v>0.26329209459065123</v>
      </c>
      <c r="L11" s="13">
        <v>0.23317506554351611</v>
      </c>
      <c r="N11" s="13">
        <v>0.25005033262148518</v>
      </c>
      <c r="O11" s="13">
        <v>0.22978299981135999</v>
      </c>
      <c r="P11" s="13">
        <v>0.2585291638138027</v>
      </c>
      <c r="Q11" s="13">
        <v>0.2429268683134668</v>
      </c>
      <c r="R11" s="13">
        <v>0.24162752166007351</v>
      </c>
      <c r="S11" s="13">
        <v>0.20388985766669709</v>
      </c>
      <c r="T11" s="13">
        <v>0.2491454754113509</v>
      </c>
      <c r="U11" s="13">
        <v>0.26251662878398679</v>
      </c>
      <c r="V11" s="13">
        <v>0.2037918678031285</v>
      </c>
      <c r="W11" s="13">
        <v>0.29488025355722469</v>
      </c>
      <c r="X11" s="13">
        <v>0.28659537500965571</v>
      </c>
      <c r="Y11" s="13">
        <v>0.2474576612520856</v>
      </c>
      <c r="AA11" s="13">
        <v>0.2146969616903604</v>
      </c>
      <c r="AB11" s="13">
        <v>0.32448763731096092</v>
      </c>
      <c r="AC11" s="13">
        <v>0.20442117385420069</v>
      </c>
      <c r="AD11" s="13">
        <v>0.25335724131729259</v>
      </c>
      <c r="AE11" s="13">
        <v>0.28236645308497099</v>
      </c>
      <c r="AF11" s="13">
        <v>0.249133463671385</v>
      </c>
      <c r="AH11" s="13">
        <v>0.22242021149961699</v>
      </c>
      <c r="AI11" s="13">
        <v>0.29913901957536532</v>
      </c>
      <c r="AJ11" s="13">
        <v>0.20155408787385479</v>
      </c>
      <c r="AK11" s="13">
        <v>0.26197374378487959</v>
      </c>
      <c r="AL11" s="13">
        <v>0.25768262733848901</v>
      </c>
      <c r="AN11" s="13">
        <v>0.23650112310406329</v>
      </c>
      <c r="AO11" s="13">
        <v>0.23335131594017439</v>
      </c>
      <c r="AP11" s="13">
        <v>0.23046933298680711</v>
      </c>
      <c r="AQ11" s="13">
        <v>0.29089890637021948</v>
      </c>
    </row>
    <row r="12" spans="2:45" ht="19" customHeight="1" x14ac:dyDescent="0.35">
      <c r="B12" s="12" t="s">
        <v>128</v>
      </c>
      <c r="C12" s="13">
        <v>0.21801885929451381</v>
      </c>
      <c r="D12" s="13">
        <v>0.21624916791081469</v>
      </c>
      <c r="E12" s="13">
        <v>0.1956854919046089</v>
      </c>
      <c r="F12" s="13">
        <v>0.26801737987192842</v>
      </c>
      <c r="G12" s="13">
        <v>0.21837106977502899</v>
      </c>
      <c r="H12" s="13">
        <v>0.23319475460632089</v>
      </c>
      <c r="I12" s="13">
        <v>0.18620662765985921</v>
      </c>
      <c r="K12" s="13">
        <v>0.2017401770256394</v>
      </c>
      <c r="L12" s="13">
        <v>0.2339563402615121</v>
      </c>
      <c r="N12" s="13">
        <v>0.22953066736131239</v>
      </c>
      <c r="O12" s="13">
        <v>0.20684406513727441</v>
      </c>
      <c r="P12" s="13">
        <v>0.1644994675683597</v>
      </c>
      <c r="Q12" s="13">
        <v>0.19511394164905249</v>
      </c>
      <c r="R12" s="13">
        <v>0.21611101765110441</v>
      </c>
      <c r="S12" s="13">
        <v>0.25723179854823652</v>
      </c>
      <c r="T12" s="13">
        <v>0.22487128597708819</v>
      </c>
      <c r="U12" s="13">
        <v>0.19547567110522929</v>
      </c>
      <c r="V12" s="13">
        <v>0.2230361142591592</v>
      </c>
      <c r="W12" s="13">
        <v>0.18164088241155429</v>
      </c>
      <c r="X12" s="13">
        <v>0.25924127686303988</v>
      </c>
      <c r="Y12" s="13">
        <v>0.24321288200460009</v>
      </c>
      <c r="AA12" s="13">
        <v>0.1969534975562687</v>
      </c>
      <c r="AB12" s="13">
        <v>0.17640814097227059</v>
      </c>
      <c r="AC12" s="13">
        <v>0.30415264673535169</v>
      </c>
      <c r="AD12" s="13">
        <v>0.21111984314743129</v>
      </c>
      <c r="AE12" s="13">
        <v>0.2116384090788278</v>
      </c>
      <c r="AF12" s="13">
        <v>0.24779987350850849</v>
      </c>
      <c r="AH12" s="13">
        <v>0.1702324355073985</v>
      </c>
      <c r="AI12" s="13">
        <v>0.17759729014297501</v>
      </c>
      <c r="AJ12" s="13">
        <v>0.27219784097668392</v>
      </c>
      <c r="AK12" s="13">
        <v>0.21455782564614451</v>
      </c>
      <c r="AL12" s="13">
        <v>0.23230589926865169</v>
      </c>
      <c r="AN12" s="13">
        <v>0.21755070613642161</v>
      </c>
      <c r="AO12" s="13">
        <v>0.2425639876259747</v>
      </c>
      <c r="AP12" s="13">
        <v>0.2231946642057826</v>
      </c>
      <c r="AQ12" s="13">
        <v>0.18814895191040509</v>
      </c>
    </row>
    <row r="13" spans="2:45" ht="19" customHeight="1" x14ac:dyDescent="0.35">
      <c r="B13" s="12" t="s">
        <v>129</v>
      </c>
      <c r="C13" s="13">
        <v>0.1680028122018529</v>
      </c>
      <c r="D13" s="13">
        <v>0.18023677015614509</v>
      </c>
      <c r="E13" s="13">
        <v>0.2377230563515299</v>
      </c>
      <c r="F13" s="13">
        <v>0.16477422435687461</v>
      </c>
      <c r="G13" s="13">
        <v>0.16773862298305209</v>
      </c>
      <c r="H13" s="13">
        <v>0.14510375426743111</v>
      </c>
      <c r="I13" s="13">
        <v>0.1215476670073844</v>
      </c>
      <c r="K13" s="13">
        <v>0.15565580115989069</v>
      </c>
      <c r="L13" s="13">
        <v>0.18009102980020511</v>
      </c>
      <c r="N13" s="13">
        <v>0.13730618986240931</v>
      </c>
      <c r="O13" s="13">
        <v>0.20081757402104339</v>
      </c>
      <c r="P13" s="13">
        <v>0.22637729386810401</v>
      </c>
      <c r="Q13" s="13">
        <v>0.1539092959663424</v>
      </c>
      <c r="R13" s="13">
        <v>0.15267161862760081</v>
      </c>
      <c r="S13" s="13">
        <v>0.17710980748762911</v>
      </c>
      <c r="T13" s="13">
        <v>0.16623860479223859</v>
      </c>
      <c r="U13" s="13">
        <v>0.2043630768659418</v>
      </c>
      <c r="V13" s="13">
        <v>0.18476596229906711</v>
      </c>
      <c r="W13" s="13">
        <v>0.16989719815446999</v>
      </c>
      <c r="X13" s="13">
        <v>0.15198363343059171</v>
      </c>
      <c r="Y13" s="13">
        <v>0.1216933884911445</v>
      </c>
      <c r="AA13" s="13">
        <v>0.17484241966657099</v>
      </c>
      <c r="AB13" s="13">
        <v>0.1604340042904587</v>
      </c>
      <c r="AC13" s="13">
        <v>0.19489149824417579</v>
      </c>
      <c r="AD13" s="13">
        <v>0.21303121287851459</v>
      </c>
      <c r="AE13" s="13">
        <v>0.1624458420925427</v>
      </c>
      <c r="AF13" s="13">
        <v>0.13476996648910691</v>
      </c>
      <c r="AH13" s="13">
        <v>0.14433183596588731</v>
      </c>
      <c r="AI13" s="13">
        <v>0.18018228410138731</v>
      </c>
      <c r="AJ13" s="13">
        <v>0.2136760761907156</v>
      </c>
      <c r="AK13" s="13">
        <v>0.1848121838249161</v>
      </c>
      <c r="AL13" s="13">
        <v>0.14719374574656521</v>
      </c>
      <c r="AN13" s="13">
        <v>0.19202770762937091</v>
      </c>
      <c r="AO13" s="13">
        <v>0.16201329174032511</v>
      </c>
      <c r="AP13" s="13">
        <v>0.17065018333877349</v>
      </c>
      <c r="AQ13" s="13">
        <v>0.1471733278657687</v>
      </c>
    </row>
    <row r="14" spans="2:45" ht="19" customHeight="1" x14ac:dyDescent="0.35">
      <c r="B14" s="12" t="s">
        <v>81</v>
      </c>
      <c r="C14" s="13">
        <v>8.7300064108359748E-2</v>
      </c>
      <c r="D14" s="13">
        <v>6.7152876537999645E-2</v>
      </c>
      <c r="E14" s="13">
        <v>5.73532766198529E-2</v>
      </c>
      <c r="F14" s="13">
        <v>8.5530219491484705E-2</v>
      </c>
      <c r="G14" s="13">
        <v>9.2427881673188106E-2</v>
      </c>
      <c r="H14" s="13">
        <v>6.4775087482775509E-2</v>
      </c>
      <c r="I14" s="13">
        <v>0.13734647186531529</v>
      </c>
      <c r="K14" s="13">
        <v>5.6287628222972223E-2</v>
      </c>
      <c r="L14" s="13">
        <v>0.1176624791060817</v>
      </c>
      <c r="N14" s="13">
        <v>8.3279620916591551E-2</v>
      </c>
      <c r="O14" s="13">
        <v>0.13374975484237989</v>
      </c>
      <c r="P14" s="13">
        <v>0.15341213197964859</v>
      </c>
      <c r="Q14" s="13">
        <v>7.8625950826886365E-2</v>
      </c>
      <c r="R14" s="13">
        <v>8.2540279960519256E-2</v>
      </c>
      <c r="S14" s="13">
        <v>8.0401435491010975E-2</v>
      </c>
      <c r="T14" s="13">
        <v>7.6845959623820015E-2</v>
      </c>
      <c r="U14" s="13">
        <v>8.3615164389859525E-2</v>
      </c>
      <c r="V14" s="13">
        <v>7.2807793709598542E-2</v>
      </c>
      <c r="W14" s="13">
        <v>8.6537865093095162E-2</v>
      </c>
      <c r="X14" s="13">
        <v>6.0262544802514972E-2</v>
      </c>
      <c r="Y14" s="13">
        <v>0.1148357775696644</v>
      </c>
      <c r="AA14" s="13">
        <v>7.5918319836380269E-2</v>
      </c>
      <c r="AB14" s="13">
        <v>5.8575516637814892E-2</v>
      </c>
      <c r="AC14" s="13">
        <v>4.9730774589320688E-2</v>
      </c>
      <c r="AD14" s="13">
        <v>8.6059977757869263E-2</v>
      </c>
      <c r="AE14" s="13">
        <v>0.1343377202624822</v>
      </c>
      <c r="AF14" s="13">
        <v>8.2641547125382644E-2</v>
      </c>
      <c r="AH14" s="13">
        <v>8.0844004255250568E-2</v>
      </c>
      <c r="AI14" s="13">
        <v>8.2259918816197541E-2</v>
      </c>
      <c r="AJ14" s="13">
        <v>5.9674105343623877E-2</v>
      </c>
      <c r="AK14" s="13">
        <v>8.3162006180643011E-2</v>
      </c>
      <c r="AL14" s="13">
        <v>0.1056701710659373</v>
      </c>
      <c r="AN14" s="13">
        <v>7.1809678817109049E-2</v>
      </c>
      <c r="AO14" s="13">
        <v>7.316750994398441E-2</v>
      </c>
      <c r="AP14" s="13">
        <v>7.9746453515182614E-2</v>
      </c>
      <c r="AQ14" s="13">
        <v>0.1239397626680834</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125</v>
      </c>
      <c r="C9" s="13">
        <v>0.35736322994558928</v>
      </c>
      <c r="D9" s="13">
        <v>0.2098156139064048</v>
      </c>
      <c r="E9" s="13">
        <v>0.32341054250259149</v>
      </c>
      <c r="F9" s="13">
        <v>0.30406856108062519</v>
      </c>
      <c r="G9" s="13">
        <v>0.32960513038335099</v>
      </c>
      <c r="H9" s="13">
        <v>0.40871943499854879</v>
      </c>
      <c r="I9" s="13">
        <v>0.51335358628073269</v>
      </c>
      <c r="K9" s="13">
        <v>0.41230802421162982</v>
      </c>
      <c r="L9" s="13">
        <v>0.3035700789775278</v>
      </c>
      <c r="N9" s="13">
        <v>0.36211010160210638</v>
      </c>
      <c r="O9" s="13">
        <v>0.2959135983618732</v>
      </c>
      <c r="P9" s="13">
        <v>0.42585718885624418</v>
      </c>
      <c r="Q9" s="13">
        <v>0.3927149879032607</v>
      </c>
      <c r="R9" s="13">
        <v>0.36512443554575591</v>
      </c>
      <c r="S9" s="13">
        <v>0.32877591620804969</v>
      </c>
      <c r="T9" s="13">
        <v>0.39050768929477259</v>
      </c>
      <c r="U9" s="13">
        <v>0.33204609125930062</v>
      </c>
      <c r="V9" s="13">
        <v>0.31003640751078282</v>
      </c>
      <c r="W9" s="13">
        <v>0.34520799386532042</v>
      </c>
      <c r="X9" s="13">
        <v>0.39417763330771061</v>
      </c>
      <c r="Y9" s="13">
        <v>0.39407864947038412</v>
      </c>
      <c r="AA9" s="13">
        <v>0.36129478448418922</v>
      </c>
      <c r="AB9" s="13">
        <v>0.40657124712221848</v>
      </c>
      <c r="AC9" s="13">
        <v>0.32140097455710193</v>
      </c>
      <c r="AD9" s="13">
        <v>0.44243463809215577</v>
      </c>
      <c r="AE9" s="13">
        <v>0.22997925068457689</v>
      </c>
      <c r="AF9" s="13">
        <v>0.40734192891100762</v>
      </c>
      <c r="AH9" s="13">
        <v>0.37014980930613078</v>
      </c>
      <c r="AI9" s="13">
        <v>0.39495064815917519</v>
      </c>
      <c r="AJ9" s="13">
        <v>0.31008250167594831</v>
      </c>
      <c r="AK9" s="13">
        <v>0.40583858429860292</v>
      </c>
      <c r="AL9" s="13">
        <v>0.32880126166790069</v>
      </c>
      <c r="AN9" s="13">
        <v>0.39296083698127982</v>
      </c>
      <c r="AO9" s="13">
        <v>0.39515892585210161</v>
      </c>
      <c r="AP9" s="13">
        <v>0.3169907176851261</v>
      </c>
      <c r="AQ9" s="13">
        <v>0.31378859624128669</v>
      </c>
    </row>
    <row r="10" spans="2:45" ht="19" customHeight="1" x14ac:dyDescent="0.35">
      <c r="B10" s="12" t="s">
        <v>126</v>
      </c>
      <c r="C10" s="13">
        <v>0.34642373280955668</v>
      </c>
      <c r="D10" s="13">
        <v>0.32734605143164058</v>
      </c>
      <c r="E10" s="13">
        <v>0.31733278767747569</v>
      </c>
      <c r="F10" s="13">
        <v>0.34236475027250513</v>
      </c>
      <c r="G10" s="13">
        <v>0.34287957549658038</v>
      </c>
      <c r="H10" s="13">
        <v>0.38398984524521979</v>
      </c>
      <c r="I10" s="13">
        <v>0.36350971183801878</v>
      </c>
      <c r="K10" s="13">
        <v>0.33503123961113151</v>
      </c>
      <c r="L10" s="13">
        <v>0.35757743926549801</v>
      </c>
      <c r="N10" s="13">
        <v>0.36130138320578847</v>
      </c>
      <c r="O10" s="13">
        <v>0.43073684358992048</v>
      </c>
      <c r="P10" s="13">
        <v>0.24629328444253001</v>
      </c>
      <c r="Q10" s="13">
        <v>0.34349378114964979</v>
      </c>
      <c r="R10" s="13">
        <v>0.34387551501287089</v>
      </c>
      <c r="S10" s="13">
        <v>0.36130260860085323</v>
      </c>
      <c r="T10" s="13">
        <v>0.34783584230908959</v>
      </c>
      <c r="U10" s="13">
        <v>0.30700485794138771</v>
      </c>
      <c r="V10" s="13">
        <v>0.33031058340020419</v>
      </c>
      <c r="W10" s="13">
        <v>0.39209320746981818</v>
      </c>
      <c r="X10" s="13">
        <v>0.3258304432855616</v>
      </c>
      <c r="Y10" s="13">
        <v>0.36585947852417139</v>
      </c>
      <c r="AA10" s="13">
        <v>0.33587401133207379</v>
      </c>
      <c r="AB10" s="13">
        <v>0.41303160240376802</v>
      </c>
      <c r="AC10" s="13">
        <v>0.31047797193604398</v>
      </c>
      <c r="AD10" s="13">
        <v>0.32064789811665878</v>
      </c>
      <c r="AE10" s="13">
        <v>0.35825887883990809</v>
      </c>
      <c r="AF10" s="13">
        <v>0.35264561151141333</v>
      </c>
      <c r="AH10" s="13">
        <v>0.35871952314842559</v>
      </c>
      <c r="AI10" s="13">
        <v>0.37989057453101238</v>
      </c>
      <c r="AJ10" s="13">
        <v>0.33653532248588047</v>
      </c>
      <c r="AK10" s="13">
        <v>0.31649310075538151</v>
      </c>
      <c r="AL10" s="13">
        <v>0.35558880269242571</v>
      </c>
      <c r="AN10" s="13">
        <v>0.35651250440804771</v>
      </c>
      <c r="AO10" s="13">
        <v>0.34265369094926512</v>
      </c>
      <c r="AP10" s="13">
        <v>0.35055391285999082</v>
      </c>
      <c r="AQ10" s="13">
        <v>0.33725444151275019</v>
      </c>
    </row>
    <row r="11" spans="2:45" ht="32.15" customHeight="1" x14ac:dyDescent="0.35">
      <c r="B11" s="12" t="s">
        <v>127</v>
      </c>
      <c r="C11" s="13">
        <v>0.14052183161666049</v>
      </c>
      <c r="D11" s="13">
        <v>0.17904469542622689</v>
      </c>
      <c r="E11" s="13">
        <v>0.15637408812268491</v>
      </c>
      <c r="F11" s="13">
        <v>0.18641639005504279</v>
      </c>
      <c r="G11" s="13">
        <v>0.16470831676718869</v>
      </c>
      <c r="H11" s="13">
        <v>0.10612679093797001</v>
      </c>
      <c r="I11" s="13">
        <v>6.8536737271576692E-2</v>
      </c>
      <c r="K11" s="13">
        <v>0.12668802788842939</v>
      </c>
      <c r="L11" s="13">
        <v>0.1540656787154786</v>
      </c>
      <c r="N11" s="13">
        <v>0.18199685095930909</v>
      </c>
      <c r="O11" s="13">
        <v>8.3842256631168705E-2</v>
      </c>
      <c r="P11" s="13">
        <v>0.10070228994692471</v>
      </c>
      <c r="Q11" s="13">
        <v>9.8441890508312729E-2</v>
      </c>
      <c r="R11" s="13">
        <v>0.13123995576361211</v>
      </c>
      <c r="S11" s="13">
        <v>0.15184282790156531</v>
      </c>
      <c r="T11" s="13">
        <v>9.4723971687972877E-2</v>
      </c>
      <c r="U11" s="13">
        <v>0.18596839864327699</v>
      </c>
      <c r="V11" s="13">
        <v>0.16443033174043201</v>
      </c>
      <c r="W11" s="13">
        <v>0.14294671109530119</v>
      </c>
      <c r="X11" s="13">
        <v>0.1532879307126396</v>
      </c>
      <c r="Y11" s="13">
        <v>9.763971550656525E-2</v>
      </c>
      <c r="AA11" s="13">
        <v>0.1520770871863924</v>
      </c>
      <c r="AB11" s="13">
        <v>8.7028119738112197E-2</v>
      </c>
      <c r="AC11" s="13">
        <v>0.12153145287580371</v>
      </c>
      <c r="AD11" s="13">
        <v>8.6276378261682732E-2</v>
      </c>
      <c r="AE11" s="13">
        <v>0.21266443887470179</v>
      </c>
      <c r="AF11" s="13">
        <v>0.1144865957407105</v>
      </c>
      <c r="AH11" s="13">
        <v>0.15292630978787419</v>
      </c>
      <c r="AI11" s="13">
        <v>0.12962445536408809</v>
      </c>
      <c r="AJ11" s="13">
        <v>0.13481680789405351</v>
      </c>
      <c r="AK11" s="13">
        <v>0.1211611575324031</v>
      </c>
      <c r="AL11" s="13">
        <v>0.15212873226433349</v>
      </c>
      <c r="AN11" s="13">
        <v>0.11841756907009041</v>
      </c>
      <c r="AO11" s="13">
        <v>0.1193916238179191</v>
      </c>
      <c r="AP11" s="13">
        <v>0.16683824151191459</v>
      </c>
      <c r="AQ11" s="13">
        <v>0.16302017265684471</v>
      </c>
    </row>
    <row r="12" spans="2:45" ht="19" customHeight="1" x14ac:dyDescent="0.35">
      <c r="B12" s="12" t="s">
        <v>128</v>
      </c>
      <c r="C12" s="13">
        <v>5.4737149598000932E-2</v>
      </c>
      <c r="D12" s="13">
        <v>0.10854486625076699</v>
      </c>
      <c r="E12" s="13">
        <v>6.7884536546202592E-2</v>
      </c>
      <c r="F12" s="13">
        <v>5.7619936931316881E-2</v>
      </c>
      <c r="G12" s="13">
        <v>7.8659589757514164E-2</v>
      </c>
      <c r="H12" s="13">
        <v>1.9667931980311911E-2</v>
      </c>
      <c r="I12" s="13">
        <v>1.04970960681033E-2</v>
      </c>
      <c r="K12" s="13">
        <v>4.8402027441116317E-2</v>
      </c>
      <c r="L12" s="13">
        <v>6.0939487547185561E-2</v>
      </c>
      <c r="N12" s="13">
        <v>2.9095013121333099E-2</v>
      </c>
      <c r="O12" s="13">
        <v>5.0513571663579303E-2</v>
      </c>
      <c r="P12" s="13">
        <v>4.8144112528306908E-2</v>
      </c>
      <c r="Q12" s="13">
        <v>7.0791092349713453E-2</v>
      </c>
      <c r="R12" s="13">
        <v>7.0169539378824947E-2</v>
      </c>
      <c r="S12" s="13">
        <v>4.2972694665839223E-2</v>
      </c>
      <c r="T12" s="13">
        <v>8.0492381309748604E-2</v>
      </c>
      <c r="U12" s="13">
        <v>6.6163397719497474E-2</v>
      </c>
      <c r="V12" s="13">
        <v>6.8785815433943909E-2</v>
      </c>
      <c r="W12" s="13">
        <v>4.4731042195126261E-2</v>
      </c>
      <c r="X12" s="13">
        <v>3.2209613807541858E-2</v>
      </c>
      <c r="Y12" s="13">
        <v>5.1195005441033239E-2</v>
      </c>
      <c r="AA12" s="13">
        <v>6.4929710807013902E-2</v>
      </c>
      <c r="AB12" s="13">
        <v>3.383929386112039E-2</v>
      </c>
      <c r="AC12" s="13">
        <v>7.067941151797133E-2</v>
      </c>
      <c r="AD12" s="13">
        <v>6.5290871766211553E-2</v>
      </c>
      <c r="AE12" s="13">
        <v>5.959753968427578E-2</v>
      </c>
      <c r="AF12" s="13">
        <v>3.352286505893861E-2</v>
      </c>
      <c r="AH12" s="13">
        <v>3.8323455679683802E-2</v>
      </c>
      <c r="AI12" s="13">
        <v>3.9200407918630151E-2</v>
      </c>
      <c r="AJ12" s="13">
        <v>8.8207915831953365E-2</v>
      </c>
      <c r="AK12" s="13">
        <v>6.7404384926709776E-2</v>
      </c>
      <c r="AL12" s="13">
        <v>4.4936402054107719E-2</v>
      </c>
      <c r="AN12" s="13">
        <v>5.8745070583123317E-2</v>
      </c>
      <c r="AO12" s="13">
        <v>4.8012764629120852E-2</v>
      </c>
      <c r="AP12" s="13">
        <v>6.0670562575067567E-2</v>
      </c>
      <c r="AQ12" s="13">
        <v>5.2550642868643943E-2</v>
      </c>
    </row>
    <row r="13" spans="2:45" ht="19" customHeight="1" x14ac:dyDescent="0.35">
      <c r="B13" s="12" t="s">
        <v>129</v>
      </c>
      <c r="C13" s="13">
        <v>5.0713888351200193E-2</v>
      </c>
      <c r="D13" s="13">
        <v>0.1085533269363126</v>
      </c>
      <c r="E13" s="13">
        <v>7.9292114781567558E-2</v>
      </c>
      <c r="F13" s="13">
        <v>4.9429199687942342E-2</v>
      </c>
      <c r="G13" s="13">
        <v>4.0974485207989679E-2</v>
      </c>
      <c r="H13" s="13">
        <v>2.643186633040337E-2</v>
      </c>
      <c r="I13" s="13">
        <v>1.4675619314482651E-2</v>
      </c>
      <c r="K13" s="13">
        <v>5.2012492036785582E-2</v>
      </c>
      <c r="L13" s="13">
        <v>4.9442503408558762E-2</v>
      </c>
      <c r="N13" s="13">
        <v>2.175116615773677E-2</v>
      </c>
      <c r="O13" s="13">
        <v>5.2325847614059402E-2</v>
      </c>
      <c r="P13" s="13">
        <v>0.1087949095344017</v>
      </c>
      <c r="Q13" s="13">
        <v>1.407856327146759E-2</v>
      </c>
      <c r="R13" s="13">
        <v>4.2951670125177067E-2</v>
      </c>
      <c r="S13" s="13">
        <v>6.7302788058744845E-2</v>
      </c>
      <c r="T13" s="13">
        <v>4.5140497159012853E-2</v>
      </c>
      <c r="U13" s="13">
        <v>5.399585450147816E-2</v>
      </c>
      <c r="V13" s="13">
        <v>7.3644071996084984E-2</v>
      </c>
      <c r="W13" s="13">
        <v>2.7593118590819369E-2</v>
      </c>
      <c r="X13" s="13">
        <v>5.2598257494247798E-2</v>
      </c>
      <c r="Y13" s="13">
        <v>5.5008737239767139E-2</v>
      </c>
      <c r="AA13" s="13">
        <v>4.6287745410641991E-2</v>
      </c>
      <c r="AB13" s="13">
        <v>5.3204551556396917E-2</v>
      </c>
      <c r="AC13" s="13">
        <v>0.1062154606711614</v>
      </c>
      <c r="AD13" s="13">
        <v>5.4431701193382732E-2</v>
      </c>
      <c r="AE13" s="13">
        <v>4.9215791297708908E-2</v>
      </c>
      <c r="AF13" s="13">
        <v>4.1321585200659983E-2</v>
      </c>
      <c r="AH13" s="13">
        <v>4.3961860435103077E-2</v>
      </c>
      <c r="AI13" s="13">
        <v>4.3723659536809838E-2</v>
      </c>
      <c r="AJ13" s="13">
        <v>7.7785644980538901E-2</v>
      </c>
      <c r="AK13" s="13">
        <v>5.3669061949517101E-2</v>
      </c>
      <c r="AL13" s="13">
        <v>4.2936674239070889E-2</v>
      </c>
      <c r="AN13" s="13">
        <v>3.8982281958385247E-2</v>
      </c>
      <c r="AO13" s="13">
        <v>5.0341383138641421E-2</v>
      </c>
      <c r="AP13" s="13">
        <v>5.8152101793842503E-2</v>
      </c>
      <c r="AQ13" s="13">
        <v>5.7568079056617739E-2</v>
      </c>
    </row>
    <row r="14" spans="2:45" ht="19" customHeight="1" x14ac:dyDescent="0.35">
      <c r="B14" s="12" t="s">
        <v>81</v>
      </c>
      <c r="C14" s="13">
        <v>5.0240167678992392E-2</v>
      </c>
      <c r="D14" s="13">
        <v>6.6695446048648341E-2</v>
      </c>
      <c r="E14" s="13">
        <v>5.5705930369477789E-2</v>
      </c>
      <c r="F14" s="13">
        <v>6.0101161972567707E-2</v>
      </c>
      <c r="G14" s="13">
        <v>4.3172902387376137E-2</v>
      </c>
      <c r="H14" s="13">
        <v>5.5064130507546077E-2</v>
      </c>
      <c r="I14" s="13">
        <v>2.9427249227085891E-2</v>
      </c>
      <c r="K14" s="13">
        <v>2.5558188810907399E-2</v>
      </c>
      <c r="L14" s="13">
        <v>7.4404812085751337E-2</v>
      </c>
      <c r="N14" s="13">
        <v>4.3745484953726183E-2</v>
      </c>
      <c r="O14" s="13">
        <v>8.6667882139398689E-2</v>
      </c>
      <c r="P14" s="13">
        <v>7.0208214691592524E-2</v>
      </c>
      <c r="Q14" s="13">
        <v>8.0479684817595765E-2</v>
      </c>
      <c r="R14" s="13">
        <v>4.6638884173759068E-2</v>
      </c>
      <c r="S14" s="13">
        <v>4.7803164564947508E-2</v>
      </c>
      <c r="T14" s="13">
        <v>4.1299618239403611E-2</v>
      </c>
      <c r="U14" s="13">
        <v>5.4821399935058891E-2</v>
      </c>
      <c r="V14" s="13">
        <v>5.2792789918552081E-2</v>
      </c>
      <c r="W14" s="13">
        <v>4.742792678361453E-2</v>
      </c>
      <c r="X14" s="13">
        <v>4.1896121392298487E-2</v>
      </c>
      <c r="Y14" s="13">
        <v>3.621841381807888E-2</v>
      </c>
      <c r="AA14" s="13">
        <v>3.9536660779688787E-2</v>
      </c>
      <c r="AB14" s="13">
        <v>6.3251853183839916E-3</v>
      </c>
      <c r="AC14" s="13">
        <v>6.9694728441917653E-2</v>
      </c>
      <c r="AD14" s="13">
        <v>3.0918512569908411E-2</v>
      </c>
      <c r="AE14" s="13">
        <v>9.0284100618828633E-2</v>
      </c>
      <c r="AF14" s="13">
        <v>5.068141357726999E-2</v>
      </c>
      <c r="AH14" s="13">
        <v>3.5919041642782347E-2</v>
      </c>
      <c r="AI14" s="13">
        <v>1.261025449028398E-2</v>
      </c>
      <c r="AJ14" s="13">
        <v>5.2571807131625438E-2</v>
      </c>
      <c r="AK14" s="13">
        <v>3.5433710537385782E-2</v>
      </c>
      <c r="AL14" s="13">
        <v>7.5608127082161664E-2</v>
      </c>
      <c r="AN14" s="13">
        <v>3.4381736999073639E-2</v>
      </c>
      <c r="AO14" s="13">
        <v>4.4441611612951841E-2</v>
      </c>
      <c r="AP14" s="13">
        <v>4.6794463574058538E-2</v>
      </c>
      <c r="AQ14" s="13">
        <v>7.581806766385675E-2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I18"/>
  <sheetViews>
    <sheetView showGridLines="0" workbookViewId="0">
      <selection activeCell="F6" sqref="F6"/>
    </sheetView>
  </sheetViews>
  <sheetFormatPr defaultColWidth="8.81640625" defaultRowHeight="14.5" x14ac:dyDescent="0.35"/>
  <cols>
    <col min="1" max="1" width="5" customWidth="1"/>
    <col min="2" max="2" width="25" customWidth="1"/>
    <col min="3" max="9" width="20" customWidth="1"/>
  </cols>
  <sheetData>
    <row r="2" spans="2:9" ht="40" customHeight="1" x14ac:dyDescent="0.35">
      <c r="D2" s="14" t="s">
        <v>375</v>
      </c>
    </row>
    <row r="6" spans="2:9" ht="60" customHeight="1" x14ac:dyDescent="0.35">
      <c r="C6" s="15" t="s">
        <v>376</v>
      </c>
      <c r="D6" s="15" t="s">
        <v>377</v>
      </c>
      <c r="E6" s="15" t="s">
        <v>378</v>
      </c>
      <c r="F6" s="15" t="s">
        <v>379</v>
      </c>
      <c r="G6" s="15" t="s">
        <v>380</v>
      </c>
      <c r="H6" s="15" t="s">
        <v>381</v>
      </c>
      <c r="I6" s="15" t="s">
        <v>382</v>
      </c>
    </row>
    <row r="7" spans="2:9" x14ac:dyDescent="0.35">
      <c r="B7" s="12" t="s">
        <v>136</v>
      </c>
      <c r="C7" s="13">
        <v>0.75299938750200368</v>
      </c>
      <c r="D7" s="13">
        <v>0.3410348713058316</v>
      </c>
      <c r="E7" s="13">
        <v>0.347222145953693</v>
      </c>
      <c r="F7" s="13">
        <v>0.33571613988168197</v>
      </c>
      <c r="G7" s="13">
        <v>9.2229763453882993E-2</v>
      </c>
      <c r="H7" s="13">
        <v>5.0410434467973907E-2</v>
      </c>
      <c r="I7" s="13">
        <v>0.114412493070671</v>
      </c>
    </row>
    <row r="8" spans="2:9" ht="29" x14ac:dyDescent="0.35">
      <c r="B8" s="12" t="s">
        <v>137</v>
      </c>
      <c r="C8" s="13">
        <v>0.15285992182698149</v>
      </c>
      <c r="D8" s="13">
        <v>0.40609901885079902</v>
      </c>
      <c r="E8" s="13">
        <v>0.37480116451223461</v>
      </c>
      <c r="F8" s="13">
        <v>0.37674636414935009</v>
      </c>
      <c r="G8" s="13">
        <v>0.31283619377076233</v>
      </c>
      <c r="H8" s="13">
        <v>0.15120338233957739</v>
      </c>
      <c r="I8" s="13">
        <v>0.37340204476456162</v>
      </c>
    </row>
    <row r="9" spans="2:9" ht="29" x14ac:dyDescent="0.35">
      <c r="B9" s="12" t="s">
        <v>138</v>
      </c>
      <c r="C9" s="13">
        <v>3.7315265734137411E-2</v>
      </c>
      <c r="D9" s="13">
        <v>0.12931433205783921</v>
      </c>
      <c r="E9" s="13">
        <v>0.13510759698996239</v>
      </c>
      <c r="F9" s="13">
        <v>0.13720410591181001</v>
      </c>
      <c r="G9" s="13">
        <v>0.26706006141375271</v>
      </c>
      <c r="H9" s="13">
        <v>0.2797906846288043</v>
      </c>
      <c r="I9" s="13">
        <v>0.24120171884187019</v>
      </c>
    </row>
    <row r="10" spans="2:9" ht="29" x14ac:dyDescent="0.35">
      <c r="B10" s="12" t="s">
        <v>139</v>
      </c>
      <c r="C10" s="13">
        <v>2.950550030678448E-2</v>
      </c>
      <c r="D10" s="13">
        <v>7.0806485529417137E-2</v>
      </c>
      <c r="E10" s="13">
        <v>9.0508008859876199E-2</v>
      </c>
      <c r="F10" s="13">
        <v>9.7541845341647671E-2</v>
      </c>
      <c r="G10" s="13">
        <v>0.2256453744656611</v>
      </c>
      <c r="H10" s="13">
        <v>0.43715422785067981</v>
      </c>
      <c r="I10" s="13">
        <v>0.18312215504371279</v>
      </c>
    </row>
    <row r="11" spans="2:9" x14ac:dyDescent="0.35">
      <c r="B11" s="12" t="s">
        <v>81</v>
      </c>
      <c r="C11" s="13">
        <v>2.7319924630093001E-2</v>
      </c>
      <c r="D11" s="13">
        <v>5.2745292256113109E-2</v>
      </c>
      <c r="E11" s="13">
        <v>5.2361083684233901E-2</v>
      </c>
      <c r="F11" s="13">
        <v>5.2791544715510223E-2</v>
      </c>
      <c r="G11" s="13">
        <v>0.102228606895941</v>
      </c>
      <c r="H11" s="13">
        <v>8.1441270712964656E-2</v>
      </c>
      <c r="I11" s="13">
        <v>8.7861588279184499E-2</v>
      </c>
    </row>
    <row r="14" spans="2:9" x14ac:dyDescent="0.35">
      <c r="B14" t="s">
        <v>344</v>
      </c>
    </row>
    <row r="15" spans="2:9"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135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0.114412493070671</v>
      </c>
      <c r="D9" s="13">
        <v>0.11382199437464879</v>
      </c>
      <c r="E9" s="13">
        <v>0.102620520335512</v>
      </c>
      <c r="F9" s="13">
        <v>9.2894288087391932E-2</v>
      </c>
      <c r="G9" s="13">
        <v>0.13080966700058391</v>
      </c>
      <c r="H9" s="13">
        <v>0.1061034788735207</v>
      </c>
      <c r="I9" s="13">
        <v>0.1341751790633984</v>
      </c>
      <c r="K9" s="13">
        <v>0.127737801347622</v>
      </c>
      <c r="L9" s="13">
        <v>0.1013664833546782</v>
      </c>
      <c r="N9" s="13">
        <v>0.1139370558693614</v>
      </c>
      <c r="O9" s="13">
        <v>8.4649928235209504E-2</v>
      </c>
      <c r="P9" s="13">
        <v>0.1606843753521906</v>
      </c>
      <c r="Q9" s="13">
        <v>0.1585590677534735</v>
      </c>
      <c r="R9" s="13">
        <v>0.17014392328527991</v>
      </c>
      <c r="S9" s="13">
        <v>0.11159983299227851</v>
      </c>
      <c r="T9" s="13">
        <v>9.434854971900189E-2</v>
      </c>
      <c r="U9" s="13">
        <v>0.10764943980685281</v>
      </c>
      <c r="V9" s="13">
        <v>0.1120472117180101</v>
      </c>
      <c r="W9" s="13">
        <v>9.5457346910245225E-2</v>
      </c>
      <c r="X9" s="13">
        <v>9.6114389794450805E-2</v>
      </c>
      <c r="Y9" s="13">
        <v>8.3570313979045865E-2</v>
      </c>
      <c r="AA9" s="13">
        <v>0.16201995515180229</v>
      </c>
      <c r="AB9" s="13">
        <v>0.1464469813525926</v>
      </c>
      <c r="AC9" s="13">
        <v>5.7288904880550433E-2</v>
      </c>
      <c r="AD9" s="13">
        <v>6.7755795859089279E-2</v>
      </c>
      <c r="AE9" s="13">
        <v>5.3281651916323107E-2</v>
      </c>
      <c r="AF9" s="13">
        <v>0.1292808057434563</v>
      </c>
      <c r="AH9" s="13">
        <v>0.18288634052059799</v>
      </c>
      <c r="AI9" s="13">
        <v>0.1421673109632354</v>
      </c>
      <c r="AJ9" s="13">
        <v>0.1095959072935162</v>
      </c>
      <c r="AK9" s="13">
        <v>7.4090482413187012E-2</v>
      </c>
      <c r="AL9" s="13">
        <v>0.10185120668819279</v>
      </c>
      <c r="AN9" s="13">
        <v>0.14000352037269631</v>
      </c>
      <c r="AO9" s="13">
        <v>0.10968765377918301</v>
      </c>
      <c r="AP9" s="13">
        <v>0.10280067889910779</v>
      </c>
      <c r="AQ9" s="13">
        <v>0.1016774263771292</v>
      </c>
    </row>
    <row r="10" spans="2:45" ht="32.15" customHeight="1" x14ac:dyDescent="0.35">
      <c r="B10" s="12" t="s">
        <v>137</v>
      </c>
      <c r="C10" s="13">
        <v>0.37340204476456162</v>
      </c>
      <c r="D10" s="13">
        <v>0.2590308336716402</v>
      </c>
      <c r="E10" s="13">
        <v>0.3503934640368237</v>
      </c>
      <c r="F10" s="13">
        <v>0.38141604016604053</v>
      </c>
      <c r="G10" s="13">
        <v>0.34993672803241421</v>
      </c>
      <c r="H10" s="13">
        <v>0.39572290475138411</v>
      </c>
      <c r="I10" s="13">
        <v>0.46490091967683272</v>
      </c>
      <c r="K10" s="13">
        <v>0.40929011387074032</v>
      </c>
      <c r="L10" s="13">
        <v>0.33826618985475271</v>
      </c>
      <c r="N10" s="13">
        <v>0.4793836671126484</v>
      </c>
      <c r="O10" s="13">
        <v>0.41162661161433972</v>
      </c>
      <c r="P10" s="13">
        <v>0.31941236836824211</v>
      </c>
      <c r="Q10" s="13">
        <v>0.28546225713482543</v>
      </c>
      <c r="R10" s="13">
        <v>0.36291755722802149</v>
      </c>
      <c r="S10" s="13">
        <v>0.37685020990953011</v>
      </c>
      <c r="T10" s="13">
        <v>0.34714548277641721</v>
      </c>
      <c r="U10" s="13">
        <v>0.29450627083338388</v>
      </c>
      <c r="V10" s="13">
        <v>0.37248726786117192</v>
      </c>
      <c r="W10" s="13">
        <v>0.41719027015132309</v>
      </c>
      <c r="X10" s="13">
        <v>0.31874138599820673</v>
      </c>
      <c r="Y10" s="13">
        <v>0.42026216492969681</v>
      </c>
      <c r="AA10" s="13">
        <v>0.41497369431856862</v>
      </c>
      <c r="AB10" s="13">
        <v>0.45090228356026368</v>
      </c>
      <c r="AC10" s="13">
        <v>0.4162892098927779</v>
      </c>
      <c r="AD10" s="13">
        <v>0.34413345724231148</v>
      </c>
      <c r="AE10" s="13">
        <v>0.25541704800157827</v>
      </c>
      <c r="AF10" s="13">
        <v>0.39559718380138981</v>
      </c>
      <c r="AH10" s="13">
        <v>0.44411868486005762</v>
      </c>
      <c r="AI10" s="13">
        <v>0.46207954282879132</v>
      </c>
      <c r="AJ10" s="13">
        <v>0.34446554107542898</v>
      </c>
      <c r="AK10" s="13">
        <v>0.37037909825465232</v>
      </c>
      <c r="AL10" s="13">
        <v>0.32964914644316112</v>
      </c>
      <c r="AN10" s="13">
        <v>0.4055154933808624</v>
      </c>
      <c r="AO10" s="13">
        <v>0.3916362190685021</v>
      </c>
      <c r="AP10" s="13">
        <v>0.34498497951511242</v>
      </c>
      <c r="AQ10" s="13">
        <v>0.34439764250011429</v>
      </c>
    </row>
    <row r="11" spans="2:45" ht="32.15" customHeight="1" x14ac:dyDescent="0.35">
      <c r="B11" s="12" t="s">
        <v>138</v>
      </c>
      <c r="C11" s="13">
        <v>0.24120171884187019</v>
      </c>
      <c r="D11" s="13">
        <v>0.275905130702567</v>
      </c>
      <c r="E11" s="13">
        <v>0.2635001670125231</v>
      </c>
      <c r="F11" s="13">
        <v>0.22036957130780149</v>
      </c>
      <c r="G11" s="13">
        <v>0.24687872600798141</v>
      </c>
      <c r="H11" s="13">
        <v>0.20489880133438129</v>
      </c>
      <c r="I11" s="13">
        <v>0.23698873037965479</v>
      </c>
      <c r="K11" s="13">
        <v>0.23156970788574779</v>
      </c>
      <c r="L11" s="13">
        <v>0.25063184277644951</v>
      </c>
      <c r="N11" s="13">
        <v>0.2003808897607065</v>
      </c>
      <c r="O11" s="13">
        <v>0.25578731725657178</v>
      </c>
      <c r="P11" s="13">
        <v>0.21774620541682019</v>
      </c>
      <c r="Q11" s="13">
        <v>0.20280401856551969</v>
      </c>
      <c r="R11" s="13">
        <v>0.19178809501884411</v>
      </c>
      <c r="S11" s="13">
        <v>0.20397239185608099</v>
      </c>
      <c r="T11" s="13">
        <v>0.2863186670051629</v>
      </c>
      <c r="U11" s="13">
        <v>0.26833023743017442</v>
      </c>
      <c r="V11" s="13">
        <v>0.23109201507382371</v>
      </c>
      <c r="W11" s="13">
        <v>0.2462072040418653</v>
      </c>
      <c r="X11" s="13">
        <v>0.30210007879506318</v>
      </c>
      <c r="Y11" s="13">
        <v>0.29329279583098478</v>
      </c>
      <c r="AA11" s="13">
        <v>0.20008791340616261</v>
      </c>
      <c r="AB11" s="13">
        <v>0.20930112742293941</v>
      </c>
      <c r="AC11" s="13">
        <v>0.26340542667504557</v>
      </c>
      <c r="AD11" s="13">
        <v>0.2718051717829007</v>
      </c>
      <c r="AE11" s="13">
        <v>0.27706823845379552</v>
      </c>
      <c r="AF11" s="13">
        <v>0.25603035085831072</v>
      </c>
      <c r="AH11" s="13">
        <v>0.18010259795855049</v>
      </c>
      <c r="AI11" s="13">
        <v>0.2098448450222804</v>
      </c>
      <c r="AJ11" s="13">
        <v>0.2412494235383367</v>
      </c>
      <c r="AK11" s="13">
        <v>0.27473608532539101</v>
      </c>
      <c r="AL11" s="13">
        <v>0.25739192230862701</v>
      </c>
      <c r="AN11" s="13">
        <v>0.22860479641575149</v>
      </c>
      <c r="AO11" s="13">
        <v>0.25878239171719591</v>
      </c>
      <c r="AP11" s="13">
        <v>0.26163068342376528</v>
      </c>
      <c r="AQ11" s="13">
        <v>0.21831530440410041</v>
      </c>
    </row>
    <row r="12" spans="2:45" ht="32.15" customHeight="1" x14ac:dyDescent="0.35">
      <c r="B12" s="12" t="s">
        <v>139</v>
      </c>
      <c r="C12" s="13">
        <v>0.18312215504371279</v>
      </c>
      <c r="D12" s="13">
        <v>0.27294064203715362</v>
      </c>
      <c r="E12" s="13">
        <v>0.22534743534590809</v>
      </c>
      <c r="F12" s="13">
        <v>0.20996360792220661</v>
      </c>
      <c r="G12" s="13">
        <v>0.16438661340803379</v>
      </c>
      <c r="H12" s="13">
        <v>0.1512228435219419</v>
      </c>
      <c r="I12" s="13">
        <v>0.1044950374505503</v>
      </c>
      <c r="K12" s="13">
        <v>0.17884993374014291</v>
      </c>
      <c r="L12" s="13">
        <v>0.1873048305568677</v>
      </c>
      <c r="N12" s="13">
        <v>0.13149045527777509</v>
      </c>
      <c r="O12" s="13">
        <v>0.1802720535168125</v>
      </c>
      <c r="P12" s="13">
        <v>0.22693081723606739</v>
      </c>
      <c r="Q12" s="13">
        <v>0.25003158971268857</v>
      </c>
      <c r="R12" s="13">
        <v>0.1995627372823158</v>
      </c>
      <c r="S12" s="13">
        <v>0.20570300296558811</v>
      </c>
      <c r="T12" s="13">
        <v>0.1942475650744131</v>
      </c>
      <c r="U12" s="13">
        <v>0.2317194441460125</v>
      </c>
      <c r="V12" s="13">
        <v>0.1824550818715206</v>
      </c>
      <c r="W12" s="13">
        <v>0.14685979726605619</v>
      </c>
      <c r="X12" s="13">
        <v>0.16444184533989359</v>
      </c>
      <c r="Y12" s="13">
        <v>0.15394896459233301</v>
      </c>
      <c r="AA12" s="13">
        <v>0.15425625780543251</v>
      </c>
      <c r="AB12" s="13">
        <v>0.13505328970826949</v>
      </c>
      <c r="AC12" s="13">
        <v>0.2052602064453975</v>
      </c>
      <c r="AD12" s="13">
        <v>0.26419340084668719</v>
      </c>
      <c r="AE12" s="13">
        <v>0.2253826037138382</v>
      </c>
      <c r="AF12" s="13">
        <v>0.15377353449634459</v>
      </c>
      <c r="AH12" s="13">
        <v>0.13245634964330741</v>
      </c>
      <c r="AI12" s="13">
        <v>9.996060607562289E-2</v>
      </c>
      <c r="AJ12" s="13">
        <v>0.23605507984483801</v>
      </c>
      <c r="AK12" s="13">
        <v>0.2214577452653623</v>
      </c>
      <c r="AL12" s="13">
        <v>0.18258673648287591</v>
      </c>
      <c r="AN12" s="13">
        <v>0.1426455589631741</v>
      </c>
      <c r="AO12" s="13">
        <v>0.18314238880870931</v>
      </c>
      <c r="AP12" s="13">
        <v>0.21300385371371461</v>
      </c>
      <c r="AQ12" s="13">
        <v>0.20176187832859999</v>
      </c>
    </row>
    <row r="13" spans="2:45" ht="19" customHeight="1" x14ac:dyDescent="0.35">
      <c r="B13" s="12" t="s">
        <v>81</v>
      </c>
      <c r="C13" s="13">
        <v>8.7861588279184499E-2</v>
      </c>
      <c r="D13" s="13">
        <v>7.8301399213990625E-2</v>
      </c>
      <c r="E13" s="13">
        <v>5.8138413269233129E-2</v>
      </c>
      <c r="F13" s="13">
        <v>9.5356492516559588E-2</v>
      </c>
      <c r="G13" s="13">
        <v>0.1079882655509867</v>
      </c>
      <c r="H13" s="13">
        <v>0.14205197151877211</v>
      </c>
      <c r="I13" s="13">
        <v>5.9440133429563759E-2</v>
      </c>
      <c r="K13" s="13">
        <v>5.2552443155747017E-2</v>
      </c>
      <c r="L13" s="13">
        <v>0.122430653457252</v>
      </c>
      <c r="N13" s="13">
        <v>7.4807931979508704E-2</v>
      </c>
      <c r="O13" s="13">
        <v>6.7664089377066361E-2</v>
      </c>
      <c r="P13" s="13">
        <v>7.5226233626679781E-2</v>
      </c>
      <c r="Q13" s="13">
        <v>0.10314306683349279</v>
      </c>
      <c r="R13" s="13">
        <v>7.5587687185538682E-2</v>
      </c>
      <c r="S13" s="13">
        <v>0.1018745622765224</v>
      </c>
      <c r="T13" s="13">
        <v>7.7939735425005069E-2</v>
      </c>
      <c r="U13" s="13">
        <v>9.7794607783576168E-2</v>
      </c>
      <c r="V13" s="13">
        <v>0.1019184234754736</v>
      </c>
      <c r="W13" s="13">
        <v>9.4285381630509993E-2</v>
      </c>
      <c r="X13" s="13">
        <v>0.11860230007238549</v>
      </c>
      <c r="Y13" s="13">
        <v>4.8925760667939577E-2</v>
      </c>
      <c r="AA13" s="13">
        <v>6.8662179318034131E-2</v>
      </c>
      <c r="AB13" s="13">
        <v>5.8296317955934943E-2</v>
      </c>
      <c r="AC13" s="13">
        <v>5.7756252106228541E-2</v>
      </c>
      <c r="AD13" s="13">
        <v>5.211217426901138E-2</v>
      </c>
      <c r="AE13" s="13">
        <v>0.188850457914465</v>
      </c>
      <c r="AF13" s="13">
        <v>6.531812510049867E-2</v>
      </c>
      <c r="AH13" s="13">
        <v>6.0436027017486377E-2</v>
      </c>
      <c r="AI13" s="13">
        <v>8.5947695110069763E-2</v>
      </c>
      <c r="AJ13" s="13">
        <v>6.8634048247880108E-2</v>
      </c>
      <c r="AK13" s="13">
        <v>5.9336588741407403E-2</v>
      </c>
      <c r="AL13" s="13">
        <v>0.12852098807714321</v>
      </c>
      <c r="AN13" s="13">
        <v>8.3230630867515878E-2</v>
      </c>
      <c r="AO13" s="13">
        <v>5.675134662640971E-2</v>
      </c>
      <c r="AP13" s="13">
        <v>7.7579804448299927E-2</v>
      </c>
      <c r="AQ13" s="13">
        <v>0.13384774839005609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5.0410434467973907E-2</v>
      </c>
      <c r="D9" s="13">
        <v>5.0331093814040731E-2</v>
      </c>
      <c r="E9" s="13">
        <v>5.9143890625979391E-2</v>
      </c>
      <c r="F9" s="13">
        <v>6.1873289457196223E-2</v>
      </c>
      <c r="G9" s="13">
        <v>1.8364426376086689E-2</v>
      </c>
      <c r="H9" s="13">
        <v>5.7551430049814917E-2</v>
      </c>
      <c r="I9" s="13">
        <v>5.5207094766199991E-2</v>
      </c>
      <c r="K9" s="13">
        <v>5.8629291806872062E-2</v>
      </c>
      <c r="L9" s="13">
        <v>4.2363844440252839E-2</v>
      </c>
      <c r="N9" s="13">
        <v>1.593274766340547E-2</v>
      </c>
      <c r="O9" s="13">
        <v>1.9752601214504551E-2</v>
      </c>
      <c r="P9" s="13">
        <v>6.8449743331450347E-2</v>
      </c>
      <c r="Q9" s="13">
        <v>7.7543517278576862E-2</v>
      </c>
      <c r="R9" s="13">
        <v>5.7469608468233221E-2</v>
      </c>
      <c r="S9" s="13">
        <v>7.8033256743276616E-2</v>
      </c>
      <c r="T9" s="13">
        <v>4.609464554537035E-2</v>
      </c>
      <c r="U9" s="13">
        <v>4.524741823345909E-2</v>
      </c>
      <c r="V9" s="13">
        <v>6.1169969989508757E-2</v>
      </c>
      <c r="W9" s="13">
        <v>3.6984615177914862E-2</v>
      </c>
      <c r="X9" s="13">
        <v>4.9399333688828949E-2</v>
      </c>
      <c r="Y9" s="13">
        <v>5.2038685711252329E-2</v>
      </c>
      <c r="AA9" s="13">
        <v>5.5903814410297882E-2</v>
      </c>
      <c r="AB9" s="13">
        <v>4.819321905185054E-2</v>
      </c>
      <c r="AC9" s="13">
        <v>5.0834863881000267E-2</v>
      </c>
      <c r="AD9" s="13">
        <v>5.9564918655960329E-2</v>
      </c>
      <c r="AE9" s="13">
        <v>2.2877575890196081E-2</v>
      </c>
      <c r="AF9" s="13">
        <v>6.175619611099975E-2</v>
      </c>
      <c r="AH9" s="13">
        <v>6.7754135764349882E-2</v>
      </c>
      <c r="AI9" s="13">
        <v>3.6383671305951777E-2</v>
      </c>
      <c r="AJ9" s="13">
        <v>2.9957713324621341E-2</v>
      </c>
      <c r="AK9" s="13">
        <v>8.2248939908354801E-2</v>
      </c>
      <c r="AL9" s="13">
        <v>3.2635291970610367E-2</v>
      </c>
      <c r="AN9" s="13">
        <v>5.9263845010986922E-2</v>
      </c>
      <c r="AO9" s="13">
        <v>5.7728442367315641E-2</v>
      </c>
      <c r="AP9" s="13">
        <v>6.2015747688604357E-2</v>
      </c>
      <c r="AQ9" s="13">
        <v>2.3421280600606061E-2</v>
      </c>
    </row>
    <row r="10" spans="2:45" ht="32.15" customHeight="1" x14ac:dyDescent="0.35">
      <c r="B10" s="12" t="s">
        <v>137</v>
      </c>
      <c r="C10" s="13">
        <v>0.15120338233957739</v>
      </c>
      <c r="D10" s="13">
        <v>0.1036616778093265</v>
      </c>
      <c r="E10" s="13">
        <v>0.16833334753419441</v>
      </c>
      <c r="F10" s="13">
        <v>0.14833277236552189</v>
      </c>
      <c r="G10" s="13">
        <v>0.14869398641429241</v>
      </c>
      <c r="H10" s="13">
        <v>0.15715785531866769</v>
      </c>
      <c r="I10" s="13">
        <v>0.16895607382162911</v>
      </c>
      <c r="K10" s="13">
        <v>0.19313369059854971</v>
      </c>
      <c r="L10" s="13">
        <v>0.11015193365472289</v>
      </c>
      <c r="N10" s="13">
        <v>0.1566251374037182</v>
      </c>
      <c r="O10" s="13">
        <v>0.1231090092454461</v>
      </c>
      <c r="P10" s="13">
        <v>8.2807458023468491E-2</v>
      </c>
      <c r="Q10" s="13">
        <v>0.1060805230110789</v>
      </c>
      <c r="R10" s="13">
        <v>0.1995529790728067</v>
      </c>
      <c r="S10" s="13">
        <v>0.15637240417905601</v>
      </c>
      <c r="T10" s="13">
        <v>0.17047181264624939</v>
      </c>
      <c r="U10" s="13">
        <v>0.12985343713759401</v>
      </c>
      <c r="V10" s="13">
        <v>0.17753455770250881</v>
      </c>
      <c r="W10" s="13">
        <v>0.1175777562240783</v>
      </c>
      <c r="X10" s="13">
        <v>0.15128944705156361</v>
      </c>
      <c r="Y10" s="13">
        <v>0.1639366954136619</v>
      </c>
      <c r="AA10" s="13">
        <v>0.15164188095640829</v>
      </c>
      <c r="AB10" s="13">
        <v>0.12877183071066131</v>
      </c>
      <c r="AC10" s="13">
        <v>0.1034342433764079</v>
      </c>
      <c r="AD10" s="13">
        <v>0.23000018390522781</v>
      </c>
      <c r="AE10" s="13">
        <v>9.3452255598541797E-2</v>
      </c>
      <c r="AF10" s="13">
        <v>0.17640871721610521</v>
      </c>
      <c r="AH10" s="13">
        <v>0.16176022435707521</v>
      </c>
      <c r="AI10" s="13">
        <v>0.1028605031749895</v>
      </c>
      <c r="AJ10" s="13">
        <v>9.3714455930187221E-2</v>
      </c>
      <c r="AK10" s="13">
        <v>0.2238189287779023</v>
      </c>
      <c r="AL10" s="13">
        <v>0.13357779896758881</v>
      </c>
      <c r="AN10" s="13">
        <v>0.16207707810881281</v>
      </c>
      <c r="AO10" s="13">
        <v>0.13747122555807981</v>
      </c>
      <c r="AP10" s="13">
        <v>0.1787958054859726</v>
      </c>
      <c r="AQ10" s="13">
        <v>0.13049353512619061</v>
      </c>
    </row>
    <row r="11" spans="2:45" ht="32.15" customHeight="1" x14ac:dyDescent="0.35">
      <c r="B11" s="12" t="s">
        <v>138</v>
      </c>
      <c r="C11" s="13">
        <v>0.2797906846288043</v>
      </c>
      <c r="D11" s="13">
        <v>0.26630718955280791</v>
      </c>
      <c r="E11" s="13">
        <v>0.26691254218653271</v>
      </c>
      <c r="F11" s="13">
        <v>0.27217543390847798</v>
      </c>
      <c r="G11" s="13">
        <v>0.26968722495413389</v>
      </c>
      <c r="H11" s="13">
        <v>0.26107645003755497</v>
      </c>
      <c r="I11" s="13">
        <v>0.3261031324955842</v>
      </c>
      <c r="K11" s="13">
        <v>0.28632464157632309</v>
      </c>
      <c r="L11" s="13">
        <v>0.27339367946768128</v>
      </c>
      <c r="N11" s="13">
        <v>0.28214455717437392</v>
      </c>
      <c r="O11" s="13">
        <v>0.28831304463509311</v>
      </c>
      <c r="P11" s="13">
        <v>0.23360192594167131</v>
      </c>
      <c r="Q11" s="13">
        <v>0.35786597502481821</v>
      </c>
      <c r="R11" s="13">
        <v>0.24312769774187479</v>
      </c>
      <c r="S11" s="13">
        <v>0.26686188241145481</v>
      </c>
      <c r="T11" s="13">
        <v>0.27098431595941253</v>
      </c>
      <c r="U11" s="13">
        <v>0.24660768923749121</v>
      </c>
      <c r="V11" s="13">
        <v>0.28891005619156279</v>
      </c>
      <c r="W11" s="13">
        <v>0.30418002343830403</v>
      </c>
      <c r="X11" s="13">
        <v>0.30716388031786063</v>
      </c>
      <c r="Y11" s="13">
        <v>0.28805075264610452</v>
      </c>
      <c r="AA11" s="13">
        <v>0.27416326636324928</v>
      </c>
      <c r="AB11" s="13">
        <v>0.32342301013792318</v>
      </c>
      <c r="AC11" s="13">
        <v>0.25193553328245999</v>
      </c>
      <c r="AD11" s="13">
        <v>0.32830663130255572</v>
      </c>
      <c r="AE11" s="13">
        <v>0.24995233398984509</v>
      </c>
      <c r="AF11" s="13">
        <v>0.27992913428860361</v>
      </c>
      <c r="AH11" s="13">
        <v>0.28181884605834401</v>
      </c>
      <c r="AI11" s="13">
        <v>0.34305803401100221</v>
      </c>
      <c r="AJ11" s="13">
        <v>0.2033419784171952</v>
      </c>
      <c r="AK11" s="13">
        <v>0.29779047377552148</v>
      </c>
      <c r="AL11" s="13">
        <v>0.28197148730884758</v>
      </c>
      <c r="AN11" s="13">
        <v>0.26450797734665638</v>
      </c>
      <c r="AO11" s="13">
        <v>0.29331237427971069</v>
      </c>
      <c r="AP11" s="13">
        <v>0.28642075563745328</v>
      </c>
      <c r="AQ11" s="13">
        <v>0.27515969666551549</v>
      </c>
    </row>
    <row r="12" spans="2:45" ht="32.15" customHeight="1" x14ac:dyDescent="0.35">
      <c r="B12" s="12" t="s">
        <v>139</v>
      </c>
      <c r="C12" s="13">
        <v>0.43715422785067981</v>
      </c>
      <c r="D12" s="13">
        <v>0.51176687806803522</v>
      </c>
      <c r="E12" s="13">
        <v>0.44946736558203659</v>
      </c>
      <c r="F12" s="13">
        <v>0.42701436260151532</v>
      </c>
      <c r="G12" s="13">
        <v>0.4730928179105659</v>
      </c>
      <c r="H12" s="13">
        <v>0.42491734808486231</v>
      </c>
      <c r="I12" s="13">
        <v>0.36536773951746843</v>
      </c>
      <c r="K12" s="13">
        <v>0.41063117537905802</v>
      </c>
      <c r="L12" s="13">
        <v>0.46312135694450168</v>
      </c>
      <c r="N12" s="13">
        <v>0.49569790445515849</v>
      </c>
      <c r="O12" s="13">
        <v>0.51119797500109709</v>
      </c>
      <c r="P12" s="13">
        <v>0.54381632567195393</v>
      </c>
      <c r="Q12" s="13">
        <v>0.37542681104257791</v>
      </c>
      <c r="R12" s="13">
        <v>0.42376768874078158</v>
      </c>
      <c r="S12" s="13">
        <v>0.4262869753240901</v>
      </c>
      <c r="T12" s="13">
        <v>0.45104725354018638</v>
      </c>
      <c r="U12" s="13">
        <v>0.49890611996620482</v>
      </c>
      <c r="V12" s="13">
        <v>0.35880158005708768</v>
      </c>
      <c r="W12" s="13">
        <v>0.46367499948436097</v>
      </c>
      <c r="X12" s="13">
        <v>0.36025167046154771</v>
      </c>
      <c r="Y12" s="13">
        <v>0.42721891469622192</v>
      </c>
      <c r="AA12" s="13">
        <v>0.44058599546917848</v>
      </c>
      <c r="AB12" s="13">
        <v>0.47481656973607622</v>
      </c>
      <c r="AC12" s="13">
        <v>0.57533464327902473</v>
      </c>
      <c r="AD12" s="13">
        <v>0.32952390869841253</v>
      </c>
      <c r="AE12" s="13">
        <v>0.49140410431123072</v>
      </c>
      <c r="AF12" s="13">
        <v>0.39730816567973609</v>
      </c>
      <c r="AH12" s="13">
        <v>0.41383256293337539</v>
      </c>
      <c r="AI12" s="13">
        <v>0.46634959997167402</v>
      </c>
      <c r="AJ12" s="13">
        <v>0.61346253418649743</v>
      </c>
      <c r="AK12" s="13">
        <v>0.32089978575504369</v>
      </c>
      <c r="AL12" s="13">
        <v>0.44659071012521828</v>
      </c>
      <c r="AN12" s="13">
        <v>0.43663037993511022</v>
      </c>
      <c r="AO12" s="13">
        <v>0.47056866871608227</v>
      </c>
      <c r="AP12" s="13">
        <v>0.39079292402731269</v>
      </c>
      <c r="AQ12" s="13">
        <v>0.44514318991271812</v>
      </c>
    </row>
    <row r="13" spans="2:45" ht="19" customHeight="1" x14ac:dyDescent="0.35">
      <c r="B13" s="12" t="s">
        <v>81</v>
      </c>
      <c r="C13" s="13">
        <v>8.1441270712964656E-2</v>
      </c>
      <c r="D13" s="13">
        <v>6.7933160755789923E-2</v>
      </c>
      <c r="E13" s="13">
        <v>5.6142854071256937E-2</v>
      </c>
      <c r="F13" s="13">
        <v>9.0604141667288765E-2</v>
      </c>
      <c r="G13" s="13">
        <v>9.0161544344921143E-2</v>
      </c>
      <c r="H13" s="13">
        <v>9.9296916509100192E-2</v>
      </c>
      <c r="I13" s="13">
        <v>8.4365959399118381E-2</v>
      </c>
      <c r="K13" s="13">
        <v>5.1281200639197042E-2</v>
      </c>
      <c r="L13" s="13">
        <v>0.1109691854928412</v>
      </c>
      <c r="N13" s="13">
        <v>4.9599653303344163E-2</v>
      </c>
      <c r="O13" s="13">
        <v>5.7627369903859048E-2</v>
      </c>
      <c r="P13" s="13">
        <v>7.1324547031455951E-2</v>
      </c>
      <c r="Q13" s="13">
        <v>8.3083173642948316E-2</v>
      </c>
      <c r="R13" s="13">
        <v>7.6082025976303813E-2</v>
      </c>
      <c r="S13" s="13">
        <v>7.24454813421226E-2</v>
      </c>
      <c r="T13" s="13">
        <v>6.140197230878143E-2</v>
      </c>
      <c r="U13" s="13">
        <v>7.9385335425250725E-2</v>
      </c>
      <c r="V13" s="13">
        <v>0.1135838360593318</v>
      </c>
      <c r="W13" s="13">
        <v>7.7582605675341643E-2</v>
      </c>
      <c r="X13" s="13">
        <v>0.13189566848019901</v>
      </c>
      <c r="Y13" s="13">
        <v>6.8754951532759304E-2</v>
      </c>
      <c r="AA13" s="13">
        <v>7.7705042800866056E-2</v>
      </c>
      <c r="AB13" s="13">
        <v>2.479537036348891E-2</v>
      </c>
      <c r="AC13" s="13">
        <v>1.846071618110711E-2</v>
      </c>
      <c r="AD13" s="13">
        <v>5.2604357437843662E-2</v>
      </c>
      <c r="AE13" s="13">
        <v>0.1423137302101864</v>
      </c>
      <c r="AF13" s="13">
        <v>8.4597786704555339E-2</v>
      </c>
      <c r="AH13" s="13">
        <v>7.4834230886855424E-2</v>
      </c>
      <c r="AI13" s="13">
        <v>5.1348191536382551E-2</v>
      </c>
      <c r="AJ13" s="13">
        <v>5.9523318141498853E-2</v>
      </c>
      <c r="AK13" s="13">
        <v>7.5241871783177539E-2</v>
      </c>
      <c r="AL13" s="13">
        <v>0.1052247116277349</v>
      </c>
      <c r="AN13" s="13">
        <v>7.7520719598433985E-2</v>
      </c>
      <c r="AO13" s="13">
        <v>4.091928907881151E-2</v>
      </c>
      <c r="AP13" s="13">
        <v>8.1974767160657047E-2</v>
      </c>
      <c r="AQ13" s="13">
        <v>0.12578229769496971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S30"/>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58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59</v>
      </c>
      <c r="C9" s="13">
        <v>0.47077302392265852</v>
      </c>
      <c r="D9" s="13">
        <v>0.41525930953013568</v>
      </c>
      <c r="E9" s="13">
        <v>0.48729311406529813</v>
      </c>
      <c r="F9" s="13">
        <v>0.45847098753321441</v>
      </c>
      <c r="G9" s="13">
        <v>0.48025697102449638</v>
      </c>
      <c r="H9" s="13">
        <v>0.44982737895810321</v>
      </c>
      <c r="I9" s="13">
        <v>0.51032501738754354</v>
      </c>
      <c r="K9" s="13">
        <v>0.41694103722204667</v>
      </c>
      <c r="L9" s="13">
        <v>0.52347669178016942</v>
      </c>
      <c r="N9" s="13">
        <v>0.53365342148037886</v>
      </c>
      <c r="O9" s="13">
        <v>0.70520917461834476</v>
      </c>
      <c r="P9" s="13">
        <v>0.56953606410747459</v>
      </c>
      <c r="Q9" s="13">
        <v>0.47206599150359912</v>
      </c>
      <c r="R9" s="13">
        <v>0.5070793059610389</v>
      </c>
      <c r="S9" s="13">
        <v>0.42334597728789042</v>
      </c>
      <c r="T9" s="13">
        <v>0.46336502958927328</v>
      </c>
      <c r="U9" s="13">
        <v>0.45720852760583452</v>
      </c>
      <c r="V9" s="13">
        <v>0.37995131264052262</v>
      </c>
      <c r="W9" s="13">
        <v>0.44879469909763881</v>
      </c>
      <c r="X9" s="13">
        <v>0.42839919443244429</v>
      </c>
      <c r="Y9" s="13">
        <v>0.50244213784892944</v>
      </c>
      <c r="AA9" s="13">
        <v>0.5523517161991397</v>
      </c>
      <c r="AB9" s="13">
        <v>0.4460623043891277</v>
      </c>
      <c r="AC9" s="13">
        <v>0.51390569231090599</v>
      </c>
      <c r="AD9" s="13">
        <v>0.32541707055568703</v>
      </c>
      <c r="AE9" s="13">
        <v>0.47588346240029311</v>
      </c>
      <c r="AF9" s="13">
        <v>0.4282982897425443</v>
      </c>
      <c r="AH9" s="13">
        <v>0.55944446378919366</v>
      </c>
      <c r="AI9" s="13">
        <v>0.49148511797676392</v>
      </c>
      <c r="AJ9" s="13">
        <v>0.53681903238858686</v>
      </c>
      <c r="AK9" s="13">
        <v>0.35296247959147931</v>
      </c>
      <c r="AL9" s="13">
        <v>0.47224338521396741</v>
      </c>
      <c r="AN9" s="13">
        <v>0.43833093580983412</v>
      </c>
      <c r="AO9" s="13">
        <v>0.50055028086840569</v>
      </c>
      <c r="AP9" s="13">
        <v>0.44066760886706929</v>
      </c>
      <c r="AQ9" s="13">
        <v>0.50068990453510664</v>
      </c>
    </row>
    <row r="10" spans="2:45" ht="19" customHeight="1" x14ac:dyDescent="0.35">
      <c r="B10" s="12" t="s">
        <v>60</v>
      </c>
      <c r="C10" s="13">
        <v>0.34882887204126101</v>
      </c>
      <c r="D10" s="13">
        <v>0.31512289757647782</v>
      </c>
      <c r="E10" s="13">
        <v>0.36467602036357238</v>
      </c>
      <c r="F10" s="13">
        <v>0.30903189115498447</v>
      </c>
      <c r="G10" s="13">
        <v>0.32804732348475629</v>
      </c>
      <c r="H10" s="13">
        <v>0.38919433526681652</v>
      </c>
      <c r="I10" s="13">
        <v>0.38015465448897601</v>
      </c>
      <c r="K10" s="13">
        <v>0.39267202070325002</v>
      </c>
      <c r="L10" s="13">
        <v>0.3059046761025162</v>
      </c>
      <c r="N10" s="13">
        <v>0.28209118505723629</v>
      </c>
      <c r="O10" s="13">
        <v>0.37144206218486958</v>
      </c>
      <c r="P10" s="13">
        <v>0.28645052412478722</v>
      </c>
      <c r="Q10" s="13">
        <v>0.38782534507772259</v>
      </c>
      <c r="R10" s="13">
        <v>0.33322472352774107</v>
      </c>
      <c r="S10" s="13">
        <v>0.36170607067637828</v>
      </c>
      <c r="T10" s="13">
        <v>0.30130175535262482</v>
      </c>
      <c r="U10" s="13">
        <v>0.33731981362927532</v>
      </c>
      <c r="V10" s="13">
        <v>0.38711751218261031</v>
      </c>
      <c r="W10" s="13">
        <v>0.32060986949963849</v>
      </c>
      <c r="X10" s="13">
        <v>0.42221302520813642</v>
      </c>
      <c r="Y10" s="13">
        <v>0.39804255584272458</v>
      </c>
      <c r="AA10" s="13">
        <v>0.3359214707980781</v>
      </c>
      <c r="AB10" s="13">
        <v>0.39585441919435271</v>
      </c>
      <c r="AC10" s="13">
        <v>0.35894954887577663</v>
      </c>
      <c r="AD10" s="13">
        <v>0.31360682388729177</v>
      </c>
      <c r="AE10" s="13">
        <v>0.31795288195568761</v>
      </c>
      <c r="AF10" s="13">
        <v>0.39405553063494742</v>
      </c>
      <c r="AH10" s="13">
        <v>0.40056351212666758</v>
      </c>
      <c r="AI10" s="13">
        <v>0.40439814628230691</v>
      </c>
      <c r="AJ10" s="13">
        <v>0.29659137208178921</v>
      </c>
      <c r="AK10" s="13">
        <v>0.30327768659452348</v>
      </c>
      <c r="AL10" s="13">
        <v>0.36022553122107609</v>
      </c>
      <c r="AN10" s="13">
        <v>0.41005793194259649</v>
      </c>
      <c r="AO10" s="13">
        <v>0.33069525678809891</v>
      </c>
      <c r="AP10" s="13">
        <v>0.33720228896684012</v>
      </c>
      <c r="AQ10" s="13">
        <v>0.3121247634598957</v>
      </c>
    </row>
    <row r="11" spans="2:45" ht="19" customHeight="1" x14ac:dyDescent="0.35">
      <c r="B11" s="12" t="s">
        <v>61</v>
      </c>
      <c r="C11" s="13">
        <v>0.70717907164514204</v>
      </c>
      <c r="D11" s="13">
        <v>0.78705259664941718</v>
      </c>
      <c r="E11" s="13">
        <v>0.75493007883027796</v>
      </c>
      <c r="F11" s="13">
        <v>0.83011313509554741</v>
      </c>
      <c r="G11" s="13">
        <v>0.77495233241614447</v>
      </c>
      <c r="H11" s="13">
        <v>0.67021690395778244</v>
      </c>
      <c r="I11" s="13">
        <v>0.48586491700348983</v>
      </c>
      <c r="K11" s="13">
        <v>0.68104220324708231</v>
      </c>
      <c r="L11" s="13">
        <v>0.73276811108646678</v>
      </c>
      <c r="N11" s="13">
        <v>0.72181472505699196</v>
      </c>
      <c r="O11" s="13">
        <v>0.74922784664917674</v>
      </c>
      <c r="P11" s="13">
        <v>0.75959278340962333</v>
      </c>
      <c r="Q11" s="13">
        <v>0.6792109090733075</v>
      </c>
      <c r="R11" s="13">
        <v>0.69788105993028626</v>
      </c>
      <c r="S11" s="13">
        <v>0.77304358995255262</v>
      </c>
      <c r="T11" s="13">
        <v>0.72586185237846379</v>
      </c>
      <c r="U11" s="13">
        <v>0.68021199410030497</v>
      </c>
      <c r="V11" s="13">
        <v>0.73391304064341267</v>
      </c>
      <c r="W11" s="13">
        <v>0.6553665763786497</v>
      </c>
      <c r="X11" s="13">
        <v>0.69466763350201988</v>
      </c>
      <c r="Y11" s="13">
        <v>0.67055428621847857</v>
      </c>
      <c r="AA11" s="13">
        <v>0.7723647654694944</v>
      </c>
      <c r="AB11" s="13">
        <v>0.68070206119592447</v>
      </c>
      <c r="AC11" s="13">
        <v>0.74766930512526586</v>
      </c>
      <c r="AD11" s="13">
        <v>0.61320811860319302</v>
      </c>
      <c r="AE11" s="13">
        <v>0.78173358227756573</v>
      </c>
      <c r="AF11" s="13">
        <v>0.60250228725446331</v>
      </c>
      <c r="AH11" s="13">
        <v>0.74679185546710791</v>
      </c>
      <c r="AI11" s="13">
        <v>0.74311869476194214</v>
      </c>
      <c r="AJ11" s="13">
        <v>0.80226048732452582</v>
      </c>
      <c r="AK11" s="13">
        <v>0.6347850670432168</v>
      </c>
      <c r="AL11" s="13">
        <v>0.68761603458112586</v>
      </c>
      <c r="AN11" s="13">
        <v>0.66698532442456382</v>
      </c>
      <c r="AO11" s="13">
        <v>0.69075741299952231</v>
      </c>
      <c r="AP11" s="13">
        <v>0.72934606126178714</v>
      </c>
      <c r="AQ11" s="13">
        <v>0.74792195052817256</v>
      </c>
    </row>
    <row r="12" spans="2:45" ht="19" customHeight="1" x14ac:dyDescent="0.35">
      <c r="B12" s="12" t="s">
        <v>62</v>
      </c>
      <c r="C12" s="13">
        <v>0.1227322770005124</v>
      </c>
      <c r="D12" s="13">
        <v>0.18032638454687519</v>
      </c>
      <c r="E12" s="13">
        <v>0.14327890575383559</v>
      </c>
      <c r="F12" s="13">
        <v>0.13046767867191331</v>
      </c>
      <c r="G12" s="13">
        <v>9.9427393354198867E-2</v>
      </c>
      <c r="H12" s="13">
        <v>7.5457755054896408E-2</v>
      </c>
      <c r="I12" s="13">
        <v>0.11251732106440369</v>
      </c>
      <c r="K12" s="13">
        <v>0.13104071533582351</v>
      </c>
      <c r="L12" s="13">
        <v>0.11459798359473181</v>
      </c>
      <c r="N12" s="13">
        <v>0.15402031429224361</v>
      </c>
      <c r="O12" s="13">
        <v>6.7934380730407792E-2</v>
      </c>
      <c r="P12" s="13">
        <v>0.1858172717371413</v>
      </c>
      <c r="Q12" s="13">
        <v>9.2911480047025777E-2</v>
      </c>
      <c r="R12" s="13">
        <v>0.1289848889853249</v>
      </c>
      <c r="S12" s="13">
        <v>0.11958323744583831</v>
      </c>
      <c r="T12" s="13">
        <v>0.14416920349533141</v>
      </c>
      <c r="U12" s="13">
        <v>9.6793577055986291E-2</v>
      </c>
      <c r="V12" s="13">
        <v>0.13178641026915661</v>
      </c>
      <c r="W12" s="13">
        <v>0.1074565131477376</v>
      </c>
      <c r="X12" s="13">
        <v>8.8195778886246051E-2</v>
      </c>
      <c r="Y12" s="13">
        <v>0.1314944770495956</v>
      </c>
      <c r="AA12" s="13">
        <v>0.14397776612518959</v>
      </c>
      <c r="AB12" s="13">
        <v>0.22124976339311209</v>
      </c>
      <c r="AC12" s="13">
        <v>0.30784312576155809</v>
      </c>
      <c r="AD12" s="13">
        <v>1.2325686519683989E-2</v>
      </c>
      <c r="AE12" s="13">
        <v>0.1101850263181632</v>
      </c>
      <c r="AF12" s="13">
        <v>8.4864128924018623E-2</v>
      </c>
      <c r="AH12" s="13">
        <v>0.15457341915932341</v>
      </c>
      <c r="AI12" s="13">
        <v>0.15458021096763869</v>
      </c>
      <c r="AJ12" s="13">
        <v>0.29072963392224582</v>
      </c>
      <c r="AK12" s="13">
        <v>3.6984597994135608E-2</v>
      </c>
      <c r="AL12" s="13">
        <v>8.7359402697976873E-2</v>
      </c>
      <c r="AN12" s="13">
        <v>0.15622337723857849</v>
      </c>
      <c r="AO12" s="13">
        <v>0.12946734934033349</v>
      </c>
      <c r="AP12" s="13">
        <v>0.1007381639367278</v>
      </c>
      <c r="AQ12" s="13">
        <v>9.9881688087859299E-2</v>
      </c>
    </row>
    <row r="13" spans="2:45" ht="32.15" customHeight="1" x14ac:dyDescent="0.35">
      <c r="B13" s="12" t="s">
        <v>63</v>
      </c>
      <c r="C13" s="13">
        <v>0.3992262273459129</v>
      </c>
      <c r="D13" s="13">
        <v>0.27368836651612999</v>
      </c>
      <c r="E13" s="13">
        <v>0.3149383046996021</v>
      </c>
      <c r="F13" s="13">
        <v>0.35493187133495552</v>
      </c>
      <c r="G13" s="13">
        <v>0.41503252241513022</v>
      </c>
      <c r="H13" s="13">
        <v>0.49491691998066911</v>
      </c>
      <c r="I13" s="13">
        <v>0.50917266703752251</v>
      </c>
      <c r="K13" s="13">
        <v>0.41125878954226452</v>
      </c>
      <c r="L13" s="13">
        <v>0.38744586774301992</v>
      </c>
      <c r="N13" s="13">
        <v>0.34403696527773181</v>
      </c>
      <c r="O13" s="13">
        <v>0.41750515125444287</v>
      </c>
      <c r="P13" s="13">
        <v>0.33429644867271702</v>
      </c>
      <c r="Q13" s="13">
        <v>0.36033839364150749</v>
      </c>
      <c r="R13" s="13">
        <v>0.41405185843531073</v>
      </c>
      <c r="S13" s="13">
        <v>0.44500691901340472</v>
      </c>
      <c r="T13" s="13">
        <v>0.42450816495203642</v>
      </c>
      <c r="U13" s="13">
        <v>0.42592723532116361</v>
      </c>
      <c r="V13" s="13">
        <v>0.36478971412507272</v>
      </c>
      <c r="W13" s="13">
        <v>0.44967431505421729</v>
      </c>
      <c r="X13" s="13">
        <v>0.37233763409353487</v>
      </c>
      <c r="Y13" s="13">
        <v>0.40074481828816311</v>
      </c>
      <c r="AA13" s="13">
        <v>0.30095564289780452</v>
      </c>
      <c r="AB13" s="13">
        <v>0.25707287817313229</v>
      </c>
      <c r="AC13" s="13">
        <v>8.8065315545211603E-2</v>
      </c>
      <c r="AD13" s="13">
        <v>0.77348402318476872</v>
      </c>
      <c r="AE13" s="13">
        <v>0.35514784243956998</v>
      </c>
      <c r="AF13" s="13">
        <v>0.49608697713232641</v>
      </c>
      <c r="AH13" s="13">
        <v>0.22312748389603981</v>
      </c>
      <c r="AI13" s="13">
        <v>0.23444151448206491</v>
      </c>
      <c r="AJ13" s="13">
        <v>0.14470911339866471</v>
      </c>
      <c r="AK13" s="13">
        <v>0.72757646074229854</v>
      </c>
      <c r="AL13" s="13">
        <v>0.41515887236401378</v>
      </c>
      <c r="AN13" s="13">
        <v>0.33108043818702543</v>
      </c>
      <c r="AO13" s="13">
        <v>0.39412746369177892</v>
      </c>
      <c r="AP13" s="13">
        <v>0.47787016216311912</v>
      </c>
      <c r="AQ13" s="13">
        <v>0.40856513382277698</v>
      </c>
    </row>
    <row r="14" spans="2:45" ht="32.15" customHeight="1" x14ac:dyDescent="0.35">
      <c r="B14" s="12" t="s">
        <v>64</v>
      </c>
      <c r="C14" s="13">
        <v>0.1090922643536642</v>
      </c>
      <c r="D14" s="13">
        <v>8.2657295857146276E-2</v>
      </c>
      <c r="E14" s="13">
        <v>6.6914152272832081E-2</v>
      </c>
      <c r="F14" s="13">
        <v>0.15425085791562279</v>
      </c>
      <c r="G14" s="13">
        <v>0.1142933368914423</v>
      </c>
      <c r="H14" s="13">
        <v>0.12544536168520379</v>
      </c>
      <c r="I14" s="13">
        <v>0.1088615615669223</v>
      </c>
      <c r="K14" s="13">
        <v>0.136464376501262</v>
      </c>
      <c r="L14" s="13">
        <v>8.2293871881012878E-2</v>
      </c>
      <c r="N14" s="13">
        <v>8.9962392594285095E-2</v>
      </c>
      <c r="O14" s="13">
        <v>1.58059577425602E-2</v>
      </c>
      <c r="P14" s="13">
        <v>0.1169812543583572</v>
      </c>
      <c r="Q14" s="13">
        <v>0.14627178313015529</v>
      </c>
      <c r="R14" s="13">
        <v>0.11458492801814781</v>
      </c>
      <c r="S14" s="13">
        <v>0.14513984781610989</v>
      </c>
      <c r="T14" s="13">
        <v>0.1165653713247549</v>
      </c>
      <c r="U14" s="13">
        <v>0.12329125470447121</v>
      </c>
      <c r="V14" s="13">
        <v>0.10150919868150569</v>
      </c>
      <c r="W14" s="13">
        <v>0.1206438766730728</v>
      </c>
      <c r="X14" s="13">
        <v>7.9817809694482419E-2</v>
      </c>
      <c r="Y14" s="13">
        <v>0.10092097078843219</v>
      </c>
      <c r="AA14" s="13">
        <v>8.2652099333676357E-2</v>
      </c>
      <c r="AB14" s="13">
        <v>3.9803261321434379E-2</v>
      </c>
      <c r="AC14" s="13">
        <v>3.4629493869691642E-2</v>
      </c>
      <c r="AD14" s="13">
        <v>0.25584514503757783</v>
      </c>
      <c r="AE14" s="13">
        <v>9.1921675785112927E-2</v>
      </c>
      <c r="AF14" s="13">
        <v>0.1225644826762588</v>
      </c>
      <c r="AH14" s="13">
        <v>4.2906927146329488E-2</v>
      </c>
      <c r="AI14" s="13">
        <v>5.1381619813752513E-2</v>
      </c>
      <c r="AJ14" s="13">
        <v>3.1304059073745109E-2</v>
      </c>
      <c r="AK14" s="13">
        <v>0.24389653113932111</v>
      </c>
      <c r="AL14" s="13">
        <v>9.9298218915708308E-2</v>
      </c>
      <c r="AN14" s="13">
        <v>6.5931370968694419E-2</v>
      </c>
      <c r="AO14" s="13">
        <v>9.7236106027620547E-2</v>
      </c>
      <c r="AP14" s="13">
        <v>0.15826790750239161</v>
      </c>
      <c r="AQ14" s="13">
        <v>0.1242834216677618</v>
      </c>
    </row>
    <row r="15" spans="2:45" ht="19" customHeight="1" x14ac:dyDescent="0.35">
      <c r="B15" s="12" t="s">
        <v>65</v>
      </c>
      <c r="C15" s="13">
        <v>8.6249307653354701E-2</v>
      </c>
      <c r="D15" s="13">
        <v>9.7281466800551775E-2</v>
      </c>
      <c r="E15" s="13">
        <v>7.2916968720161998E-2</v>
      </c>
      <c r="F15" s="13">
        <v>6.9253291874401032E-2</v>
      </c>
      <c r="G15" s="13">
        <v>9.5872340549330179E-2</v>
      </c>
      <c r="H15" s="13">
        <v>9.5676524617059319E-2</v>
      </c>
      <c r="I15" s="13">
        <v>8.9483928227611517E-2</v>
      </c>
      <c r="K15" s="13">
        <v>9.2679027244441728E-2</v>
      </c>
      <c r="L15" s="13">
        <v>7.9954355032894706E-2</v>
      </c>
      <c r="N15" s="13">
        <v>0.1022720995033034</v>
      </c>
      <c r="O15" s="13">
        <v>0.1002997922859733</v>
      </c>
      <c r="P15" s="13">
        <v>9.9197500827059054E-2</v>
      </c>
      <c r="Q15" s="13">
        <v>8.8169531193383874E-2</v>
      </c>
      <c r="R15" s="13">
        <v>6.1506951530920367E-2</v>
      </c>
      <c r="S15" s="13">
        <v>6.9875245345713419E-2</v>
      </c>
      <c r="T15" s="13">
        <v>9.2500764593000981E-2</v>
      </c>
      <c r="U15" s="13">
        <v>7.1180855635259277E-2</v>
      </c>
      <c r="V15" s="13">
        <v>8.6043270381859813E-2</v>
      </c>
      <c r="W15" s="13">
        <v>9.8165068757006327E-2</v>
      </c>
      <c r="X15" s="13">
        <v>8.1709378359427168E-2</v>
      </c>
      <c r="Y15" s="13">
        <v>9.9747491844330863E-2</v>
      </c>
      <c r="AA15" s="13">
        <v>0.11793308984896141</v>
      </c>
      <c r="AB15" s="13">
        <v>0.1215554238877338</v>
      </c>
      <c r="AC15" s="13">
        <v>0.13139964191940129</v>
      </c>
      <c r="AD15" s="13">
        <v>2.104824809349699E-2</v>
      </c>
      <c r="AE15" s="13">
        <v>7.1157563907217627E-2</v>
      </c>
      <c r="AF15" s="13">
        <v>6.736482729885851E-2</v>
      </c>
      <c r="AH15" s="13">
        <v>0.13080427050066601</v>
      </c>
      <c r="AI15" s="13">
        <v>0.1478472434933818</v>
      </c>
      <c r="AJ15" s="13">
        <v>0.15635665232669571</v>
      </c>
      <c r="AK15" s="13">
        <v>2.1454127286107051E-2</v>
      </c>
      <c r="AL15" s="13">
        <v>6.2886446486909719E-2</v>
      </c>
      <c r="AN15" s="13">
        <v>9.2471589874106669E-2</v>
      </c>
      <c r="AO15" s="13">
        <v>0.11295486448472181</v>
      </c>
      <c r="AP15" s="13">
        <v>6.7394420622845216E-2</v>
      </c>
      <c r="AQ15" s="13">
        <v>6.9090634667775833E-2</v>
      </c>
    </row>
    <row r="16" spans="2:45" ht="19" customHeight="1" x14ac:dyDescent="0.35">
      <c r="B16" s="12" t="s">
        <v>66</v>
      </c>
      <c r="C16" s="13">
        <v>0.13320549454260419</v>
      </c>
      <c r="D16" s="13">
        <v>0.14896848004142729</v>
      </c>
      <c r="E16" s="13">
        <v>0.14521523061220831</v>
      </c>
      <c r="F16" s="13">
        <v>0.15487500814912611</v>
      </c>
      <c r="G16" s="13">
        <v>0.13305510932821679</v>
      </c>
      <c r="H16" s="13">
        <v>0.1031511598488779</v>
      </c>
      <c r="I16" s="13">
        <v>0.1158095165450468</v>
      </c>
      <c r="K16" s="13">
        <v>0.13005521583605231</v>
      </c>
      <c r="L16" s="13">
        <v>0.13628974338394989</v>
      </c>
      <c r="N16" s="13">
        <v>9.1216929100117777E-2</v>
      </c>
      <c r="O16" s="13">
        <v>8.8462609432437112E-2</v>
      </c>
      <c r="P16" s="13">
        <v>6.0403472015940783E-2</v>
      </c>
      <c r="Q16" s="13">
        <v>0.1249728154151636</v>
      </c>
      <c r="R16" s="13">
        <v>0.1463602970189021</v>
      </c>
      <c r="S16" s="13">
        <v>0.13366940209586561</v>
      </c>
      <c r="T16" s="13">
        <v>0.13302826762158471</v>
      </c>
      <c r="U16" s="13">
        <v>0.1708297695050007</v>
      </c>
      <c r="V16" s="13">
        <v>0.2034411479271864</v>
      </c>
      <c r="W16" s="13">
        <v>0.13333721925253481</v>
      </c>
      <c r="X16" s="13">
        <v>8.212491079644002E-2</v>
      </c>
      <c r="Y16" s="13">
        <v>0.116292806643678</v>
      </c>
      <c r="AA16" s="13">
        <v>0.1197841349786479</v>
      </c>
      <c r="AB16" s="13">
        <v>0.1183065457951288</v>
      </c>
      <c r="AC16" s="13">
        <v>0.119353268025905</v>
      </c>
      <c r="AD16" s="13">
        <v>0.1140955545961434</v>
      </c>
      <c r="AE16" s="13">
        <v>0.1591529052044631</v>
      </c>
      <c r="AF16" s="13">
        <v>0.14834469076014581</v>
      </c>
      <c r="AH16" s="13">
        <v>0.14716984752965639</v>
      </c>
      <c r="AI16" s="13">
        <v>9.9651849345432281E-2</v>
      </c>
      <c r="AJ16" s="13">
        <v>9.9562770047110505E-2</v>
      </c>
      <c r="AK16" s="13">
        <v>0.1162817813177993</v>
      </c>
      <c r="AL16" s="13">
        <v>0.15942006738790129</v>
      </c>
      <c r="AN16" s="13">
        <v>0.13561549719691979</v>
      </c>
      <c r="AO16" s="13">
        <v>0.14095576707377841</v>
      </c>
      <c r="AP16" s="13">
        <v>0.12234670631557169</v>
      </c>
      <c r="AQ16" s="13">
        <v>0.13114716099022289</v>
      </c>
    </row>
    <row r="17" spans="2:43" ht="19" customHeight="1" x14ac:dyDescent="0.35">
      <c r="B17" s="12" t="s">
        <v>67</v>
      </c>
      <c r="C17" s="13">
        <v>0.1198230208916512</v>
      </c>
      <c r="D17" s="13">
        <v>0.1560688520670481</v>
      </c>
      <c r="E17" s="13">
        <v>0.151298181683756</v>
      </c>
      <c r="F17" s="13">
        <v>0.13328844516431421</v>
      </c>
      <c r="G17" s="13">
        <v>0.107686011373721</v>
      </c>
      <c r="H17" s="13">
        <v>0.1186386645775678</v>
      </c>
      <c r="I17" s="13">
        <v>7.0065028857723893E-2</v>
      </c>
      <c r="K17" s="13">
        <v>0.1210154915488048</v>
      </c>
      <c r="L17" s="13">
        <v>0.11865554442837339</v>
      </c>
      <c r="N17" s="13">
        <v>0.1165877739612855</v>
      </c>
      <c r="O17" s="13">
        <v>7.5490821660396348E-2</v>
      </c>
      <c r="P17" s="13">
        <v>0.13253302162717001</v>
      </c>
      <c r="Q17" s="13">
        <v>0.1094225766519786</v>
      </c>
      <c r="R17" s="13">
        <v>9.8630638937998713E-2</v>
      </c>
      <c r="S17" s="13">
        <v>0.1151303226965093</v>
      </c>
      <c r="T17" s="13">
        <v>0.1050279659289972</v>
      </c>
      <c r="U17" s="13">
        <v>0.1077930749058577</v>
      </c>
      <c r="V17" s="13">
        <v>0.13489347330609441</v>
      </c>
      <c r="W17" s="13">
        <v>0.1128553236945939</v>
      </c>
      <c r="X17" s="13">
        <v>0.15927356717710381</v>
      </c>
      <c r="Y17" s="13">
        <v>0.14091350106972581</v>
      </c>
      <c r="AA17" s="13">
        <v>0.14631309339965931</v>
      </c>
      <c r="AB17" s="13">
        <v>0.1464596662588237</v>
      </c>
      <c r="AC17" s="13">
        <v>0.1306233002818587</v>
      </c>
      <c r="AD17" s="13">
        <v>8.8762799742065537E-2</v>
      </c>
      <c r="AE17" s="13">
        <v>0.1407049427430766</v>
      </c>
      <c r="AF17" s="13">
        <v>7.0919867039819409E-2</v>
      </c>
      <c r="AH17" s="13">
        <v>0.16925750751351201</v>
      </c>
      <c r="AI17" s="13">
        <v>0.1347563187635307</v>
      </c>
      <c r="AJ17" s="13">
        <v>0.13481839742024651</v>
      </c>
      <c r="AK17" s="13">
        <v>9.5057542366736511E-2</v>
      </c>
      <c r="AL17" s="13">
        <v>0.10170832390838259</v>
      </c>
      <c r="AN17" s="13">
        <v>0.1223123244553358</v>
      </c>
      <c r="AO17" s="13">
        <v>0.1042354097158691</v>
      </c>
      <c r="AP17" s="13">
        <v>0.1153087821390706</v>
      </c>
      <c r="AQ17" s="13">
        <v>0.1370497069647495</v>
      </c>
    </row>
    <row r="18" spans="2:43" ht="19" customHeight="1" x14ac:dyDescent="0.35">
      <c r="B18" s="12" t="s">
        <v>68</v>
      </c>
      <c r="C18" s="13">
        <v>0.10935282603587999</v>
      </c>
      <c r="D18" s="13">
        <v>0.12930258911877779</v>
      </c>
      <c r="E18" s="13">
        <v>0.14651679458810321</v>
      </c>
      <c r="F18" s="13">
        <v>0.1035568351954634</v>
      </c>
      <c r="G18" s="13">
        <v>0.1307314286565068</v>
      </c>
      <c r="H18" s="13">
        <v>5.4764580963124178E-2</v>
      </c>
      <c r="I18" s="13">
        <v>9.0149901429166082E-2</v>
      </c>
      <c r="K18" s="13">
        <v>0.1122748224139271</v>
      </c>
      <c r="L18" s="13">
        <v>0.1064920747237295</v>
      </c>
      <c r="N18" s="13">
        <v>0.1195862954732755</v>
      </c>
      <c r="O18" s="13">
        <v>7.9176373995397606E-2</v>
      </c>
      <c r="P18" s="13">
        <v>8.0847191807584332E-2</v>
      </c>
      <c r="Q18" s="13">
        <v>9.3662615219346143E-2</v>
      </c>
      <c r="R18" s="13">
        <v>0.13831811461142859</v>
      </c>
      <c r="S18" s="13">
        <v>8.2050689114359143E-2</v>
      </c>
      <c r="T18" s="13">
        <v>7.2844562945832442E-2</v>
      </c>
      <c r="U18" s="13">
        <v>0.12700274216117721</v>
      </c>
      <c r="V18" s="13">
        <v>0.1357667637301832</v>
      </c>
      <c r="W18" s="13">
        <v>0.1061994299120718</v>
      </c>
      <c r="X18" s="13">
        <v>0.1129989799794711</v>
      </c>
      <c r="Y18" s="13">
        <v>9.1941889371989299E-2</v>
      </c>
      <c r="AA18" s="13">
        <v>9.486271476185372E-2</v>
      </c>
      <c r="AB18" s="13">
        <v>0.1056012384922826</v>
      </c>
      <c r="AC18" s="13">
        <v>0.1226815610659816</v>
      </c>
      <c r="AD18" s="13">
        <v>8.6703929137492516E-2</v>
      </c>
      <c r="AE18" s="13">
        <v>0.13184539869124731</v>
      </c>
      <c r="AF18" s="13">
        <v>0.12036959336493661</v>
      </c>
      <c r="AH18" s="13">
        <v>0.10175028478033971</v>
      </c>
      <c r="AI18" s="13">
        <v>7.5545155428506316E-2</v>
      </c>
      <c r="AJ18" s="13">
        <v>0.1094922246599755</v>
      </c>
      <c r="AK18" s="13">
        <v>0.10093115970281941</v>
      </c>
      <c r="AL18" s="13">
        <v>0.12710616885244419</v>
      </c>
      <c r="AN18" s="13">
        <v>0.14817255241515051</v>
      </c>
      <c r="AO18" s="13">
        <v>9.6987242604193599E-2</v>
      </c>
      <c r="AP18" s="13">
        <v>0.1176640127424822</v>
      </c>
      <c r="AQ18" s="13">
        <v>7.3762970704182279E-2</v>
      </c>
    </row>
    <row r="19" spans="2:43" ht="19" customHeight="1" x14ac:dyDescent="0.35">
      <c r="B19" s="12" t="s">
        <v>69</v>
      </c>
      <c r="C19" s="13">
        <v>7.8414592672866823E-2</v>
      </c>
      <c r="D19" s="13">
        <v>4.9496910870615127E-2</v>
      </c>
      <c r="E19" s="13">
        <v>8.9300842255084847E-2</v>
      </c>
      <c r="F19" s="13">
        <v>8.0193058037053205E-2</v>
      </c>
      <c r="G19" s="13">
        <v>6.026859749459574E-2</v>
      </c>
      <c r="H19" s="13">
        <v>9.985652486447795E-2</v>
      </c>
      <c r="I19" s="13">
        <v>8.7439129753483849E-2</v>
      </c>
      <c r="K19" s="13">
        <v>5.8885873510451367E-2</v>
      </c>
      <c r="L19" s="13">
        <v>9.7533989735856114E-2</v>
      </c>
      <c r="N19" s="13">
        <v>8.7038820081064242E-2</v>
      </c>
      <c r="O19" s="13">
        <v>9.7582885628199612E-2</v>
      </c>
      <c r="P19" s="13">
        <v>5.792582854178395E-2</v>
      </c>
      <c r="Q19" s="13">
        <v>0.12838104020438421</v>
      </c>
      <c r="R19" s="13">
        <v>9.3099177638215777E-2</v>
      </c>
      <c r="S19" s="13">
        <v>6.9787386233345308E-2</v>
      </c>
      <c r="T19" s="13">
        <v>7.3012452376821649E-2</v>
      </c>
      <c r="U19" s="13">
        <v>0.1178491869887444</v>
      </c>
      <c r="V19" s="13">
        <v>5.8652048221388482E-2</v>
      </c>
      <c r="W19" s="13">
        <v>6.8666834679113845E-2</v>
      </c>
      <c r="X19" s="13">
        <v>0.1002438329309198</v>
      </c>
      <c r="Y19" s="13">
        <v>3.174953420182295E-2</v>
      </c>
      <c r="AA19" s="13">
        <v>8.2979477827663295E-2</v>
      </c>
      <c r="AB19" s="13">
        <v>5.9572803954377369E-2</v>
      </c>
      <c r="AC19" s="13">
        <v>6.9267755271844908E-2</v>
      </c>
      <c r="AD19" s="13">
        <v>0.10507065845423549</v>
      </c>
      <c r="AE19" s="13">
        <v>5.3170448151591457E-2</v>
      </c>
      <c r="AF19" s="13">
        <v>8.7467295178610766E-2</v>
      </c>
      <c r="AH19" s="13">
        <v>7.0022765957355793E-2</v>
      </c>
      <c r="AI19" s="13">
        <v>4.6889317255386517E-2</v>
      </c>
      <c r="AJ19" s="13">
        <v>7.2063104301614694E-2</v>
      </c>
      <c r="AK19" s="13">
        <v>9.616914262876515E-2</v>
      </c>
      <c r="AL19" s="13">
        <v>8.1395665521990124E-2</v>
      </c>
      <c r="AN19" s="13">
        <v>6.5136623461713089E-2</v>
      </c>
      <c r="AO19" s="13">
        <v>7.7403725985503394E-2</v>
      </c>
      <c r="AP19" s="13">
        <v>8.59582391320141E-2</v>
      </c>
      <c r="AQ19" s="13">
        <v>8.7704564017347164E-2</v>
      </c>
    </row>
    <row r="20" spans="2:43" ht="32.15" customHeight="1" x14ac:dyDescent="0.35">
      <c r="B20" s="12" t="s">
        <v>70</v>
      </c>
      <c r="C20" s="13">
        <v>8.7298278310512817E-2</v>
      </c>
      <c r="D20" s="13">
        <v>3.5834742538029762E-2</v>
      </c>
      <c r="E20" s="13">
        <v>5.2467656124298212E-2</v>
      </c>
      <c r="F20" s="13">
        <v>3.7652853480722809E-2</v>
      </c>
      <c r="G20" s="13">
        <v>7.1819976749328537E-2</v>
      </c>
      <c r="H20" s="13">
        <v>0.13498682758073149</v>
      </c>
      <c r="I20" s="13">
        <v>0.17027216155302319</v>
      </c>
      <c r="K20" s="13">
        <v>9.1861041422982431E-2</v>
      </c>
      <c r="L20" s="13">
        <v>8.2831150746941584E-2</v>
      </c>
      <c r="N20" s="13">
        <v>9.3966205474932785E-2</v>
      </c>
      <c r="O20" s="13">
        <v>3.052589166081416E-2</v>
      </c>
      <c r="P20" s="13">
        <v>6.0134379085623191E-2</v>
      </c>
      <c r="Q20" s="13">
        <v>6.0869714284047909E-2</v>
      </c>
      <c r="R20" s="13">
        <v>7.1370754603920977E-2</v>
      </c>
      <c r="S20" s="13">
        <v>8.5893318563401447E-2</v>
      </c>
      <c r="T20" s="13">
        <v>0.1170571433038357</v>
      </c>
      <c r="U20" s="13">
        <v>9.4535698672113977E-2</v>
      </c>
      <c r="V20" s="13">
        <v>3.4881802654474693E-2</v>
      </c>
      <c r="W20" s="13">
        <v>9.964584063889094E-2</v>
      </c>
      <c r="X20" s="13">
        <v>0.14283748831973259</v>
      </c>
      <c r="Y20" s="13">
        <v>0.13163852819791161</v>
      </c>
      <c r="AA20" s="13">
        <v>5.5508635085664858E-2</v>
      </c>
      <c r="AB20" s="13">
        <v>0.1068519657528237</v>
      </c>
      <c r="AC20" s="13">
        <v>6.0973182353471947E-2</v>
      </c>
      <c r="AD20" s="13">
        <v>0.1242766723027743</v>
      </c>
      <c r="AE20" s="13">
        <v>3.7946196253367571E-2</v>
      </c>
      <c r="AF20" s="13">
        <v>0.15359295390871849</v>
      </c>
      <c r="AH20" s="13">
        <v>4.9206776842333953E-2</v>
      </c>
      <c r="AI20" s="13">
        <v>6.9802303927836401E-2</v>
      </c>
      <c r="AJ20" s="13">
        <v>4.5448410226265362E-2</v>
      </c>
      <c r="AK20" s="13">
        <v>0.12864497143313339</v>
      </c>
      <c r="AL20" s="13">
        <v>0.1003679245540927</v>
      </c>
      <c r="AN20" s="13">
        <v>0.11854253377201859</v>
      </c>
      <c r="AO20" s="13">
        <v>9.1213362760237213E-2</v>
      </c>
      <c r="AP20" s="13">
        <v>6.5254241793766918E-2</v>
      </c>
      <c r="AQ20" s="13">
        <v>6.870727491466315E-2</v>
      </c>
    </row>
    <row r="21" spans="2:43" ht="32.15" customHeight="1" x14ac:dyDescent="0.35">
      <c r="B21" s="12" t="s">
        <v>71</v>
      </c>
      <c r="C21" s="13">
        <v>3.604254200150777E-2</v>
      </c>
      <c r="D21" s="13">
        <v>9.4484765096800968E-2</v>
      </c>
      <c r="E21" s="13">
        <v>5.4108162950337373E-2</v>
      </c>
      <c r="F21" s="13">
        <v>3.3582440628059249E-2</v>
      </c>
      <c r="G21" s="13">
        <v>2.1675116084093352E-2</v>
      </c>
      <c r="H21" s="13">
        <v>1.7771681683462E-2</v>
      </c>
      <c r="I21" s="13">
        <v>8.806875332506247E-3</v>
      </c>
      <c r="K21" s="13">
        <v>3.8758385293599283E-2</v>
      </c>
      <c r="L21" s="13">
        <v>3.3383622805092272E-2</v>
      </c>
      <c r="N21" s="13">
        <v>5.8904962407791618E-2</v>
      </c>
      <c r="O21" s="13">
        <v>0</v>
      </c>
      <c r="P21" s="13">
        <v>6.8310777385770974E-2</v>
      </c>
      <c r="Q21" s="13">
        <v>0</v>
      </c>
      <c r="R21" s="13">
        <v>1.3127244434158081E-2</v>
      </c>
      <c r="S21" s="13">
        <v>2.0277660969504209E-2</v>
      </c>
      <c r="T21" s="13">
        <v>3.3117330068431462E-2</v>
      </c>
      <c r="U21" s="13">
        <v>3.3444496598528911E-2</v>
      </c>
      <c r="V21" s="13">
        <v>6.0433803598544347E-2</v>
      </c>
      <c r="W21" s="13">
        <v>4.3534382327336647E-2</v>
      </c>
      <c r="X21" s="13">
        <v>3.1918628234480703E-2</v>
      </c>
      <c r="Y21" s="13">
        <v>2.494956683366047E-2</v>
      </c>
      <c r="AA21" s="13">
        <v>3.813338414596909E-2</v>
      </c>
      <c r="AB21" s="13">
        <v>3.224572855578068E-2</v>
      </c>
      <c r="AC21" s="13">
        <v>8.3032960343114429E-2</v>
      </c>
      <c r="AD21" s="13">
        <v>1.581138079543528E-2</v>
      </c>
      <c r="AE21" s="13">
        <v>5.4606363908143829E-2</v>
      </c>
      <c r="AF21" s="13">
        <v>1.7654747423975159E-2</v>
      </c>
      <c r="AH21" s="13">
        <v>2.9993328699702108E-2</v>
      </c>
      <c r="AI21" s="13">
        <v>4.0065964012851292E-2</v>
      </c>
      <c r="AJ21" s="13">
        <v>8.4743724768173836E-2</v>
      </c>
      <c r="AK21" s="13">
        <v>1.2268736075593411E-2</v>
      </c>
      <c r="AL21" s="13">
        <v>3.3983824833689828E-2</v>
      </c>
      <c r="AN21" s="13">
        <v>4.2379619138399972E-2</v>
      </c>
      <c r="AO21" s="13">
        <v>4.1537353179305292E-2</v>
      </c>
      <c r="AP21" s="13">
        <v>3.5014556461414131E-2</v>
      </c>
      <c r="AQ21" s="13">
        <v>2.4678369617475628E-2</v>
      </c>
    </row>
    <row r="22" spans="2:43" ht="19" customHeight="1" x14ac:dyDescent="0.35">
      <c r="B22" s="12" t="s">
        <v>72</v>
      </c>
      <c r="C22" s="13">
        <v>1.525092665476553E-2</v>
      </c>
      <c r="D22" s="13">
        <v>1.8207062974335469E-2</v>
      </c>
      <c r="E22" s="13">
        <v>1.8086425142149271E-2</v>
      </c>
      <c r="F22" s="13">
        <v>1.4805060042535279E-2</v>
      </c>
      <c r="G22" s="13">
        <v>2.6178368811391869E-3</v>
      </c>
      <c r="H22" s="13">
        <v>1.245537061249043E-2</v>
      </c>
      <c r="I22" s="13">
        <v>2.3477904001062689E-2</v>
      </c>
      <c r="K22" s="13">
        <v>1.262335226256305E-2</v>
      </c>
      <c r="L22" s="13">
        <v>1.78234270680926E-2</v>
      </c>
      <c r="N22" s="13">
        <v>1.8047753829497071E-2</v>
      </c>
      <c r="O22" s="13">
        <v>3.976523235055298E-2</v>
      </c>
      <c r="P22" s="13">
        <v>0</v>
      </c>
      <c r="Q22" s="13">
        <v>2.4896129521683939E-2</v>
      </c>
      <c r="R22" s="13">
        <v>8.6229942118824579E-3</v>
      </c>
      <c r="S22" s="13">
        <v>1.5119743378608131E-2</v>
      </c>
      <c r="T22" s="13">
        <v>1.84699584382194E-2</v>
      </c>
      <c r="U22" s="13">
        <v>2.00262531381139E-2</v>
      </c>
      <c r="V22" s="13">
        <v>1.489932165643194E-2</v>
      </c>
      <c r="W22" s="13">
        <v>2.016648954056563E-2</v>
      </c>
      <c r="X22" s="13">
        <v>5.6493170084614252E-3</v>
      </c>
      <c r="Y22" s="13">
        <v>1.123360834885723E-2</v>
      </c>
      <c r="AA22" s="13">
        <v>1.5083927639485019E-2</v>
      </c>
      <c r="AB22" s="13">
        <v>1.8265874604973979E-2</v>
      </c>
      <c r="AC22" s="13">
        <v>1.8798435892298671E-2</v>
      </c>
      <c r="AD22" s="13">
        <v>3.3599142399243099E-3</v>
      </c>
      <c r="AE22" s="13">
        <v>1.270985088698968E-2</v>
      </c>
      <c r="AF22" s="13">
        <v>2.2132381397824339E-2</v>
      </c>
      <c r="AH22" s="13">
        <v>1.8320133550653889E-2</v>
      </c>
      <c r="AI22" s="13">
        <v>1.5293101406093841E-2</v>
      </c>
      <c r="AJ22" s="13">
        <v>2.1005840554826408E-2</v>
      </c>
      <c r="AK22" s="13">
        <v>7.7749207768769597E-3</v>
      </c>
      <c r="AL22" s="13">
        <v>1.6303559741982152E-2</v>
      </c>
      <c r="AN22" s="13">
        <v>1.1936749846888599E-2</v>
      </c>
      <c r="AO22" s="13">
        <v>2.2724536965079131E-2</v>
      </c>
      <c r="AP22" s="13">
        <v>1.1268118817481991E-2</v>
      </c>
      <c r="AQ22" s="13">
        <v>1.469859256270359E-2</v>
      </c>
    </row>
    <row r="23" spans="2:43" ht="32.15" customHeight="1" x14ac:dyDescent="0.35">
      <c r="B23" s="12" t="s">
        <v>73</v>
      </c>
      <c r="C23" s="13">
        <v>2.750674946945849E-2</v>
      </c>
      <c r="D23" s="13">
        <v>6.6795105319908232E-2</v>
      </c>
      <c r="E23" s="13">
        <v>3.2783915820127997E-2</v>
      </c>
      <c r="F23" s="13">
        <v>3.1536709087633362E-2</v>
      </c>
      <c r="G23" s="13">
        <v>1.9108542388008399E-2</v>
      </c>
      <c r="H23" s="13">
        <v>1.229815088321163E-2</v>
      </c>
      <c r="I23" s="13">
        <v>1.110736323773583E-2</v>
      </c>
      <c r="K23" s="13">
        <v>2.1719071633286222E-2</v>
      </c>
      <c r="L23" s="13">
        <v>3.3173117534979549E-2</v>
      </c>
      <c r="N23" s="13">
        <v>3.3753281213188373E-2</v>
      </c>
      <c r="O23" s="13">
        <v>4.7691208806203172E-2</v>
      </c>
      <c r="P23" s="13">
        <v>4.0832806386667857E-2</v>
      </c>
      <c r="Q23" s="13">
        <v>3.3011171381185547E-2</v>
      </c>
      <c r="R23" s="13">
        <v>3.11363092314197E-2</v>
      </c>
      <c r="S23" s="13">
        <v>1.8046473204595528E-2</v>
      </c>
      <c r="T23" s="13">
        <v>2.1462348169580401E-2</v>
      </c>
      <c r="U23" s="13">
        <v>2.0477777806182859E-2</v>
      </c>
      <c r="V23" s="13">
        <v>3.8550756164605321E-2</v>
      </c>
      <c r="W23" s="13">
        <v>2.679191868544694E-2</v>
      </c>
      <c r="X23" s="13">
        <v>1.9648493906070218E-2</v>
      </c>
      <c r="Y23" s="13">
        <v>1.0961640673612501E-2</v>
      </c>
      <c r="AA23" s="13">
        <v>2.5961437290740082E-2</v>
      </c>
      <c r="AB23" s="13">
        <v>5.051038342214579E-2</v>
      </c>
      <c r="AC23" s="13">
        <v>0.1105345525239257</v>
      </c>
      <c r="AD23" s="13">
        <v>0</v>
      </c>
      <c r="AE23" s="13">
        <v>2.3440970505555232E-2</v>
      </c>
      <c r="AF23" s="13">
        <v>1.951248636558699E-2</v>
      </c>
      <c r="AH23" s="13">
        <v>3.1435768601919642E-2</v>
      </c>
      <c r="AI23" s="13">
        <v>3.9790676427307943E-2</v>
      </c>
      <c r="AJ23" s="13">
        <v>7.9307464323121302E-2</v>
      </c>
      <c r="AK23" s="13">
        <v>6.8169917766192512E-3</v>
      </c>
      <c r="AL23" s="13">
        <v>1.512862008535666E-2</v>
      </c>
      <c r="AN23" s="13">
        <v>4.3490630657009123E-2</v>
      </c>
      <c r="AO23" s="13">
        <v>2.2200591556039789E-2</v>
      </c>
      <c r="AP23" s="13">
        <v>2.8727515486580809E-2</v>
      </c>
      <c r="AQ23" s="13">
        <v>1.488769842474966E-2</v>
      </c>
    </row>
    <row r="24" spans="2:43" ht="32.15" customHeight="1" x14ac:dyDescent="0.35">
      <c r="B24" s="12" t="s">
        <v>74</v>
      </c>
      <c r="C24" s="13">
        <v>8.1401123457694846E-2</v>
      </c>
      <c r="D24" s="13">
        <v>3.004213603584896E-2</v>
      </c>
      <c r="E24" s="13">
        <v>1.8649669904279069E-2</v>
      </c>
      <c r="F24" s="13">
        <v>3.4113996998839997E-2</v>
      </c>
      <c r="G24" s="13">
        <v>7.8583326239476115E-2</v>
      </c>
      <c r="H24" s="13">
        <v>0.1069829483597243</v>
      </c>
      <c r="I24" s="13">
        <v>0.18969876720383921</v>
      </c>
      <c r="K24" s="13">
        <v>8.8102426629053265E-2</v>
      </c>
      <c r="L24" s="13">
        <v>7.4840279650833286E-2</v>
      </c>
      <c r="N24" s="13">
        <v>8.0179294035523388E-2</v>
      </c>
      <c r="O24" s="13">
        <v>4.6037408155484461E-2</v>
      </c>
      <c r="P24" s="13">
        <v>5.4792411094573598E-2</v>
      </c>
      <c r="Q24" s="13">
        <v>8.4118513466744149E-2</v>
      </c>
      <c r="R24" s="13">
        <v>6.6427406489826826E-2</v>
      </c>
      <c r="S24" s="13">
        <v>8.1468753607308847E-2</v>
      </c>
      <c r="T24" s="13">
        <v>6.4927908241770194E-2</v>
      </c>
      <c r="U24" s="13">
        <v>5.1600154250412422E-2</v>
      </c>
      <c r="V24" s="13">
        <v>5.4924138763642792E-2</v>
      </c>
      <c r="W24" s="13">
        <v>0.14726281491092291</v>
      </c>
      <c r="X24" s="13">
        <v>8.8234162799807406E-2</v>
      </c>
      <c r="Y24" s="13">
        <v>0.1091143147975901</v>
      </c>
      <c r="AA24" s="13">
        <v>5.9223755787234759E-2</v>
      </c>
      <c r="AB24" s="13">
        <v>0.12727025080986071</v>
      </c>
      <c r="AC24" s="13">
        <v>2.3542574430965319E-2</v>
      </c>
      <c r="AD24" s="13">
        <v>0.1370140127687173</v>
      </c>
      <c r="AE24" s="13">
        <v>3.6453277901929357E-2</v>
      </c>
      <c r="AF24" s="13">
        <v>0.12026398799085269</v>
      </c>
      <c r="AH24" s="13">
        <v>5.3095382847553711E-2</v>
      </c>
      <c r="AI24" s="13">
        <v>0.16714911566559049</v>
      </c>
      <c r="AJ24" s="13">
        <v>2.02330535685941E-2</v>
      </c>
      <c r="AK24" s="13">
        <v>9.5993436644533373E-2</v>
      </c>
      <c r="AL24" s="13">
        <v>8.9087850103805225E-2</v>
      </c>
      <c r="AN24" s="13">
        <v>8.8811139158690947E-2</v>
      </c>
      <c r="AO24" s="13">
        <v>0.1017322714792202</v>
      </c>
      <c r="AP24" s="13">
        <v>5.6039302255288762E-2</v>
      </c>
      <c r="AQ24" s="13">
        <v>7.3281538599575688E-2</v>
      </c>
    </row>
    <row r="25" spans="2:43" ht="19" customHeight="1" x14ac:dyDescent="0.35">
      <c r="B25" s="12" t="s">
        <v>75</v>
      </c>
      <c r="C25" s="13">
        <v>5.728512852347243E-3</v>
      </c>
      <c r="D25" s="13">
        <v>1.272674594800819E-2</v>
      </c>
      <c r="E25" s="13">
        <v>6.1377000541335E-3</v>
      </c>
      <c r="F25" s="13">
        <v>5.1737455532856096E-3</v>
      </c>
      <c r="G25" s="13">
        <v>8.2708514795885764E-3</v>
      </c>
      <c r="H25" s="13">
        <v>0</v>
      </c>
      <c r="I25" s="13">
        <v>3.0335995848018819E-3</v>
      </c>
      <c r="K25" s="13">
        <v>5.4851429898119556E-3</v>
      </c>
      <c r="L25" s="13">
        <v>5.9667816807470334E-3</v>
      </c>
      <c r="N25" s="13">
        <v>1.025705896275376E-2</v>
      </c>
      <c r="O25" s="13">
        <v>0</v>
      </c>
      <c r="P25" s="13">
        <v>0</v>
      </c>
      <c r="Q25" s="13">
        <v>1.0603726215270269E-2</v>
      </c>
      <c r="R25" s="13">
        <v>5.8007139943821251E-3</v>
      </c>
      <c r="S25" s="13">
        <v>0</v>
      </c>
      <c r="T25" s="13">
        <v>1.203159130128471E-2</v>
      </c>
      <c r="U25" s="13">
        <v>7.0374576748708367E-3</v>
      </c>
      <c r="V25" s="13">
        <v>1.2860635187221499E-2</v>
      </c>
      <c r="W25" s="13">
        <v>3.5684886531726508E-3</v>
      </c>
      <c r="X25" s="13">
        <v>0</v>
      </c>
      <c r="Y25" s="13">
        <v>0</v>
      </c>
      <c r="AA25" s="13">
        <v>0</v>
      </c>
      <c r="AB25" s="13">
        <v>6.3251853183839916E-3</v>
      </c>
      <c r="AC25" s="13">
        <v>1.452777638551099E-2</v>
      </c>
      <c r="AD25" s="13">
        <v>0</v>
      </c>
      <c r="AE25" s="13">
        <v>1.496265799513753E-2</v>
      </c>
      <c r="AF25" s="13">
        <v>6.5158276297996066E-3</v>
      </c>
      <c r="AH25" s="13">
        <v>2.5061330506180261E-3</v>
      </c>
      <c r="AI25" s="13">
        <v>5.2096327229615904E-3</v>
      </c>
      <c r="AJ25" s="13">
        <v>6.5440837309664584E-3</v>
      </c>
      <c r="AK25" s="13">
        <v>0</v>
      </c>
      <c r="AL25" s="13">
        <v>1.0899633938200931E-2</v>
      </c>
      <c r="AN25" s="13">
        <v>4.7900427400412639E-3</v>
      </c>
      <c r="AO25" s="13">
        <v>3.6698710398854841E-3</v>
      </c>
      <c r="AP25" s="13">
        <v>2.4527971652450022E-3</v>
      </c>
      <c r="AQ25" s="13">
        <v>1.179972205619885E-2</v>
      </c>
    </row>
    <row r="27" spans="2:43" x14ac:dyDescent="0.35">
      <c r="B27" t="s">
        <v>344</v>
      </c>
    </row>
    <row r="28" spans="2:43" x14ac:dyDescent="0.35">
      <c r="B28" t="s">
        <v>345</v>
      </c>
    </row>
    <row r="30" spans="2:43" x14ac:dyDescent="0.35">
      <c r="B30"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9.2229763453882993E-2</v>
      </c>
      <c r="D9" s="13">
        <v>8.9309690358312044E-2</v>
      </c>
      <c r="E9" s="13">
        <v>8.109202879180398E-2</v>
      </c>
      <c r="F9" s="13">
        <v>6.5669587654159645E-2</v>
      </c>
      <c r="G9" s="13">
        <v>0.1036451935842902</v>
      </c>
      <c r="H9" s="13">
        <v>9.6701347749282435E-2</v>
      </c>
      <c r="I9" s="13">
        <v>0.1125252570506077</v>
      </c>
      <c r="K9" s="13">
        <v>0.11163252403214249</v>
      </c>
      <c r="L9" s="13">
        <v>7.3233684882185415E-2</v>
      </c>
      <c r="N9" s="13">
        <v>7.0783435396093483E-2</v>
      </c>
      <c r="O9" s="13">
        <v>8.7507791192982701E-2</v>
      </c>
      <c r="P9" s="13">
        <v>0.16025951340871011</v>
      </c>
      <c r="Q9" s="13">
        <v>0.1207164270961736</v>
      </c>
      <c r="R9" s="13">
        <v>0.14566979686172779</v>
      </c>
      <c r="S9" s="13">
        <v>7.6407269133974318E-2</v>
      </c>
      <c r="T9" s="13">
        <v>4.8898725268947153E-2</v>
      </c>
      <c r="U9" s="13">
        <v>5.4615886150520501E-2</v>
      </c>
      <c r="V9" s="13">
        <v>0.11118579659464881</v>
      </c>
      <c r="W9" s="13">
        <v>6.3769962918525464E-2</v>
      </c>
      <c r="X9" s="13">
        <v>9.6594357672150674E-2</v>
      </c>
      <c r="Y9" s="13">
        <v>9.3072187851593075E-2</v>
      </c>
      <c r="AA9" s="13">
        <v>0.1147345059023487</v>
      </c>
      <c r="AB9" s="13">
        <v>0.12801939658280659</v>
      </c>
      <c r="AC9" s="13">
        <v>6.9246198739701975E-2</v>
      </c>
      <c r="AD9" s="13">
        <v>5.9761535503582763E-2</v>
      </c>
      <c r="AE9" s="13">
        <v>5.5304272453347909E-2</v>
      </c>
      <c r="AF9" s="13">
        <v>0.1040078760483005</v>
      </c>
      <c r="AH9" s="13">
        <v>0.12971666480556041</v>
      </c>
      <c r="AI9" s="13">
        <v>0.11647783127150151</v>
      </c>
      <c r="AJ9" s="13">
        <v>7.5392067151158745E-2</v>
      </c>
      <c r="AK9" s="13">
        <v>7.0173251760228955E-2</v>
      </c>
      <c r="AL9" s="13">
        <v>8.8810204163814868E-2</v>
      </c>
      <c r="AN9" s="13">
        <v>9.6804126897173076E-2</v>
      </c>
      <c r="AO9" s="13">
        <v>9.3753365723658902E-2</v>
      </c>
      <c r="AP9" s="13">
        <v>9.4535886644136688E-2</v>
      </c>
      <c r="AQ9" s="13">
        <v>8.32725866263027E-2</v>
      </c>
    </row>
    <row r="10" spans="2:45" ht="32.15" customHeight="1" x14ac:dyDescent="0.35">
      <c r="B10" s="12" t="s">
        <v>137</v>
      </c>
      <c r="C10" s="13">
        <v>0.31283619377076233</v>
      </c>
      <c r="D10" s="13">
        <v>0.24464261108147481</v>
      </c>
      <c r="E10" s="13">
        <v>0.31870615640241451</v>
      </c>
      <c r="F10" s="13">
        <v>0.28369569161232772</v>
      </c>
      <c r="G10" s="13">
        <v>0.29229180388448761</v>
      </c>
      <c r="H10" s="13">
        <v>0.32970462433895281</v>
      </c>
      <c r="I10" s="13">
        <v>0.38194828241030809</v>
      </c>
      <c r="K10" s="13">
        <v>0.36584836711109969</v>
      </c>
      <c r="L10" s="13">
        <v>0.26093515597937422</v>
      </c>
      <c r="N10" s="13">
        <v>0.34096325547664419</v>
      </c>
      <c r="O10" s="13">
        <v>0.29212363875428932</v>
      </c>
      <c r="P10" s="13">
        <v>0.24047186825390121</v>
      </c>
      <c r="Q10" s="13">
        <v>0.20045614421331989</v>
      </c>
      <c r="R10" s="13">
        <v>0.2833770466831585</v>
      </c>
      <c r="S10" s="13">
        <v>0.28347272355081099</v>
      </c>
      <c r="T10" s="13">
        <v>0.28326766121585162</v>
      </c>
      <c r="U10" s="13">
        <v>0.28037145091178911</v>
      </c>
      <c r="V10" s="13">
        <v>0.33564663155024049</v>
      </c>
      <c r="W10" s="13">
        <v>0.40386093497902309</v>
      </c>
      <c r="X10" s="13">
        <v>0.28339225988945432</v>
      </c>
      <c r="Y10" s="13">
        <v>0.35914703877871063</v>
      </c>
      <c r="AA10" s="13">
        <v>0.32621254649580639</v>
      </c>
      <c r="AB10" s="13">
        <v>0.40078407902234942</v>
      </c>
      <c r="AC10" s="13">
        <v>0.29707230343198959</v>
      </c>
      <c r="AD10" s="13">
        <v>0.34267614647517852</v>
      </c>
      <c r="AE10" s="13">
        <v>0.1776269968559549</v>
      </c>
      <c r="AF10" s="13">
        <v>0.36844397319063998</v>
      </c>
      <c r="AH10" s="13">
        <v>0.3509210075524149</v>
      </c>
      <c r="AI10" s="13">
        <v>0.35530799760331172</v>
      </c>
      <c r="AJ10" s="13">
        <v>0.27011524613412452</v>
      </c>
      <c r="AK10" s="13">
        <v>0.34382270721721703</v>
      </c>
      <c r="AL10" s="13">
        <v>0.28012269239090309</v>
      </c>
      <c r="AN10" s="13">
        <v>0.36003871947622618</v>
      </c>
      <c r="AO10" s="13">
        <v>0.31208775822867268</v>
      </c>
      <c r="AP10" s="13">
        <v>0.30362046736396248</v>
      </c>
      <c r="AQ10" s="13">
        <v>0.27086479751657622</v>
      </c>
    </row>
    <row r="11" spans="2:45" ht="32.15" customHeight="1" x14ac:dyDescent="0.35">
      <c r="B11" s="12" t="s">
        <v>138</v>
      </c>
      <c r="C11" s="13">
        <v>0.26706006141375271</v>
      </c>
      <c r="D11" s="13">
        <v>0.29922832174968461</v>
      </c>
      <c r="E11" s="13">
        <v>0.2651620808635593</v>
      </c>
      <c r="F11" s="13">
        <v>0.2702046231110446</v>
      </c>
      <c r="G11" s="13">
        <v>0.26172058118443631</v>
      </c>
      <c r="H11" s="13">
        <v>0.23728244436900639</v>
      </c>
      <c r="I11" s="13">
        <v>0.26922761094955272</v>
      </c>
      <c r="K11" s="13">
        <v>0.25860324791155809</v>
      </c>
      <c r="L11" s="13">
        <v>0.27533962004181112</v>
      </c>
      <c r="N11" s="13">
        <v>0.32740764656394222</v>
      </c>
      <c r="O11" s="13">
        <v>0.2741832623606717</v>
      </c>
      <c r="P11" s="13">
        <v>0.2447293088707567</v>
      </c>
      <c r="Q11" s="13">
        <v>0.30137872329447668</v>
      </c>
      <c r="R11" s="13">
        <v>0.22828945084855251</v>
      </c>
      <c r="S11" s="13">
        <v>0.26816490915121638</v>
      </c>
      <c r="T11" s="13">
        <v>0.2920252209485496</v>
      </c>
      <c r="U11" s="13">
        <v>0.25710216793721818</v>
      </c>
      <c r="V11" s="13">
        <v>0.2126073169052459</v>
      </c>
      <c r="W11" s="13">
        <v>0.25115520258229401</v>
      </c>
      <c r="X11" s="13">
        <v>0.31721947661926042</v>
      </c>
      <c r="Y11" s="13">
        <v>0.3018480911878722</v>
      </c>
      <c r="AA11" s="13">
        <v>0.25084556736140529</v>
      </c>
      <c r="AB11" s="13">
        <v>0.23626916886968699</v>
      </c>
      <c r="AC11" s="13">
        <v>0.3061181047194092</v>
      </c>
      <c r="AD11" s="13">
        <v>0.22831491123264661</v>
      </c>
      <c r="AE11" s="13">
        <v>0.32090966097423679</v>
      </c>
      <c r="AF11" s="13">
        <v>0.26473286827931941</v>
      </c>
      <c r="AH11" s="13">
        <v>0.24056344062892099</v>
      </c>
      <c r="AI11" s="13">
        <v>0.28084284669402371</v>
      </c>
      <c r="AJ11" s="13">
        <v>0.27513367992533588</v>
      </c>
      <c r="AK11" s="13">
        <v>0.25493420835201358</v>
      </c>
      <c r="AL11" s="13">
        <v>0.28148986224062522</v>
      </c>
      <c r="AN11" s="13">
        <v>0.2725371665017558</v>
      </c>
      <c r="AO11" s="13">
        <v>0.27553633321281051</v>
      </c>
      <c r="AP11" s="13">
        <v>0.25900888643167119</v>
      </c>
      <c r="AQ11" s="13">
        <v>0.25945672532646441</v>
      </c>
    </row>
    <row r="12" spans="2:45" ht="32.15" customHeight="1" x14ac:dyDescent="0.35">
      <c r="B12" s="12" t="s">
        <v>139</v>
      </c>
      <c r="C12" s="13">
        <v>0.2256453744656611</v>
      </c>
      <c r="D12" s="13">
        <v>0.28430183863051889</v>
      </c>
      <c r="E12" s="13">
        <v>0.27752434789290048</v>
      </c>
      <c r="F12" s="13">
        <v>0.27502729034998419</v>
      </c>
      <c r="G12" s="13">
        <v>0.2333901033292301</v>
      </c>
      <c r="H12" s="13">
        <v>0.19655669251699309</v>
      </c>
      <c r="I12" s="13">
        <v>0.1180421621160358</v>
      </c>
      <c r="K12" s="13">
        <v>0.20150363090072659</v>
      </c>
      <c r="L12" s="13">
        <v>0.2492811069052564</v>
      </c>
      <c r="N12" s="13">
        <v>0.1591482361659107</v>
      </c>
      <c r="O12" s="13">
        <v>0.25677766887814002</v>
      </c>
      <c r="P12" s="13">
        <v>0.26851890554757268</v>
      </c>
      <c r="Q12" s="13">
        <v>0.1991910221631657</v>
      </c>
      <c r="R12" s="13">
        <v>0.23413613187925819</v>
      </c>
      <c r="S12" s="13">
        <v>0.30219202109386578</v>
      </c>
      <c r="T12" s="13">
        <v>0.25856661216482613</v>
      </c>
      <c r="U12" s="13">
        <v>0.30455610447537118</v>
      </c>
      <c r="V12" s="13">
        <v>0.24019107837986031</v>
      </c>
      <c r="W12" s="13">
        <v>0.17654013510792621</v>
      </c>
      <c r="X12" s="13">
        <v>0.17901683824713749</v>
      </c>
      <c r="Y12" s="13">
        <v>0.1755397155034219</v>
      </c>
      <c r="AA12" s="13">
        <v>0.21990890410101899</v>
      </c>
      <c r="AB12" s="13">
        <v>0.15414489048914559</v>
      </c>
      <c r="AC12" s="13">
        <v>0.25826440052836458</v>
      </c>
      <c r="AD12" s="13">
        <v>0.27675833788925192</v>
      </c>
      <c r="AE12" s="13">
        <v>0.25454929688332811</v>
      </c>
      <c r="AF12" s="13">
        <v>0.19641472762652881</v>
      </c>
      <c r="AH12" s="13">
        <v>0.2073566991422896</v>
      </c>
      <c r="AI12" s="13">
        <v>0.14607723781269361</v>
      </c>
      <c r="AJ12" s="13">
        <v>0.28667402716299217</v>
      </c>
      <c r="AK12" s="13">
        <v>0.24544083520578569</v>
      </c>
      <c r="AL12" s="13">
        <v>0.2170229479712299</v>
      </c>
      <c r="AN12" s="13">
        <v>0.18769226044652479</v>
      </c>
      <c r="AO12" s="13">
        <v>0.24547567142632801</v>
      </c>
      <c r="AP12" s="13">
        <v>0.2456103215209991</v>
      </c>
      <c r="AQ12" s="13">
        <v>0.2300752557550968</v>
      </c>
    </row>
    <row r="13" spans="2:45" ht="19" customHeight="1" x14ac:dyDescent="0.35">
      <c r="B13" s="12" t="s">
        <v>81</v>
      </c>
      <c r="C13" s="13">
        <v>0.102228606895941</v>
      </c>
      <c r="D13" s="13">
        <v>8.2517538180009856E-2</v>
      </c>
      <c r="E13" s="13">
        <v>5.7515386049321632E-2</v>
      </c>
      <c r="F13" s="13">
        <v>0.10540280727248399</v>
      </c>
      <c r="G13" s="13">
        <v>0.10895231801755589</v>
      </c>
      <c r="H13" s="13">
        <v>0.13975489102576541</v>
      </c>
      <c r="I13" s="13">
        <v>0.1182566874734958</v>
      </c>
      <c r="K13" s="13">
        <v>6.2412230044473098E-2</v>
      </c>
      <c r="L13" s="13">
        <v>0.14121043219137289</v>
      </c>
      <c r="N13" s="13">
        <v>0.1016974263974095</v>
      </c>
      <c r="O13" s="13">
        <v>8.9407638813916196E-2</v>
      </c>
      <c r="P13" s="13">
        <v>8.602040391905931E-2</v>
      </c>
      <c r="Q13" s="13">
        <v>0.1782576832328642</v>
      </c>
      <c r="R13" s="13">
        <v>0.1085275737273029</v>
      </c>
      <c r="S13" s="13">
        <v>6.9763077070132351E-2</v>
      </c>
      <c r="T13" s="13">
        <v>0.1172417804018256</v>
      </c>
      <c r="U13" s="13">
        <v>0.1033543905251008</v>
      </c>
      <c r="V13" s="13">
        <v>0.1003691765700044</v>
      </c>
      <c r="W13" s="13">
        <v>0.104673764412231</v>
      </c>
      <c r="X13" s="13">
        <v>0.12377706757199709</v>
      </c>
      <c r="Y13" s="13">
        <v>7.0392966678402127E-2</v>
      </c>
      <c r="AA13" s="13">
        <v>8.8298476139420615E-2</v>
      </c>
      <c r="AB13" s="13">
        <v>8.0782465036011539E-2</v>
      </c>
      <c r="AC13" s="13">
        <v>6.929899258053443E-2</v>
      </c>
      <c r="AD13" s="13">
        <v>9.2489068899340304E-2</v>
      </c>
      <c r="AE13" s="13">
        <v>0.1916097728331323</v>
      </c>
      <c r="AF13" s="13">
        <v>6.6400554855211333E-2</v>
      </c>
      <c r="AH13" s="13">
        <v>7.1442187870814022E-2</v>
      </c>
      <c r="AI13" s="13">
        <v>0.1012940866184697</v>
      </c>
      <c r="AJ13" s="13">
        <v>9.2684979626388567E-2</v>
      </c>
      <c r="AK13" s="13">
        <v>8.5628997464754622E-2</v>
      </c>
      <c r="AL13" s="13">
        <v>0.1325542932334271</v>
      </c>
      <c r="AN13" s="13">
        <v>8.2927726678320282E-2</v>
      </c>
      <c r="AO13" s="13">
        <v>7.3146871408529823E-2</v>
      </c>
      <c r="AP13" s="13">
        <v>9.7224438039230768E-2</v>
      </c>
      <c r="AQ13" s="13">
        <v>0.15633063477555989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AS18"/>
  <sheetViews>
    <sheetView showGridLines="0" zoomScale="84" workbookViewId="0">
      <pane xSplit="2" topLeftCell="C1" activePane="topRight" state="frozen"/>
      <selection pane="topRight" activeCell="H16" sqref="H16"/>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0.33571613988168197</v>
      </c>
      <c r="D9" s="13">
        <v>0.25878988712214951</v>
      </c>
      <c r="E9" s="13">
        <v>0.32625840110136251</v>
      </c>
      <c r="F9" s="13">
        <v>0.29816171673986208</v>
      </c>
      <c r="G9" s="13">
        <v>0.33088705588949491</v>
      </c>
      <c r="H9" s="13">
        <v>0.35038745662105741</v>
      </c>
      <c r="I9" s="13">
        <v>0.41861790348798372</v>
      </c>
      <c r="K9" s="13">
        <v>0.403089782619454</v>
      </c>
      <c r="L9" s="13">
        <v>0.2697546491986379</v>
      </c>
      <c r="N9" s="13">
        <v>0.27993210992754131</v>
      </c>
      <c r="O9" s="13">
        <v>0.33677301770410611</v>
      </c>
      <c r="P9" s="13">
        <v>0.31551029628632948</v>
      </c>
      <c r="Q9" s="13">
        <v>0.30816965548644409</v>
      </c>
      <c r="R9" s="13">
        <v>0.36218037187176372</v>
      </c>
      <c r="S9" s="13">
        <v>0.3716454069008589</v>
      </c>
      <c r="T9" s="13">
        <v>0.36635673218973608</v>
      </c>
      <c r="U9" s="13">
        <v>0.35426758972082201</v>
      </c>
      <c r="V9" s="13">
        <v>0.35285017174060562</v>
      </c>
      <c r="W9" s="13">
        <v>0.33094280015993782</v>
      </c>
      <c r="X9" s="13">
        <v>0.32589803592108768</v>
      </c>
      <c r="Y9" s="13">
        <v>0.29612033989452641</v>
      </c>
      <c r="AA9" s="13">
        <v>0.37013848150258521</v>
      </c>
      <c r="AB9" s="13">
        <v>0.35984623011468259</v>
      </c>
      <c r="AC9" s="13">
        <v>0.2114332998394087</v>
      </c>
      <c r="AD9" s="13">
        <v>0.36541544766539941</v>
      </c>
      <c r="AE9" s="13">
        <v>0.2049353267534515</v>
      </c>
      <c r="AF9" s="13">
        <v>0.40625773372964807</v>
      </c>
      <c r="AH9" s="13">
        <v>0.39317160560680781</v>
      </c>
      <c r="AI9" s="13">
        <v>0.36500227056897527</v>
      </c>
      <c r="AJ9" s="13">
        <v>0.23067545020496641</v>
      </c>
      <c r="AK9" s="13">
        <v>0.37894781554315149</v>
      </c>
      <c r="AL9" s="13">
        <v>0.31382528685726607</v>
      </c>
      <c r="AN9" s="13">
        <v>0.34444126942437808</v>
      </c>
      <c r="AO9" s="13">
        <v>0.35380576707957689</v>
      </c>
      <c r="AP9" s="13">
        <v>0.35097326122364297</v>
      </c>
      <c r="AQ9" s="13">
        <v>0.29433659030883608</v>
      </c>
    </row>
    <row r="10" spans="2:45" ht="32.15" customHeight="1" x14ac:dyDescent="0.35">
      <c r="B10" s="12" t="s">
        <v>137</v>
      </c>
      <c r="C10" s="13">
        <v>0.37674636414935009</v>
      </c>
      <c r="D10" s="13">
        <v>0.35387635315858451</v>
      </c>
      <c r="E10" s="13">
        <v>0.35776130926386762</v>
      </c>
      <c r="F10" s="13">
        <v>0.38666546847028033</v>
      </c>
      <c r="G10" s="13">
        <v>0.36919687343044921</v>
      </c>
      <c r="H10" s="13">
        <v>0.36500024080570609</v>
      </c>
      <c r="I10" s="13">
        <v>0.41319740711172631</v>
      </c>
      <c r="K10" s="13">
        <v>0.34007086571745071</v>
      </c>
      <c r="L10" s="13">
        <v>0.4126531438603343</v>
      </c>
      <c r="N10" s="13">
        <v>0.4223789064187386</v>
      </c>
      <c r="O10" s="13">
        <v>0.29287501009112488</v>
      </c>
      <c r="P10" s="13">
        <v>0.29953349920928057</v>
      </c>
      <c r="Q10" s="13">
        <v>0.38262462187958601</v>
      </c>
      <c r="R10" s="13">
        <v>0.35634797855192241</v>
      </c>
      <c r="S10" s="13">
        <v>0.35906477227451739</v>
      </c>
      <c r="T10" s="13">
        <v>0.32579059679087902</v>
      </c>
      <c r="U10" s="13">
        <v>0.36271669169152049</v>
      </c>
      <c r="V10" s="13">
        <v>0.36124523542016568</v>
      </c>
      <c r="W10" s="13">
        <v>0.41569422824867619</v>
      </c>
      <c r="X10" s="13">
        <v>0.4005376858712259</v>
      </c>
      <c r="Y10" s="13">
        <v>0.44172094182007943</v>
      </c>
      <c r="AA10" s="13">
        <v>0.38802204977105309</v>
      </c>
      <c r="AB10" s="13">
        <v>0.43134999916719963</v>
      </c>
      <c r="AC10" s="13">
        <v>0.4056381668688005</v>
      </c>
      <c r="AD10" s="13">
        <v>0.34680789895661379</v>
      </c>
      <c r="AE10" s="13">
        <v>0.36355910216672349</v>
      </c>
      <c r="AF10" s="13">
        <v>0.36358477254698318</v>
      </c>
      <c r="AH10" s="13">
        <v>0.39543313661279422</v>
      </c>
      <c r="AI10" s="13">
        <v>0.44402073484576499</v>
      </c>
      <c r="AJ10" s="13">
        <v>0.3702453768568611</v>
      </c>
      <c r="AK10" s="13">
        <v>0.35561254258781122</v>
      </c>
      <c r="AL10" s="13">
        <v>0.36708785676235389</v>
      </c>
      <c r="AN10" s="13">
        <v>0.42655347823928852</v>
      </c>
      <c r="AO10" s="13">
        <v>0.38481023065335451</v>
      </c>
      <c r="AP10" s="13">
        <v>0.33112275888558368</v>
      </c>
      <c r="AQ10" s="13">
        <v>0.35563245631414803</v>
      </c>
    </row>
    <row r="11" spans="2:45" ht="32.15" customHeight="1" x14ac:dyDescent="0.35">
      <c r="B11" s="12" t="s">
        <v>138</v>
      </c>
      <c r="C11" s="13">
        <v>0.13720410591181001</v>
      </c>
      <c r="D11" s="13">
        <v>0.1762180519682322</v>
      </c>
      <c r="E11" s="13">
        <v>0.1401859632962158</v>
      </c>
      <c r="F11" s="13">
        <v>0.1542966074310563</v>
      </c>
      <c r="G11" s="13">
        <v>0.14816266088383331</v>
      </c>
      <c r="H11" s="13">
        <v>0.12711155650570641</v>
      </c>
      <c r="I11" s="13">
        <v>9.3112831849974209E-2</v>
      </c>
      <c r="K11" s="13">
        <v>0.1244937956595849</v>
      </c>
      <c r="L11" s="13">
        <v>0.14964800796626601</v>
      </c>
      <c r="N11" s="13">
        <v>0.1469096809669091</v>
      </c>
      <c r="O11" s="13">
        <v>0.2169000797395908</v>
      </c>
      <c r="P11" s="13">
        <v>0.15231924752419609</v>
      </c>
      <c r="Q11" s="13">
        <v>0.15871253484117959</v>
      </c>
      <c r="R11" s="13">
        <v>0.13512115091593879</v>
      </c>
      <c r="S11" s="13">
        <v>0.1026845558318413</v>
      </c>
      <c r="T11" s="13">
        <v>0.17485183296796819</v>
      </c>
      <c r="U11" s="13">
        <v>0.1252591224471564</v>
      </c>
      <c r="V11" s="13">
        <v>0.124650108850794</v>
      </c>
      <c r="W11" s="13">
        <v>0.10959230721941091</v>
      </c>
      <c r="X11" s="13">
        <v>0.1153736732901037</v>
      </c>
      <c r="Y11" s="13">
        <v>0.17835725667399729</v>
      </c>
      <c r="AA11" s="13">
        <v>0.12402283012564121</v>
      </c>
      <c r="AB11" s="13">
        <v>9.3440542217550465E-2</v>
      </c>
      <c r="AC11" s="13">
        <v>0.19985430389698489</v>
      </c>
      <c r="AD11" s="13">
        <v>0.12003532474046361</v>
      </c>
      <c r="AE11" s="13">
        <v>0.19604134622714539</v>
      </c>
      <c r="AF11" s="13">
        <v>0.1131109205953939</v>
      </c>
      <c r="AH11" s="13">
        <v>0.10140260386208071</v>
      </c>
      <c r="AI11" s="13">
        <v>0.1167452197671769</v>
      </c>
      <c r="AJ11" s="13">
        <v>0.19134821136967489</v>
      </c>
      <c r="AK11" s="13">
        <v>0.1175901745583251</v>
      </c>
      <c r="AL11" s="13">
        <v>0.151155200298148</v>
      </c>
      <c r="AN11" s="13">
        <v>0.1121886792621503</v>
      </c>
      <c r="AO11" s="13">
        <v>0.14233402365714559</v>
      </c>
      <c r="AP11" s="13">
        <v>0.13906543213370889</v>
      </c>
      <c r="AQ11" s="13">
        <v>0.15714384321797159</v>
      </c>
    </row>
    <row r="12" spans="2:45" ht="32.15" customHeight="1" x14ac:dyDescent="0.35">
      <c r="B12" s="12" t="s">
        <v>139</v>
      </c>
      <c r="C12" s="13">
        <v>9.7541845341647671E-2</v>
      </c>
      <c r="D12" s="13">
        <v>0.1543977222394276</v>
      </c>
      <c r="E12" s="13">
        <v>0.13024006883544451</v>
      </c>
      <c r="F12" s="13">
        <v>0.10051392236482121</v>
      </c>
      <c r="G12" s="13">
        <v>0.1043870338947681</v>
      </c>
      <c r="H12" s="13">
        <v>6.8692150720720019E-2</v>
      </c>
      <c r="I12" s="13">
        <v>4.4984623330500177E-2</v>
      </c>
      <c r="K12" s="13">
        <v>9.8931334238549759E-2</v>
      </c>
      <c r="L12" s="13">
        <v>9.6181480142397163E-2</v>
      </c>
      <c r="N12" s="13">
        <v>0.1123985130179769</v>
      </c>
      <c r="O12" s="13">
        <v>0.12856627149730529</v>
      </c>
      <c r="P12" s="13">
        <v>0.1272516939818967</v>
      </c>
      <c r="Q12" s="13">
        <v>0.11348891098347801</v>
      </c>
      <c r="R12" s="13">
        <v>0.1035544877534114</v>
      </c>
      <c r="S12" s="13">
        <v>9.9924936612510756E-2</v>
      </c>
      <c r="T12" s="13">
        <v>9.2536650284041108E-2</v>
      </c>
      <c r="U12" s="13">
        <v>0.1145838743649506</v>
      </c>
      <c r="V12" s="13">
        <v>0.1016950040671943</v>
      </c>
      <c r="W12" s="13">
        <v>8.2567268966057594E-2</v>
      </c>
      <c r="X12" s="13">
        <v>8.761988661917243E-2</v>
      </c>
      <c r="Y12" s="13">
        <v>4.9328134560253492E-2</v>
      </c>
      <c r="AA12" s="13">
        <v>8.0484443064872929E-2</v>
      </c>
      <c r="AB12" s="13">
        <v>8.5647533972153703E-2</v>
      </c>
      <c r="AC12" s="13">
        <v>0.13125748502046211</v>
      </c>
      <c r="AD12" s="13">
        <v>0.12638425001490941</v>
      </c>
      <c r="AE12" s="13">
        <v>0.12344041809223</v>
      </c>
      <c r="AF12" s="13">
        <v>7.9144819810927733E-2</v>
      </c>
      <c r="AH12" s="13">
        <v>7.285863817759497E-2</v>
      </c>
      <c r="AI12" s="13">
        <v>4.4577464522504849E-2</v>
      </c>
      <c r="AJ12" s="13">
        <v>0.15141808046288369</v>
      </c>
      <c r="AK12" s="13">
        <v>0.1023065862079736</v>
      </c>
      <c r="AL12" s="13">
        <v>9.8198433423349316E-2</v>
      </c>
      <c r="AN12" s="13">
        <v>7.6567593456889613E-2</v>
      </c>
      <c r="AO12" s="13">
        <v>8.9725376564117318E-2</v>
      </c>
      <c r="AP12" s="13">
        <v>0.1072330082024353</v>
      </c>
      <c r="AQ12" s="13">
        <v>0.12043124289574229</v>
      </c>
    </row>
    <row r="13" spans="2:45" ht="19" customHeight="1" x14ac:dyDescent="0.35">
      <c r="B13" s="12" t="s">
        <v>81</v>
      </c>
      <c r="C13" s="13">
        <v>5.2791544715510223E-2</v>
      </c>
      <c r="D13" s="13">
        <v>5.671798551160654E-2</v>
      </c>
      <c r="E13" s="13">
        <v>4.5554257503109589E-2</v>
      </c>
      <c r="F13" s="13">
        <v>6.0362284993980247E-2</v>
      </c>
      <c r="G13" s="13">
        <v>4.7366375901454552E-2</v>
      </c>
      <c r="H13" s="13">
        <v>8.8808595346810015E-2</v>
      </c>
      <c r="I13" s="13">
        <v>3.008723421981567E-2</v>
      </c>
      <c r="K13" s="13">
        <v>3.3414221764960568E-2</v>
      </c>
      <c r="L13" s="13">
        <v>7.1762718832364597E-2</v>
      </c>
      <c r="N13" s="13">
        <v>3.8380789668834361E-2</v>
      </c>
      <c r="O13" s="13">
        <v>2.4885620967872751E-2</v>
      </c>
      <c r="P13" s="13">
        <v>0.10538526299829711</v>
      </c>
      <c r="Q13" s="13">
        <v>3.7004276809312439E-2</v>
      </c>
      <c r="R13" s="13">
        <v>4.2796010906963611E-2</v>
      </c>
      <c r="S13" s="13">
        <v>6.668032838027152E-2</v>
      </c>
      <c r="T13" s="13">
        <v>4.0464187767375592E-2</v>
      </c>
      <c r="U13" s="13">
        <v>4.3172721775550253E-2</v>
      </c>
      <c r="V13" s="13">
        <v>5.9559479921240228E-2</v>
      </c>
      <c r="W13" s="13">
        <v>6.1203395405917259E-2</v>
      </c>
      <c r="X13" s="13">
        <v>7.0570718298410232E-2</v>
      </c>
      <c r="Y13" s="13">
        <v>3.4473327051143317E-2</v>
      </c>
      <c r="AA13" s="13">
        <v>3.7332195535847497E-2</v>
      </c>
      <c r="AB13" s="13">
        <v>2.9715694528413789E-2</v>
      </c>
      <c r="AC13" s="13">
        <v>5.1816744374343832E-2</v>
      </c>
      <c r="AD13" s="13">
        <v>4.1357078622613883E-2</v>
      </c>
      <c r="AE13" s="13">
        <v>0.1120238067604498</v>
      </c>
      <c r="AF13" s="13">
        <v>3.7901753317047107E-2</v>
      </c>
      <c r="AH13" s="13">
        <v>3.7134015740722302E-2</v>
      </c>
      <c r="AI13" s="13">
        <v>2.9654310295577899E-2</v>
      </c>
      <c r="AJ13" s="13">
        <v>5.6312881105613923E-2</v>
      </c>
      <c r="AK13" s="13">
        <v>4.5542881102738679E-2</v>
      </c>
      <c r="AL13" s="13">
        <v>6.9733222658882738E-2</v>
      </c>
      <c r="AN13" s="13">
        <v>4.0248979617293769E-2</v>
      </c>
      <c r="AO13" s="13">
        <v>2.9324602045805458E-2</v>
      </c>
      <c r="AP13" s="13">
        <v>7.1605539554629186E-2</v>
      </c>
      <c r="AQ13" s="13">
        <v>7.2455867263301971E-2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0.347222145953693</v>
      </c>
      <c r="D9" s="13">
        <v>0.25432833051208709</v>
      </c>
      <c r="E9" s="13">
        <v>0.31700006124712993</v>
      </c>
      <c r="F9" s="13">
        <v>0.28222547993001001</v>
      </c>
      <c r="G9" s="13">
        <v>0.34997142574326578</v>
      </c>
      <c r="H9" s="13">
        <v>0.40446989133300948</v>
      </c>
      <c r="I9" s="13">
        <v>0.44501240119811941</v>
      </c>
      <c r="K9" s="13">
        <v>0.40786750474329581</v>
      </c>
      <c r="L9" s="13">
        <v>0.28784791433703771</v>
      </c>
      <c r="N9" s="13">
        <v>0.43468194113035591</v>
      </c>
      <c r="O9" s="13">
        <v>0.4339939571811357</v>
      </c>
      <c r="P9" s="13">
        <v>0.35437657643955678</v>
      </c>
      <c r="Q9" s="13">
        <v>0.27496738177596558</v>
      </c>
      <c r="R9" s="13">
        <v>0.35744600077124888</v>
      </c>
      <c r="S9" s="13">
        <v>0.33011079285168238</v>
      </c>
      <c r="T9" s="13">
        <v>0.33418829750037571</v>
      </c>
      <c r="U9" s="13">
        <v>0.35987939332656949</v>
      </c>
      <c r="V9" s="13">
        <v>0.34010596470773319</v>
      </c>
      <c r="W9" s="13">
        <v>0.35201965338372371</v>
      </c>
      <c r="X9" s="13">
        <v>0.31889081899132249</v>
      </c>
      <c r="Y9" s="13">
        <v>0.28737382940400069</v>
      </c>
      <c r="AA9" s="13">
        <v>0.34003786740081532</v>
      </c>
      <c r="AB9" s="13">
        <v>0.40674318436558882</v>
      </c>
      <c r="AC9" s="13">
        <v>0.26855449023390421</v>
      </c>
      <c r="AD9" s="13">
        <v>0.38309460245747712</v>
      </c>
      <c r="AE9" s="13">
        <v>0.22098163830996051</v>
      </c>
      <c r="AF9" s="13">
        <v>0.44542499664932561</v>
      </c>
      <c r="AH9" s="13">
        <v>0.35777786908188097</v>
      </c>
      <c r="AI9" s="13">
        <v>0.32901171789037981</v>
      </c>
      <c r="AJ9" s="13">
        <v>0.26990161723163469</v>
      </c>
      <c r="AK9" s="13">
        <v>0.38948863089123459</v>
      </c>
      <c r="AL9" s="13">
        <v>0.35001171904952699</v>
      </c>
      <c r="AN9" s="13">
        <v>0.36570713580563202</v>
      </c>
      <c r="AO9" s="13">
        <v>0.35969074469814671</v>
      </c>
      <c r="AP9" s="13">
        <v>0.36425913142968019</v>
      </c>
      <c r="AQ9" s="13">
        <v>0.29965551161078691</v>
      </c>
    </row>
    <row r="10" spans="2:45" ht="32.15" customHeight="1" x14ac:dyDescent="0.35">
      <c r="B10" s="12" t="s">
        <v>137</v>
      </c>
      <c r="C10" s="13">
        <v>0.37480116451223461</v>
      </c>
      <c r="D10" s="13">
        <v>0.31011296526226723</v>
      </c>
      <c r="E10" s="13">
        <v>0.36272255195512992</v>
      </c>
      <c r="F10" s="13">
        <v>0.43281994197093321</v>
      </c>
      <c r="G10" s="13">
        <v>0.37616967601642998</v>
      </c>
      <c r="H10" s="13">
        <v>0.33971013361559382</v>
      </c>
      <c r="I10" s="13">
        <v>0.40259171023516072</v>
      </c>
      <c r="K10" s="13">
        <v>0.35065322586566883</v>
      </c>
      <c r="L10" s="13">
        <v>0.39844296218450392</v>
      </c>
      <c r="N10" s="13">
        <v>0.3986876663819191</v>
      </c>
      <c r="O10" s="13">
        <v>0.34006203210924579</v>
      </c>
      <c r="P10" s="13">
        <v>0.33742178349649371</v>
      </c>
      <c r="Q10" s="13">
        <v>0.39656296015598708</v>
      </c>
      <c r="R10" s="13">
        <v>0.3270860622523577</v>
      </c>
      <c r="S10" s="13">
        <v>0.37207241638431943</v>
      </c>
      <c r="T10" s="13">
        <v>0.4170221806227486</v>
      </c>
      <c r="U10" s="13">
        <v>0.31221795718548417</v>
      </c>
      <c r="V10" s="13">
        <v>0.3583708762154631</v>
      </c>
      <c r="W10" s="13">
        <v>0.38909931532885911</v>
      </c>
      <c r="X10" s="13">
        <v>0.4014172488352879</v>
      </c>
      <c r="Y10" s="13">
        <v>0.44625724848862919</v>
      </c>
      <c r="AA10" s="13">
        <v>0.40481587651700462</v>
      </c>
      <c r="AB10" s="13">
        <v>0.39532524532006041</v>
      </c>
      <c r="AC10" s="13">
        <v>0.40030519295961742</v>
      </c>
      <c r="AD10" s="13">
        <v>0.35891136366009441</v>
      </c>
      <c r="AE10" s="13">
        <v>0.35371423250586631</v>
      </c>
      <c r="AF10" s="13">
        <v>0.34657980116370268</v>
      </c>
      <c r="AH10" s="13">
        <v>0.40648635809955158</v>
      </c>
      <c r="AI10" s="13">
        <v>0.47438951571537452</v>
      </c>
      <c r="AJ10" s="13">
        <v>0.35070459609587268</v>
      </c>
      <c r="AK10" s="13">
        <v>0.35484733935003071</v>
      </c>
      <c r="AL10" s="13">
        <v>0.35690230997943317</v>
      </c>
      <c r="AN10" s="13">
        <v>0.40911062620811878</v>
      </c>
      <c r="AO10" s="13">
        <v>0.3979600313257331</v>
      </c>
      <c r="AP10" s="13">
        <v>0.33739793903923088</v>
      </c>
      <c r="AQ10" s="13">
        <v>0.34637861944439757</v>
      </c>
    </row>
    <row r="11" spans="2:45" ht="32.15" customHeight="1" x14ac:dyDescent="0.35">
      <c r="B11" s="12" t="s">
        <v>138</v>
      </c>
      <c r="C11" s="13">
        <v>0.13510759698996239</v>
      </c>
      <c r="D11" s="13">
        <v>0.2205267827611426</v>
      </c>
      <c r="E11" s="13">
        <v>0.16743389610394199</v>
      </c>
      <c r="F11" s="13">
        <v>0.12198750455849559</v>
      </c>
      <c r="G11" s="13">
        <v>0.1186061841835524</v>
      </c>
      <c r="H11" s="13">
        <v>0.13055614416938741</v>
      </c>
      <c r="I11" s="13">
        <v>7.967269943287969E-2</v>
      </c>
      <c r="K11" s="13">
        <v>0.12765997967375989</v>
      </c>
      <c r="L11" s="13">
        <v>0.14239911219162091</v>
      </c>
      <c r="N11" s="13">
        <v>8.190649510540253E-2</v>
      </c>
      <c r="O11" s="13">
        <v>0.13983976824564201</v>
      </c>
      <c r="P11" s="13">
        <v>0.14282407788356749</v>
      </c>
      <c r="Q11" s="13">
        <v>0.13706037421008349</v>
      </c>
      <c r="R11" s="13">
        <v>0.15373427867192929</v>
      </c>
      <c r="S11" s="13">
        <v>0.12983582641450711</v>
      </c>
      <c r="T11" s="13">
        <v>0.13835291156974311</v>
      </c>
      <c r="U11" s="13">
        <v>0.16497173733858769</v>
      </c>
      <c r="V11" s="13">
        <v>0.11462390953165121</v>
      </c>
      <c r="W11" s="13">
        <v>0.1230869919849519</v>
      </c>
      <c r="X11" s="13">
        <v>0.1520440106327815</v>
      </c>
      <c r="Y11" s="13">
        <v>0.16585315734547629</v>
      </c>
      <c r="AA11" s="13">
        <v>0.1334570350370963</v>
      </c>
      <c r="AB11" s="13">
        <v>9.5057171426292678E-2</v>
      </c>
      <c r="AC11" s="13">
        <v>0.15899462445240131</v>
      </c>
      <c r="AD11" s="13">
        <v>9.6227930752260063E-2</v>
      </c>
      <c r="AE11" s="13">
        <v>0.18731768145029651</v>
      </c>
      <c r="AF11" s="13">
        <v>0.12085756517287451</v>
      </c>
      <c r="AH11" s="13">
        <v>0.12380210547150319</v>
      </c>
      <c r="AI11" s="13">
        <v>8.6243199494119793E-2</v>
      </c>
      <c r="AJ11" s="13">
        <v>0.19594174390367189</v>
      </c>
      <c r="AK11" s="13">
        <v>0.1115712167432647</v>
      </c>
      <c r="AL11" s="13">
        <v>0.1438808270630515</v>
      </c>
      <c r="AN11" s="13">
        <v>0.1232433296281643</v>
      </c>
      <c r="AO11" s="13">
        <v>0.12006784291268389</v>
      </c>
      <c r="AP11" s="13">
        <v>0.13165816396414229</v>
      </c>
      <c r="AQ11" s="13">
        <v>0.166622856315676</v>
      </c>
    </row>
    <row r="12" spans="2:45" ht="32.15" customHeight="1" x14ac:dyDescent="0.35">
      <c r="B12" s="12" t="s">
        <v>139</v>
      </c>
      <c r="C12" s="13">
        <v>9.0508008859876227E-2</v>
      </c>
      <c r="D12" s="13">
        <v>0.1612375406405151</v>
      </c>
      <c r="E12" s="13">
        <v>0.1081796283572548</v>
      </c>
      <c r="F12" s="13">
        <v>0.100442359329476</v>
      </c>
      <c r="G12" s="13">
        <v>0.1009337820408118</v>
      </c>
      <c r="H12" s="13">
        <v>5.3391468771263897E-2</v>
      </c>
      <c r="I12" s="13">
        <v>3.8028686749694722E-2</v>
      </c>
      <c r="K12" s="13">
        <v>8.3175565226952422E-2</v>
      </c>
      <c r="L12" s="13">
        <v>9.7686764419517208E-2</v>
      </c>
      <c r="N12" s="13">
        <v>5.3640354506592762E-2</v>
      </c>
      <c r="O12" s="13">
        <v>6.1218621496103659E-2</v>
      </c>
      <c r="P12" s="13">
        <v>9.6442631542886542E-2</v>
      </c>
      <c r="Q12" s="13">
        <v>0.13221302550083419</v>
      </c>
      <c r="R12" s="13">
        <v>0.1135897470790737</v>
      </c>
      <c r="S12" s="13">
        <v>0.13623218988734409</v>
      </c>
      <c r="T12" s="13">
        <v>8.3142944968401411E-2</v>
      </c>
      <c r="U12" s="13">
        <v>0.1046285599107392</v>
      </c>
      <c r="V12" s="13">
        <v>0.1062502126182138</v>
      </c>
      <c r="W12" s="13">
        <v>6.7636475036267504E-2</v>
      </c>
      <c r="X12" s="13">
        <v>6.7630241477941569E-2</v>
      </c>
      <c r="Y12" s="13">
        <v>6.6764873574407066E-2</v>
      </c>
      <c r="AA12" s="13">
        <v>8.1649401364399382E-2</v>
      </c>
      <c r="AB12" s="13">
        <v>8.1455831437056578E-2</v>
      </c>
      <c r="AC12" s="13">
        <v>0.12266525777675839</v>
      </c>
      <c r="AD12" s="13">
        <v>0.1163240772614558</v>
      </c>
      <c r="AE12" s="13">
        <v>0.11955714238510021</v>
      </c>
      <c r="AF12" s="13">
        <v>5.9207638379107502E-2</v>
      </c>
      <c r="AH12" s="13">
        <v>6.193957463439765E-2</v>
      </c>
      <c r="AI12" s="13">
        <v>7.0076929215607195E-2</v>
      </c>
      <c r="AJ12" s="13">
        <v>0.13180241583024099</v>
      </c>
      <c r="AK12" s="13">
        <v>9.7887348475883235E-2</v>
      </c>
      <c r="AL12" s="13">
        <v>8.8296452030392422E-2</v>
      </c>
      <c r="AN12" s="13">
        <v>6.3574513179812761E-2</v>
      </c>
      <c r="AO12" s="13">
        <v>7.8535874072066136E-2</v>
      </c>
      <c r="AP12" s="13">
        <v>0.10684882453422501</v>
      </c>
      <c r="AQ12" s="13">
        <v>0.11822461002953789</v>
      </c>
    </row>
    <row r="13" spans="2:45" ht="19" customHeight="1" x14ac:dyDescent="0.35">
      <c r="B13" s="12" t="s">
        <v>81</v>
      </c>
      <c r="C13" s="13">
        <v>5.2361083684233901E-2</v>
      </c>
      <c r="D13" s="13">
        <v>5.3794380823988193E-2</v>
      </c>
      <c r="E13" s="13">
        <v>4.4663862336543431E-2</v>
      </c>
      <c r="F13" s="13">
        <v>6.2524714211085269E-2</v>
      </c>
      <c r="G13" s="13">
        <v>5.4318932015940041E-2</v>
      </c>
      <c r="H13" s="13">
        <v>7.1872362110745436E-2</v>
      </c>
      <c r="I13" s="13">
        <v>3.4694502384145592E-2</v>
      </c>
      <c r="K13" s="13">
        <v>3.0643724490323099E-2</v>
      </c>
      <c r="L13" s="13">
        <v>7.3623246867320233E-2</v>
      </c>
      <c r="N13" s="13">
        <v>3.10835428757298E-2</v>
      </c>
      <c r="O13" s="13">
        <v>2.4885620967872751E-2</v>
      </c>
      <c r="P13" s="13">
        <v>6.8934930637495506E-2</v>
      </c>
      <c r="Q13" s="13">
        <v>5.9196258357129758E-2</v>
      </c>
      <c r="R13" s="13">
        <v>4.814391122539035E-2</v>
      </c>
      <c r="S13" s="13">
        <v>3.1748774462146953E-2</v>
      </c>
      <c r="T13" s="13">
        <v>2.7293665338731281E-2</v>
      </c>
      <c r="U13" s="13">
        <v>5.8302352238619133E-2</v>
      </c>
      <c r="V13" s="13">
        <v>8.0649036926938561E-2</v>
      </c>
      <c r="W13" s="13">
        <v>6.815756426619772E-2</v>
      </c>
      <c r="X13" s="13">
        <v>6.0017680062666431E-2</v>
      </c>
      <c r="Y13" s="13">
        <v>3.3750891187486469E-2</v>
      </c>
      <c r="AA13" s="13">
        <v>4.0039819680684423E-2</v>
      </c>
      <c r="AB13" s="13">
        <v>2.1418567451001621E-2</v>
      </c>
      <c r="AC13" s="13">
        <v>4.9480434577318641E-2</v>
      </c>
      <c r="AD13" s="13">
        <v>4.544202586871255E-2</v>
      </c>
      <c r="AE13" s="13">
        <v>0.1184293053487766</v>
      </c>
      <c r="AF13" s="13">
        <v>2.7929998634989808E-2</v>
      </c>
      <c r="AH13" s="13">
        <v>4.9994092712666492E-2</v>
      </c>
      <c r="AI13" s="13">
        <v>4.0278637684518503E-2</v>
      </c>
      <c r="AJ13" s="13">
        <v>5.1649626938579579E-2</v>
      </c>
      <c r="AK13" s="13">
        <v>4.6205464539586842E-2</v>
      </c>
      <c r="AL13" s="13">
        <v>6.0908691877595907E-2</v>
      </c>
      <c r="AN13" s="13">
        <v>3.8364395178272399E-2</v>
      </c>
      <c r="AO13" s="13">
        <v>4.3745506991370073E-2</v>
      </c>
      <c r="AP13" s="13">
        <v>5.9835941032721787E-2</v>
      </c>
      <c r="AQ13" s="13">
        <v>6.9118402599601558E-2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0.3410348713058316</v>
      </c>
      <c r="D9" s="13">
        <v>0.31379676932139672</v>
      </c>
      <c r="E9" s="13">
        <v>0.35664347022042919</v>
      </c>
      <c r="F9" s="13">
        <v>0.28177674350006432</v>
      </c>
      <c r="G9" s="13">
        <v>0.34116096392828138</v>
      </c>
      <c r="H9" s="13">
        <v>0.36427971672900922</v>
      </c>
      <c r="I9" s="13">
        <v>0.37869286907224631</v>
      </c>
      <c r="K9" s="13">
        <v>0.3890923429157544</v>
      </c>
      <c r="L9" s="13">
        <v>0.29398468465960181</v>
      </c>
      <c r="N9" s="13">
        <v>0.39171960396062538</v>
      </c>
      <c r="O9" s="13">
        <v>0.43649711693129761</v>
      </c>
      <c r="P9" s="13">
        <v>0.35055432645215762</v>
      </c>
      <c r="Q9" s="13">
        <v>0.32179388642290108</v>
      </c>
      <c r="R9" s="13">
        <v>0.35489601646327951</v>
      </c>
      <c r="S9" s="13">
        <v>0.35251382128094733</v>
      </c>
      <c r="T9" s="13">
        <v>0.34898096751840813</v>
      </c>
      <c r="U9" s="13">
        <v>0.31454048695753462</v>
      </c>
      <c r="V9" s="13">
        <v>0.30193799881446709</v>
      </c>
      <c r="W9" s="13">
        <v>0.33392965766785171</v>
      </c>
      <c r="X9" s="13">
        <v>0.31908591573503597</v>
      </c>
      <c r="Y9" s="13">
        <v>0.34539626195166773</v>
      </c>
      <c r="AA9" s="13">
        <v>0.38058484820684779</v>
      </c>
      <c r="AB9" s="13">
        <v>0.38287868835067562</v>
      </c>
      <c r="AC9" s="13">
        <v>0.36094866850804758</v>
      </c>
      <c r="AD9" s="13">
        <v>0.31003127191445617</v>
      </c>
      <c r="AE9" s="13">
        <v>0.22972861468519409</v>
      </c>
      <c r="AF9" s="13">
        <v>0.37848548663933512</v>
      </c>
      <c r="AH9" s="13">
        <v>0.38472786923449259</v>
      </c>
      <c r="AI9" s="13">
        <v>0.37552009539680592</v>
      </c>
      <c r="AJ9" s="13">
        <v>0.34450115227874761</v>
      </c>
      <c r="AK9" s="13">
        <v>0.337079411506788</v>
      </c>
      <c r="AL9" s="13">
        <v>0.31184176310366257</v>
      </c>
      <c r="AN9" s="13">
        <v>0.38468411054902479</v>
      </c>
      <c r="AO9" s="13">
        <v>0.36418696328914879</v>
      </c>
      <c r="AP9" s="13">
        <v>0.33670113975980681</v>
      </c>
      <c r="AQ9" s="13">
        <v>0.27403120717758139</v>
      </c>
    </row>
    <row r="10" spans="2:45" ht="32.15" customHeight="1" x14ac:dyDescent="0.35">
      <c r="B10" s="12" t="s">
        <v>137</v>
      </c>
      <c r="C10" s="13">
        <v>0.40609901885079902</v>
      </c>
      <c r="D10" s="13">
        <v>0.37669118548779362</v>
      </c>
      <c r="E10" s="13">
        <v>0.36529168108069898</v>
      </c>
      <c r="F10" s="13">
        <v>0.44624133632751017</v>
      </c>
      <c r="G10" s="13">
        <v>0.40330543764311139</v>
      </c>
      <c r="H10" s="13">
        <v>0.37375490784933169</v>
      </c>
      <c r="I10" s="13">
        <v>0.45004152858357638</v>
      </c>
      <c r="K10" s="13">
        <v>0.37584689158129408</v>
      </c>
      <c r="L10" s="13">
        <v>0.43571706130690302</v>
      </c>
      <c r="N10" s="13">
        <v>0.39536672190876698</v>
      </c>
      <c r="O10" s="13">
        <v>0.37487442681511363</v>
      </c>
      <c r="P10" s="13">
        <v>0.35602324682854641</v>
      </c>
      <c r="Q10" s="13">
        <v>0.3825520399746416</v>
      </c>
      <c r="R10" s="13">
        <v>0.43334250351318299</v>
      </c>
      <c r="S10" s="13">
        <v>0.40839075409538778</v>
      </c>
      <c r="T10" s="13">
        <v>0.40919706839048109</v>
      </c>
      <c r="U10" s="13">
        <v>0.40768002815876631</v>
      </c>
      <c r="V10" s="13">
        <v>0.39404117957946772</v>
      </c>
      <c r="W10" s="13">
        <v>0.42628944906280097</v>
      </c>
      <c r="X10" s="13">
        <v>0.41837231843885819</v>
      </c>
      <c r="Y10" s="13">
        <v>0.40491802266675941</v>
      </c>
      <c r="AA10" s="13">
        <v>0.41490138236553359</v>
      </c>
      <c r="AB10" s="13">
        <v>0.38523489887686868</v>
      </c>
      <c r="AC10" s="13">
        <v>0.39246070607329642</v>
      </c>
      <c r="AD10" s="13">
        <v>0.42728785083152421</v>
      </c>
      <c r="AE10" s="13">
        <v>0.38170993079022469</v>
      </c>
      <c r="AF10" s="13">
        <v>0.41326705304169231</v>
      </c>
      <c r="AH10" s="13">
        <v>0.42270367536758618</v>
      </c>
      <c r="AI10" s="13">
        <v>0.40606664499291711</v>
      </c>
      <c r="AJ10" s="13">
        <v>0.40193992199802248</v>
      </c>
      <c r="AK10" s="13">
        <v>0.39930459877267183</v>
      </c>
      <c r="AL10" s="13">
        <v>0.40399829566346712</v>
      </c>
      <c r="AN10" s="13">
        <v>0.41800199711065172</v>
      </c>
      <c r="AO10" s="13">
        <v>0.42943515324800352</v>
      </c>
      <c r="AP10" s="13">
        <v>0.37955001141305889</v>
      </c>
      <c r="AQ10" s="13">
        <v>0.39325790131291488</v>
      </c>
    </row>
    <row r="11" spans="2:45" ht="32.15" customHeight="1" x14ac:dyDescent="0.35">
      <c r="B11" s="12" t="s">
        <v>138</v>
      </c>
      <c r="C11" s="13">
        <v>0.12931433205783921</v>
      </c>
      <c r="D11" s="13">
        <v>0.1592506741715588</v>
      </c>
      <c r="E11" s="13">
        <v>0.14186255117072699</v>
      </c>
      <c r="F11" s="13">
        <v>0.1467794328477405</v>
      </c>
      <c r="G11" s="13">
        <v>0.115204735186601</v>
      </c>
      <c r="H11" s="13">
        <v>0.14242487303029119</v>
      </c>
      <c r="I11" s="13">
        <v>8.781683228885527E-2</v>
      </c>
      <c r="K11" s="13">
        <v>0.12242672307017539</v>
      </c>
      <c r="L11" s="13">
        <v>0.13605757670970539</v>
      </c>
      <c r="N11" s="13">
        <v>0.1064803375594848</v>
      </c>
      <c r="O11" s="13">
        <v>0.13339400521086911</v>
      </c>
      <c r="P11" s="13">
        <v>0.1415571687841389</v>
      </c>
      <c r="Q11" s="13">
        <v>0.15838055374995799</v>
      </c>
      <c r="R11" s="13">
        <v>0.10730315279007591</v>
      </c>
      <c r="S11" s="13">
        <v>8.2759723146889161E-2</v>
      </c>
      <c r="T11" s="13">
        <v>0.16640755788211051</v>
      </c>
      <c r="U11" s="13">
        <v>0.13279966404229909</v>
      </c>
      <c r="V11" s="13">
        <v>0.12549138266264359</v>
      </c>
      <c r="W11" s="13">
        <v>0.108926702774906</v>
      </c>
      <c r="X11" s="13">
        <v>0.1523414653494107</v>
      </c>
      <c r="Y11" s="13">
        <v>0.18286368089942359</v>
      </c>
      <c r="AA11" s="13">
        <v>0.1190947614107192</v>
      </c>
      <c r="AB11" s="13">
        <v>0.11974880646662101</v>
      </c>
      <c r="AC11" s="13">
        <v>0.1183378229906256</v>
      </c>
      <c r="AD11" s="13">
        <v>0.13446670172648359</v>
      </c>
      <c r="AE11" s="13">
        <v>0.16803966524834091</v>
      </c>
      <c r="AF11" s="13">
        <v>0.113826703727525</v>
      </c>
      <c r="AH11" s="13">
        <v>0.1183780827829042</v>
      </c>
      <c r="AI11" s="13">
        <v>0.1307653458376849</v>
      </c>
      <c r="AJ11" s="13">
        <v>0.1219064428138297</v>
      </c>
      <c r="AK11" s="13">
        <v>0.1337934598210378</v>
      </c>
      <c r="AL11" s="13">
        <v>0.13443955322574999</v>
      </c>
      <c r="AN11" s="13">
        <v>0.111850275122653</v>
      </c>
      <c r="AO11" s="13">
        <v>0.1217087404606939</v>
      </c>
      <c r="AP11" s="13">
        <v>0.13164337584706151</v>
      </c>
      <c r="AQ11" s="13">
        <v>0.1540360304001519</v>
      </c>
    </row>
    <row r="12" spans="2:45" ht="32.15" customHeight="1" x14ac:dyDescent="0.35">
      <c r="B12" s="12" t="s">
        <v>139</v>
      </c>
      <c r="C12" s="13">
        <v>7.0806485529417137E-2</v>
      </c>
      <c r="D12" s="13">
        <v>9.4071222494331641E-2</v>
      </c>
      <c r="E12" s="13">
        <v>8.6393197601008817E-2</v>
      </c>
      <c r="F12" s="13">
        <v>7.5389280500602784E-2</v>
      </c>
      <c r="G12" s="13">
        <v>9.0478148342823292E-2</v>
      </c>
      <c r="H12" s="13">
        <v>5.06878126006194E-2</v>
      </c>
      <c r="I12" s="13">
        <v>3.6701042878256082E-2</v>
      </c>
      <c r="K12" s="13">
        <v>7.3996764770796947E-2</v>
      </c>
      <c r="L12" s="13">
        <v>6.7683074564752088E-2</v>
      </c>
      <c r="N12" s="13">
        <v>4.9159507663594837E-2</v>
      </c>
      <c r="O12" s="13">
        <v>3.0558635628026541E-2</v>
      </c>
      <c r="P12" s="13">
        <v>6.9943914582315983E-2</v>
      </c>
      <c r="Q12" s="13">
        <v>9.6227957839580838E-2</v>
      </c>
      <c r="R12" s="13">
        <v>6.2026186673920701E-2</v>
      </c>
      <c r="S12" s="13">
        <v>0.1118048994730433</v>
      </c>
      <c r="T12" s="13">
        <v>5.3646376705954513E-2</v>
      </c>
      <c r="U12" s="13">
        <v>8.9042635360568528E-2</v>
      </c>
      <c r="V12" s="13">
        <v>0.1031566030476139</v>
      </c>
      <c r="W12" s="13">
        <v>4.5176215445984977E-2</v>
      </c>
      <c r="X12" s="13">
        <v>7.2796729981496291E-2</v>
      </c>
      <c r="Y12" s="13">
        <v>4.9110452951203573E-2</v>
      </c>
      <c r="AA12" s="13">
        <v>6.0838852023203147E-2</v>
      </c>
      <c r="AB12" s="13">
        <v>6.019297332555406E-2</v>
      </c>
      <c r="AC12" s="13">
        <v>8.6537561925437129E-2</v>
      </c>
      <c r="AD12" s="13">
        <v>0.1013019018344978</v>
      </c>
      <c r="AE12" s="13">
        <v>9.3504878709085346E-2</v>
      </c>
      <c r="AF12" s="13">
        <v>4.8541672174544262E-2</v>
      </c>
      <c r="AH12" s="13">
        <v>4.6012217552115792E-2</v>
      </c>
      <c r="AI12" s="13">
        <v>4.3956872013827163E-2</v>
      </c>
      <c r="AJ12" s="13">
        <v>8.1826867647980167E-2</v>
      </c>
      <c r="AK12" s="13">
        <v>8.1317850686221868E-2</v>
      </c>
      <c r="AL12" s="13">
        <v>7.8511556276976383E-2</v>
      </c>
      <c r="AN12" s="13">
        <v>4.9435942193327927E-2</v>
      </c>
      <c r="AO12" s="13">
        <v>5.2678529707365612E-2</v>
      </c>
      <c r="AP12" s="13">
        <v>9.3618637524350887E-2</v>
      </c>
      <c r="AQ12" s="13">
        <v>9.306099046204748E-2</v>
      </c>
    </row>
    <row r="13" spans="2:45" ht="19" customHeight="1" x14ac:dyDescent="0.35">
      <c r="B13" s="12" t="s">
        <v>81</v>
      </c>
      <c r="C13" s="13">
        <v>5.2745292256113109E-2</v>
      </c>
      <c r="D13" s="13">
        <v>5.6190148524919478E-2</v>
      </c>
      <c r="E13" s="13">
        <v>4.9809099927136023E-2</v>
      </c>
      <c r="F13" s="13">
        <v>4.9813206824082239E-2</v>
      </c>
      <c r="G13" s="13">
        <v>4.9850714899182878E-2</v>
      </c>
      <c r="H13" s="13">
        <v>6.8852689790748323E-2</v>
      </c>
      <c r="I13" s="13">
        <v>4.6747727177065941E-2</v>
      </c>
      <c r="K13" s="13">
        <v>3.8637277661979157E-2</v>
      </c>
      <c r="L13" s="13">
        <v>6.6557602759037701E-2</v>
      </c>
      <c r="N13" s="13">
        <v>5.7273828907527968E-2</v>
      </c>
      <c r="O13" s="13">
        <v>2.4675815414693141E-2</v>
      </c>
      <c r="P13" s="13">
        <v>8.1921343352841264E-2</v>
      </c>
      <c r="Q13" s="13">
        <v>4.1045562012918507E-2</v>
      </c>
      <c r="R13" s="13">
        <v>4.2432140559541122E-2</v>
      </c>
      <c r="S13" s="13">
        <v>4.4530802003732342E-2</v>
      </c>
      <c r="T13" s="13">
        <v>2.176802950304588E-2</v>
      </c>
      <c r="U13" s="13">
        <v>5.5937185480831243E-2</v>
      </c>
      <c r="V13" s="13">
        <v>7.5372835895807552E-2</v>
      </c>
      <c r="W13" s="13">
        <v>8.5677975048456048E-2</v>
      </c>
      <c r="X13" s="13">
        <v>3.7403570495198553E-2</v>
      </c>
      <c r="Y13" s="13">
        <v>1.7711581530945649E-2</v>
      </c>
      <c r="AA13" s="13">
        <v>2.458015599369625E-2</v>
      </c>
      <c r="AB13" s="13">
        <v>5.1944632980280708E-2</v>
      </c>
      <c r="AC13" s="13">
        <v>4.1715240502593343E-2</v>
      </c>
      <c r="AD13" s="13">
        <v>2.6912273693038381E-2</v>
      </c>
      <c r="AE13" s="13">
        <v>0.12701691056715511</v>
      </c>
      <c r="AF13" s="13">
        <v>4.5879084416903353E-2</v>
      </c>
      <c r="AH13" s="13">
        <v>2.8178155062901031E-2</v>
      </c>
      <c r="AI13" s="13">
        <v>4.3691041758764933E-2</v>
      </c>
      <c r="AJ13" s="13">
        <v>4.9825615261419987E-2</v>
      </c>
      <c r="AK13" s="13">
        <v>4.850467921328059E-2</v>
      </c>
      <c r="AL13" s="13">
        <v>7.1208831730144043E-2</v>
      </c>
      <c r="AN13" s="13">
        <v>3.6027675024342759E-2</v>
      </c>
      <c r="AO13" s="13">
        <v>3.1990613294788132E-2</v>
      </c>
      <c r="AP13" s="13">
        <v>5.8486835455721947E-2</v>
      </c>
      <c r="AQ13" s="13">
        <v>8.561387064730426E-2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32.15" customHeight="1" x14ac:dyDescent="0.35">
      <c r="B9" s="12" t="s">
        <v>136</v>
      </c>
      <c r="C9" s="13">
        <v>0.75299938750200368</v>
      </c>
      <c r="D9" s="13">
        <v>0.69032114241833742</v>
      </c>
      <c r="E9" s="13">
        <v>0.73033230558809825</v>
      </c>
      <c r="F9" s="13">
        <v>0.72711928643578883</v>
      </c>
      <c r="G9" s="13">
        <v>0.78209264745515406</v>
      </c>
      <c r="H9" s="13">
        <v>0.80201597324343143</v>
      </c>
      <c r="I9" s="13">
        <v>0.77716674772547767</v>
      </c>
      <c r="K9" s="13">
        <v>0.75783689907123719</v>
      </c>
      <c r="L9" s="13">
        <v>0.74826327021137329</v>
      </c>
      <c r="N9" s="13">
        <v>0.82958451040325165</v>
      </c>
      <c r="O9" s="13">
        <v>0.75153451112477021</v>
      </c>
      <c r="P9" s="13">
        <v>0.72086878294691048</v>
      </c>
      <c r="Q9" s="13">
        <v>0.77915381594864042</v>
      </c>
      <c r="R9" s="13">
        <v>0.75792108217165932</v>
      </c>
      <c r="S9" s="13">
        <v>0.76374396377243359</v>
      </c>
      <c r="T9" s="13">
        <v>0.72997916912930771</v>
      </c>
      <c r="U9" s="13">
        <v>0.74478436525571157</v>
      </c>
      <c r="V9" s="13">
        <v>0.72234641147947343</v>
      </c>
      <c r="W9" s="13">
        <v>0.75207693198298442</v>
      </c>
      <c r="X9" s="13">
        <v>0.75125474791206315</v>
      </c>
      <c r="Y9" s="13">
        <v>0.7442327587362817</v>
      </c>
      <c r="AA9" s="13">
        <v>0.74820738257024255</v>
      </c>
      <c r="AB9" s="13">
        <v>0.73483010473123322</v>
      </c>
      <c r="AC9" s="13">
        <v>0.72483821256298131</v>
      </c>
      <c r="AD9" s="13">
        <v>0.81054939973308537</v>
      </c>
      <c r="AE9" s="13">
        <v>0.70297608940265499</v>
      </c>
      <c r="AF9" s="13">
        <v>0.78398056421381435</v>
      </c>
      <c r="AH9" s="13">
        <v>0.71229392250234014</v>
      </c>
      <c r="AI9" s="13">
        <v>0.7600476774078001</v>
      </c>
      <c r="AJ9" s="13">
        <v>0.72597915297537086</v>
      </c>
      <c r="AK9" s="13">
        <v>0.79966329112332801</v>
      </c>
      <c r="AL9" s="13">
        <v>0.75171224411465165</v>
      </c>
      <c r="AN9" s="13">
        <v>0.79389105573876684</v>
      </c>
      <c r="AO9" s="13">
        <v>0.75719325885888555</v>
      </c>
      <c r="AP9" s="13">
        <v>0.75071028699499531</v>
      </c>
      <c r="AQ9" s="13">
        <v>0.70890237336792727</v>
      </c>
    </row>
    <row r="10" spans="2:45" ht="32.15" customHeight="1" x14ac:dyDescent="0.35">
      <c r="B10" s="12" t="s">
        <v>137</v>
      </c>
      <c r="C10" s="13">
        <v>0.15285992182698149</v>
      </c>
      <c r="D10" s="13">
        <v>0.18371508363099839</v>
      </c>
      <c r="E10" s="13">
        <v>0.1766103930687003</v>
      </c>
      <c r="F10" s="13">
        <v>0.17391247197417051</v>
      </c>
      <c r="G10" s="13">
        <v>0.13549322078743789</v>
      </c>
      <c r="H10" s="13">
        <v>0.1149702504655107</v>
      </c>
      <c r="I10" s="13">
        <v>0.13570608743242471</v>
      </c>
      <c r="K10" s="13">
        <v>0.15593375493967929</v>
      </c>
      <c r="L10" s="13">
        <v>0.1498505162792719</v>
      </c>
      <c r="N10" s="13">
        <v>0.12397474949918751</v>
      </c>
      <c r="O10" s="13">
        <v>0.19174528968236859</v>
      </c>
      <c r="P10" s="13">
        <v>0.1750738775185397</v>
      </c>
      <c r="Q10" s="13">
        <v>0.1084207413834422</v>
      </c>
      <c r="R10" s="13">
        <v>0.16045496068075271</v>
      </c>
      <c r="S10" s="13">
        <v>0.1518848148467517</v>
      </c>
      <c r="T10" s="13">
        <v>0.15671358287143841</v>
      </c>
      <c r="U10" s="13">
        <v>0.1585320243166459</v>
      </c>
      <c r="V10" s="13">
        <v>0.1510867711052053</v>
      </c>
      <c r="W10" s="13">
        <v>0.14653264251326761</v>
      </c>
      <c r="X10" s="13">
        <v>0.15674631113718099</v>
      </c>
      <c r="Y10" s="13">
        <v>0.16764260730188579</v>
      </c>
      <c r="AA10" s="13">
        <v>0.1758411084576611</v>
      </c>
      <c r="AB10" s="13">
        <v>0.14402487382950341</v>
      </c>
      <c r="AC10" s="13">
        <v>0.22493692524038461</v>
      </c>
      <c r="AD10" s="13">
        <v>9.0630222134022567E-2</v>
      </c>
      <c r="AE10" s="13">
        <v>0.1597835174709212</v>
      </c>
      <c r="AF10" s="13">
        <v>0.13313042516979959</v>
      </c>
      <c r="AH10" s="13">
        <v>0.18659975440461329</v>
      </c>
      <c r="AI10" s="13">
        <v>0.1551994692056603</v>
      </c>
      <c r="AJ10" s="13">
        <v>0.20763585594992559</v>
      </c>
      <c r="AK10" s="13">
        <v>9.9443359560232286E-2</v>
      </c>
      <c r="AL10" s="13">
        <v>0.14847209546637899</v>
      </c>
      <c r="AN10" s="13">
        <v>0.13729433658717821</v>
      </c>
      <c r="AO10" s="13">
        <v>0.16012284110438829</v>
      </c>
      <c r="AP10" s="13">
        <v>0.1495210324994013</v>
      </c>
      <c r="AQ10" s="13">
        <v>0.163108896622468</v>
      </c>
    </row>
    <row r="11" spans="2:45" ht="32.15" customHeight="1" x14ac:dyDescent="0.35">
      <c r="B11" s="12" t="s">
        <v>138</v>
      </c>
      <c r="C11" s="13">
        <v>3.7315265734137411E-2</v>
      </c>
      <c r="D11" s="13">
        <v>5.2934663915732642E-2</v>
      </c>
      <c r="E11" s="13">
        <v>4.0358669764920287E-2</v>
      </c>
      <c r="F11" s="13">
        <v>4.4959290666399157E-2</v>
      </c>
      <c r="G11" s="13">
        <v>2.3048910778642139E-2</v>
      </c>
      <c r="H11" s="13">
        <v>3.4892934807850197E-2</v>
      </c>
      <c r="I11" s="13">
        <v>3.1531547199147678E-2</v>
      </c>
      <c r="K11" s="13">
        <v>3.5288789280365877E-2</v>
      </c>
      <c r="L11" s="13">
        <v>3.9299267226310247E-2</v>
      </c>
      <c r="N11" s="13">
        <v>3.6899106579967089E-2</v>
      </c>
      <c r="O11" s="13">
        <v>4.0572976130418568E-2</v>
      </c>
      <c r="P11" s="13">
        <v>2.204082839288788E-2</v>
      </c>
      <c r="Q11" s="13">
        <v>4.6950991462623042E-2</v>
      </c>
      <c r="R11" s="13">
        <v>4.101681967469812E-2</v>
      </c>
      <c r="S11" s="13">
        <v>1.8311324061102571E-2</v>
      </c>
      <c r="T11" s="13">
        <v>5.2537369326796438E-2</v>
      </c>
      <c r="U11" s="13">
        <v>3.4553422475569667E-2</v>
      </c>
      <c r="V11" s="13">
        <v>3.777582283398867E-2</v>
      </c>
      <c r="W11" s="13">
        <v>3.7631358312064482E-2</v>
      </c>
      <c r="X11" s="13">
        <v>4.3821198908687402E-2</v>
      </c>
      <c r="Y11" s="13">
        <v>3.7200842860980521E-2</v>
      </c>
      <c r="AA11" s="13">
        <v>3.6928381272076823E-2</v>
      </c>
      <c r="AB11" s="13">
        <v>6.9226637727243592E-2</v>
      </c>
      <c r="AC11" s="13">
        <v>1.760264708140042E-2</v>
      </c>
      <c r="AD11" s="13">
        <v>3.7705949083110452E-2</v>
      </c>
      <c r="AE11" s="13">
        <v>2.837349322757975E-2</v>
      </c>
      <c r="AF11" s="13">
        <v>3.9985921437199347E-2</v>
      </c>
      <c r="AH11" s="13">
        <v>4.5305049945302281E-2</v>
      </c>
      <c r="AI11" s="13">
        <v>5.3076478112829097E-2</v>
      </c>
      <c r="AJ11" s="13">
        <v>2.425264200689576E-2</v>
      </c>
      <c r="AK11" s="13">
        <v>3.8493021075710773E-2</v>
      </c>
      <c r="AL11" s="13">
        <v>3.3891073287505361E-2</v>
      </c>
      <c r="AN11" s="13">
        <v>3.0865176769792519E-2</v>
      </c>
      <c r="AO11" s="13">
        <v>2.7082023881102101E-2</v>
      </c>
      <c r="AP11" s="13">
        <v>4.4636487794942038E-2</v>
      </c>
      <c r="AQ11" s="13">
        <v>4.7636149915806177E-2</v>
      </c>
    </row>
    <row r="12" spans="2:45" ht="32.15" customHeight="1" x14ac:dyDescent="0.35">
      <c r="B12" s="12" t="s">
        <v>139</v>
      </c>
      <c r="C12" s="13">
        <v>2.950550030678448E-2</v>
      </c>
      <c r="D12" s="13">
        <v>4.0855069568530328E-2</v>
      </c>
      <c r="E12" s="13">
        <v>3.4053477747463243E-2</v>
      </c>
      <c r="F12" s="13">
        <v>3.0818706663972021E-2</v>
      </c>
      <c r="G12" s="13">
        <v>2.9835578535488159E-2</v>
      </c>
      <c r="H12" s="13">
        <v>2.2637750450632061E-2</v>
      </c>
      <c r="I12" s="13">
        <v>2.1623046503828139E-2</v>
      </c>
      <c r="K12" s="13">
        <v>3.2708351577157957E-2</v>
      </c>
      <c r="L12" s="13">
        <v>2.636978082294732E-2</v>
      </c>
      <c r="N12" s="13">
        <v>9.5416335175939164E-3</v>
      </c>
      <c r="O12" s="13">
        <v>0</v>
      </c>
      <c r="P12" s="13">
        <v>1.814079360905815E-2</v>
      </c>
      <c r="Q12" s="13">
        <v>3.7507880854483533E-2</v>
      </c>
      <c r="R12" s="13">
        <v>2.2428242492161691E-2</v>
      </c>
      <c r="S12" s="13">
        <v>4.3217552118308307E-2</v>
      </c>
      <c r="T12" s="13">
        <v>3.0328647496455051E-2</v>
      </c>
      <c r="U12" s="13">
        <v>3.4601075372835847E-2</v>
      </c>
      <c r="V12" s="13">
        <v>4.4083263793386993E-2</v>
      </c>
      <c r="W12" s="13">
        <v>2.229703839320759E-2</v>
      </c>
      <c r="X12" s="13">
        <v>4.1965535396117498E-2</v>
      </c>
      <c r="Y12" s="13">
        <v>2.9448815730246491E-2</v>
      </c>
      <c r="AA12" s="13">
        <v>2.7749705165295579E-2</v>
      </c>
      <c r="AB12" s="13">
        <v>3.9428505059191599E-2</v>
      </c>
      <c r="AC12" s="13">
        <v>1.620285294619796E-2</v>
      </c>
      <c r="AD12" s="13">
        <v>4.961783320634261E-2</v>
      </c>
      <c r="AE12" s="13">
        <v>3.6983148542211748E-2</v>
      </c>
      <c r="AF12" s="13">
        <v>1.505348618963869E-2</v>
      </c>
      <c r="AH12" s="13">
        <v>4.0610681936920731E-2</v>
      </c>
      <c r="AI12" s="13">
        <v>2.0907025618913451E-2</v>
      </c>
      <c r="AJ12" s="13">
        <v>2.102295123273672E-2</v>
      </c>
      <c r="AK12" s="13">
        <v>3.7526139650038377E-2</v>
      </c>
      <c r="AL12" s="13">
        <v>2.429544084975499E-2</v>
      </c>
      <c r="AN12" s="13">
        <v>1.897796249171638E-2</v>
      </c>
      <c r="AO12" s="13">
        <v>2.8903550510880911E-2</v>
      </c>
      <c r="AP12" s="13">
        <v>2.918697344096154E-2</v>
      </c>
      <c r="AQ12" s="13">
        <v>4.1976882442760703E-2</v>
      </c>
    </row>
    <row r="13" spans="2:45" ht="19" customHeight="1" x14ac:dyDescent="0.35">
      <c r="B13" s="12" t="s">
        <v>81</v>
      </c>
      <c r="C13" s="13">
        <v>2.7319924630093001E-2</v>
      </c>
      <c r="D13" s="13">
        <v>3.2174040466401377E-2</v>
      </c>
      <c r="E13" s="13">
        <v>1.864515383081794E-2</v>
      </c>
      <c r="F13" s="13">
        <v>2.3190244259669559E-2</v>
      </c>
      <c r="G13" s="13">
        <v>2.9529642443277639E-2</v>
      </c>
      <c r="H13" s="13">
        <v>2.5483091032575511E-2</v>
      </c>
      <c r="I13" s="13">
        <v>3.3972571139121853E-2</v>
      </c>
      <c r="K13" s="13">
        <v>1.823220513155957E-2</v>
      </c>
      <c r="L13" s="13">
        <v>3.6217165460097338E-2</v>
      </c>
      <c r="N13" s="13">
        <v>0</v>
      </c>
      <c r="O13" s="13">
        <v>1.614722306244247E-2</v>
      </c>
      <c r="P13" s="13">
        <v>6.3875717532603946E-2</v>
      </c>
      <c r="Q13" s="13">
        <v>2.7966570350810831E-2</v>
      </c>
      <c r="R13" s="13">
        <v>1.817889498072825E-2</v>
      </c>
      <c r="S13" s="13">
        <v>2.2842345201403789E-2</v>
      </c>
      <c r="T13" s="13">
        <v>3.044123117600251E-2</v>
      </c>
      <c r="U13" s="13">
        <v>2.7529112579236781E-2</v>
      </c>
      <c r="V13" s="13">
        <v>4.4707730787945453E-2</v>
      </c>
      <c r="W13" s="13">
        <v>4.1462028798475777E-2</v>
      </c>
      <c r="X13" s="13">
        <v>6.2122066459508784E-3</v>
      </c>
      <c r="Y13" s="13">
        <v>2.147497537060537E-2</v>
      </c>
      <c r="AA13" s="13">
        <v>1.127342253472389E-2</v>
      </c>
      <c r="AB13" s="13">
        <v>1.2489878652828161E-2</v>
      </c>
      <c r="AC13" s="13">
        <v>1.6419362169035761E-2</v>
      </c>
      <c r="AD13" s="13">
        <v>1.14965958434389E-2</v>
      </c>
      <c r="AE13" s="13">
        <v>7.1883751356632344E-2</v>
      </c>
      <c r="AF13" s="13">
        <v>2.7849602989547931E-2</v>
      </c>
      <c r="AH13" s="13">
        <v>1.519059121082343E-2</v>
      </c>
      <c r="AI13" s="13">
        <v>1.0769349654797049E-2</v>
      </c>
      <c r="AJ13" s="13">
        <v>2.1109397835070931E-2</v>
      </c>
      <c r="AK13" s="13">
        <v>2.487418859069054E-2</v>
      </c>
      <c r="AL13" s="13">
        <v>4.1629146281709217E-2</v>
      </c>
      <c r="AN13" s="13">
        <v>1.897146841254627E-2</v>
      </c>
      <c r="AO13" s="13">
        <v>2.6698325644743118E-2</v>
      </c>
      <c r="AP13" s="13">
        <v>2.5945219269700021E-2</v>
      </c>
      <c r="AQ13" s="13">
        <v>3.837569765103787E-2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L19"/>
  <sheetViews>
    <sheetView showGridLines="0" workbookViewId="0"/>
  </sheetViews>
  <sheetFormatPr defaultColWidth="8.81640625" defaultRowHeight="14.5" x14ac:dyDescent="0.35"/>
  <cols>
    <col min="1" max="1" width="5" customWidth="1"/>
    <col min="2" max="2" width="25" customWidth="1"/>
    <col min="3" max="12" width="20" customWidth="1"/>
  </cols>
  <sheetData>
    <row r="2" spans="2:12" ht="40" customHeight="1" x14ac:dyDescent="0.35">
      <c r="D2" s="14" t="s">
        <v>383</v>
      </c>
    </row>
    <row r="6" spans="2:12" ht="74.150000000000006" customHeight="1" x14ac:dyDescent="0.35">
      <c r="C6" s="15" t="s">
        <v>384</v>
      </c>
      <c r="D6" s="15" t="s">
        <v>385</v>
      </c>
      <c r="E6" s="15" t="s">
        <v>386</v>
      </c>
      <c r="F6" s="15" t="s">
        <v>387</v>
      </c>
      <c r="G6" s="15" t="s">
        <v>388</v>
      </c>
      <c r="H6" s="15" t="s">
        <v>389</v>
      </c>
      <c r="I6" s="15" t="s">
        <v>390</v>
      </c>
      <c r="J6" s="15" t="s">
        <v>391</v>
      </c>
      <c r="K6" s="15" t="s">
        <v>392</v>
      </c>
      <c r="L6" s="15" t="s">
        <v>393</v>
      </c>
    </row>
    <row r="7" spans="2:12" x14ac:dyDescent="0.35">
      <c r="B7" s="12" t="s">
        <v>147</v>
      </c>
      <c r="C7" s="13">
        <v>0.1173246521701765</v>
      </c>
      <c r="D7" s="13">
        <v>0.20610181393296059</v>
      </c>
      <c r="E7" s="13">
        <v>8.8564164872613801E-2</v>
      </c>
      <c r="F7" s="13">
        <v>0.1413448029095761</v>
      </c>
      <c r="G7" s="13">
        <v>0.1709213669997536</v>
      </c>
      <c r="H7" s="13">
        <v>0.1066822231774089</v>
      </c>
      <c r="I7" s="13">
        <v>8.9899840625339622E-2</v>
      </c>
      <c r="J7" s="13">
        <v>0.17416854861964121</v>
      </c>
      <c r="K7" s="13">
        <v>7.6678280090947612E-2</v>
      </c>
      <c r="L7" s="13">
        <v>7.2316297000267371E-2</v>
      </c>
    </row>
    <row r="8" spans="2:12" x14ac:dyDescent="0.35">
      <c r="B8" s="12" t="s">
        <v>148</v>
      </c>
      <c r="C8" s="13">
        <v>0.20417203031103121</v>
      </c>
      <c r="D8" s="13">
        <v>0.22756001690067759</v>
      </c>
      <c r="E8" s="13">
        <v>0.17748790318039359</v>
      </c>
      <c r="F8" s="13">
        <v>0.19380384878980619</v>
      </c>
      <c r="G8" s="13">
        <v>0.28144758107057027</v>
      </c>
      <c r="H8" s="13">
        <v>0.2062440657263776</v>
      </c>
      <c r="I8" s="13">
        <v>0.18524421549684739</v>
      </c>
      <c r="J8" s="13">
        <v>0.25477186927549039</v>
      </c>
      <c r="K8" s="13">
        <v>0.18266026032428401</v>
      </c>
      <c r="L8" s="13">
        <v>0.14370995368487541</v>
      </c>
    </row>
    <row r="9" spans="2:12" x14ac:dyDescent="0.35">
      <c r="B9" s="12" t="s">
        <v>149</v>
      </c>
      <c r="C9" s="13">
        <v>0.173801452583458</v>
      </c>
      <c r="D9" s="13">
        <v>0.12112146131964049</v>
      </c>
      <c r="E9" s="13">
        <v>0.1810239654424283</v>
      </c>
      <c r="F9" s="13">
        <v>0.136534551441931</v>
      </c>
      <c r="G9" s="13">
        <v>0.13179636801439931</v>
      </c>
      <c r="H9" s="13">
        <v>0.1580730314337381</v>
      </c>
      <c r="I9" s="13">
        <v>0.1762729888177364</v>
      </c>
      <c r="J9" s="13">
        <v>0.14387659887606999</v>
      </c>
      <c r="K9" s="13">
        <v>0.18939776869100519</v>
      </c>
      <c r="L9" s="13">
        <v>0.1720173192216789</v>
      </c>
    </row>
    <row r="10" spans="2:12" x14ac:dyDescent="0.35">
      <c r="B10" s="12" t="s">
        <v>150</v>
      </c>
      <c r="C10" s="13">
        <v>0.1066827126145605</v>
      </c>
      <c r="D10" s="13">
        <v>8.7251855670384293E-2</v>
      </c>
      <c r="E10" s="13">
        <v>0.13516101715725029</v>
      </c>
      <c r="F10" s="13">
        <v>0.1058456463580851</v>
      </c>
      <c r="G10" s="13">
        <v>8.3362845407162461E-2</v>
      </c>
      <c r="H10" s="13">
        <v>0.1155706092890523</v>
      </c>
      <c r="I10" s="13">
        <v>0.1280114865790549</v>
      </c>
      <c r="J10" s="13">
        <v>8.4149698354701971E-2</v>
      </c>
      <c r="K10" s="13">
        <v>0.12929182719592541</v>
      </c>
      <c r="L10" s="13">
        <v>0.1496719416076325</v>
      </c>
    </row>
    <row r="11" spans="2:12" x14ac:dyDescent="0.35">
      <c r="B11" s="12" t="s">
        <v>151</v>
      </c>
      <c r="C11" s="13">
        <v>0.33849564887235678</v>
      </c>
      <c r="D11" s="13">
        <v>0.30850460071419189</v>
      </c>
      <c r="E11" s="13">
        <v>0.3577289867314713</v>
      </c>
      <c r="F11" s="13">
        <v>0.35659199794459628</v>
      </c>
      <c r="G11" s="13">
        <v>0.28807793381577729</v>
      </c>
      <c r="H11" s="13">
        <v>0.35126348915273548</v>
      </c>
      <c r="I11" s="13">
        <v>0.35169420765379422</v>
      </c>
      <c r="J11" s="13">
        <v>0.29769054179131982</v>
      </c>
      <c r="K11" s="13">
        <v>0.3578004552250641</v>
      </c>
      <c r="L11" s="13">
        <v>0.40736741402842758</v>
      </c>
    </row>
    <row r="12" spans="2:12" x14ac:dyDescent="0.35">
      <c r="B12" s="12" t="s">
        <v>81</v>
      </c>
      <c r="C12" s="13">
        <v>5.9523503448416989E-2</v>
      </c>
      <c r="D12" s="13">
        <v>4.9460251462145118E-2</v>
      </c>
      <c r="E12" s="13">
        <v>6.0033962615842658E-2</v>
      </c>
      <c r="F12" s="13">
        <v>6.587915255600528E-2</v>
      </c>
      <c r="G12" s="13">
        <v>4.439390469233697E-2</v>
      </c>
      <c r="H12" s="13">
        <v>6.216658122068764E-2</v>
      </c>
      <c r="I12" s="13">
        <v>6.8877260827227602E-2</v>
      </c>
      <c r="J12" s="13">
        <v>4.5342743082776603E-2</v>
      </c>
      <c r="K12" s="13">
        <v>6.4171408472773778E-2</v>
      </c>
      <c r="L12" s="13">
        <v>5.4917074457118242E-2</v>
      </c>
    </row>
    <row r="15" spans="2:12" x14ac:dyDescent="0.35">
      <c r="B15" t="s">
        <v>344</v>
      </c>
    </row>
    <row r="16" spans="2:12"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146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0.20610181393296059</v>
      </c>
      <c r="D9" s="13">
        <v>0.1492563728372486</v>
      </c>
      <c r="E9" s="13">
        <v>0.24146133520538651</v>
      </c>
      <c r="F9" s="13">
        <v>0.21556822688710611</v>
      </c>
      <c r="G9" s="13">
        <v>0.2109107002538603</v>
      </c>
      <c r="H9" s="13">
        <v>0.2281872543827663</v>
      </c>
      <c r="I9" s="13">
        <v>0.1883613808521723</v>
      </c>
      <c r="K9" s="13">
        <v>0.29724747505424032</v>
      </c>
      <c r="L9" s="13">
        <v>0.1168665665491853</v>
      </c>
      <c r="N9" s="13">
        <v>0.1917037633166592</v>
      </c>
      <c r="O9" s="13">
        <v>0.15798430613308431</v>
      </c>
      <c r="P9" s="13">
        <v>0.19127646277867119</v>
      </c>
      <c r="Q9" s="13">
        <v>0.21806463203306581</v>
      </c>
      <c r="R9" s="13">
        <v>0.16351146719483931</v>
      </c>
      <c r="S9" s="13">
        <v>0.25589462969533461</v>
      </c>
      <c r="T9" s="13">
        <v>0.2468310322190102</v>
      </c>
      <c r="U9" s="13">
        <v>0.22412991433600979</v>
      </c>
      <c r="V9" s="13">
        <v>0.21388417267680521</v>
      </c>
      <c r="W9" s="13">
        <v>0.19641314501893181</v>
      </c>
      <c r="X9" s="13">
        <v>0.22719032014276411</v>
      </c>
      <c r="Y9" s="13">
        <v>0.1799235852357865</v>
      </c>
      <c r="AA9" s="13">
        <v>0.2419625249264114</v>
      </c>
      <c r="AB9" s="13">
        <v>0.18870610366266441</v>
      </c>
      <c r="AC9" s="13">
        <v>0.15944305241463499</v>
      </c>
      <c r="AD9" s="13">
        <v>0.28073878891441212</v>
      </c>
      <c r="AE9" s="13">
        <v>0.11128562870630861</v>
      </c>
      <c r="AF9" s="13">
        <v>0.21390993267773381</v>
      </c>
      <c r="AH9" s="13">
        <v>0.24925219586243061</v>
      </c>
      <c r="AI9" s="13">
        <v>0.21167307497163559</v>
      </c>
      <c r="AJ9" s="13">
        <v>0.13961573041053341</v>
      </c>
      <c r="AK9" s="13">
        <v>0.26871245103986791</v>
      </c>
      <c r="AL9" s="13">
        <v>0.16894458313269339</v>
      </c>
      <c r="AN9" s="13">
        <v>0.1947171495641529</v>
      </c>
      <c r="AO9" s="13">
        <v>0.2125611385299013</v>
      </c>
      <c r="AP9" s="13">
        <v>0.24522737879604409</v>
      </c>
      <c r="AQ9" s="13">
        <v>0.1765121850037307</v>
      </c>
    </row>
    <row r="10" spans="2:45" ht="19" customHeight="1" x14ac:dyDescent="0.35">
      <c r="B10" s="12" t="s">
        <v>148</v>
      </c>
      <c r="C10" s="13">
        <v>0.22756001690067759</v>
      </c>
      <c r="D10" s="13">
        <v>0.24183175542190011</v>
      </c>
      <c r="E10" s="13">
        <v>0.23385688582168571</v>
      </c>
      <c r="F10" s="13">
        <v>0.2435064189890086</v>
      </c>
      <c r="G10" s="13">
        <v>0.25117038760429933</v>
      </c>
      <c r="H10" s="13">
        <v>0.20492447550928669</v>
      </c>
      <c r="I10" s="13">
        <v>0.196196128819912</v>
      </c>
      <c r="K10" s="13">
        <v>0.23833183476741271</v>
      </c>
      <c r="L10" s="13">
        <v>0.21701397641684089</v>
      </c>
      <c r="N10" s="13">
        <v>0.222668585273091</v>
      </c>
      <c r="O10" s="13">
        <v>0.18937722906867571</v>
      </c>
      <c r="P10" s="13">
        <v>0.20549050334869309</v>
      </c>
      <c r="Q10" s="13">
        <v>0.175564573623743</v>
      </c>
      <c r="R10" s="13">
        <v>0.27011704641449341</v>
      </c>
      <c r="S10" s="13">
        <v>0.23354631130014039</v>
      </c>
      <c r="T10" s="13">
        <v>0.21631152401349779</v>
      </c>
      <c r="U10" s="13">
        <v>0.25925717727118552</v>
      </c>
      <c r="V10" s="13">
        <v>0.2274872392767204</v>
      </c>
      <c r="W10" s="13">
        <v>0.24101971681870121</v>
      </c>
      <c r="X10" s="13">
        <v>0.16464035994822129</v>
      </c>
      <c r="Y10" s="13">
        <v>0.23749920405316141</v>
      </c>
      <c r="AA10" s="13">
        <v>0.24338215469447469</v>
      </c>
      <c r="AB10" s="13">
        <v>0.27780873567973502</v>
      </c>
      <c r="AC10" s="13">
        <v>0.23316221773462981</v>
      </c>
      <c r="AD10" s="13">
        <v>0.21986595670089451</v>
      </c>
      <c r="AE10" s="13">
        <v>0.19880390096217851</v>
      </c>
      <c r="AF10" s="13">
        <v>0.21661446714553581</v>
      </c>
      <c r="AH10" s="13">
        <v>0.27420691289943327</v>
      </c>
      <c r="AI10" s="13">
        <v>0.26936892783058852</v>
      </c>
      <c r="AJ10" s="13">
        <v>0.22105096144413219</v>
      </c>
      <c r="AK10" s="13">
        <v>0.23723273564358191</v>
      </c>
      <c r="AL10" s="13">
        <v>0.19012898102832021</v>
      </c>
      <c r="AN10" s="13">
        <v>0.2377363784865188</v>
      </c>
      <c r="AO10" s="13">
        <v>0.25222501442858952</v>
      </c>
      <c r="AP10" s="13">
        <v>0.2180442915510957</v>
      </c>
      <c r="AQ10" s="13">
        <v>0.2010432693260148</v>
      </c>
    </row>
    <row r="11" spans="2:45" ht="32.15" customHeight="1" x14ac:dyDescent="0.35">
      <c r="B11" s="12" t="s">
        <v>149</v>
      </c>
      <c r="C11" s="13">
        <v>0.12112146131964049</v>
      </c>
      <c r="D11" s="13">
        <v>0.17537802750058221</v>
      </c>
      <c r="E11" s="13">
        <v>0.1502802787583282</v>
      </c>
      <c r="F11" s="13">
        <v>0.12174167835338261</v>
      </c>
      <c r="G11" s="13">
        <v>9.7824582701653937E-2</v>
      </c>
      <c r="H11" s="13">
        <v>0.1162624834453419</v>
      </c>
      <c r="I11" s="13">
        <v>8.3333281692588884E-2</v>
      </c>
      <c r="K11" s="13">
        <v>0.1135814579988603</v>
      </c>
      <c r="L11" s="13">
        <v>0.12850342611453111</v>
      </c>
      <c r="N11" s="13">
        <v>8.6038497782911574E-2</v>
      </c>
      <c r="O11" s="13">
        <v>0.16684640907849829</v>
      </c>
      <c r="P11" s="13">
        <v>0.1104826629728746</v>
      </c>
      <c r="Q11" s="13">
        <v>0.1319426491117501</v>
      </c>
      <c r="R11" s="13">
        <v>0.15329225622139789</v>
      </c>
      <c r="S11" s="13">
        <v>0.12478136034070141</v>
      </c>
      <c r="T11" s="13">
        <v>0.13307841592628711</v>
      </c>
      <c r="U11" s="13">
        <v>0.1035305115540468</v>
      </c>
      <c r="V11" s="13">
        <v>0.1329700301199177</v>
      </c>
      <c r="W11" s="13">
        <v>8.6268639462397059E-2</v>
      </c>
      <c r="X11" s="13">
        <v>0.130491974820829</v>
      </c>
      <c r="Y11" s="13">
        <v>0.1315419588096616</v>
      </c>
      <c r="AA11" s="13">
        <v>0.13401010590056189</v>
      </c>
      <c r="AB11" s="13">
        <v>0.13079854888263229</v>
      </c>
      <c r="AC11" s="13">
        <v>0.149407048892475</v>
      </c>
      <c r="AD11" s="13">
        <v>8.0949150436687337E-2</v>
      </c>
      <c r="AE11" s="13">
        <v>0.1288252942298031</v>
      </c>
      <c r="AF11" s="13">
        <v>0.1080454190559454</v>
      </c>
      <c r="AH11" s="13">
        <v>0.1554173321091005</v>
      </c>
      <c r="AI11" s="13">
        <v>0.1248504646466771</v>
      </c>
      <c r="AJ11" s="13">
        <v>0.1251586003207544</v>
      </c>
      <c r="AK11" s="13">
        <v>7.9359660677824365E-2</v>
      </c>
      <c r="AL11" s="13">
        <v>0.12896053468416729</v>
      </c>
      <c r="AN11" s="13">
        <v>0.1054216436882334</v>
      </c>
      <c r="AO11" s="13">
        <v>0.10844820108809999</v>
      </c>
      <c r="AP11" s="13">
        <v>0.14645342779816869</v>
      </c>
      <c r="AQ11" s="13">
        <v>0.12669634920168529</v>
      </c>
    </row>
    <row r="12" spans="2:45" ht="19" customHeight="1" x14ac:dyDescent="0.35">
      <c r="B12" s="12" t="s">
        <v>150</v>
      </c>
      <c r="C12" s="13">
        <v>8.7251855670384293E-2</v>
      </c>
      <c r="D12" s="13">
        <v>0.12780981787198931</v>
      </c>
      <c r="E12" s="13">
        <v>9.8931221645359224E-2</v>
      </c>
      <c r="F12" s="13">
        <v>9.267520803244364E-2</v>
      </c>
      <c r="G12" s="13">
        <v>9.5493129094957857E-2</v>
      </c>
      <c r="H12" s="13">
        <v>9.5418971859604282E-2</v>
      </c>
      <c r="I12" s="13">
        <v>3.4469292753104369E-2</v>
      </c>
      <c r="K12" s="13">
        <v>7.1221138912639342E-2</v>
      </c>
      <c r="L12" s="13">
        <v>0.1029465684852176</v>
      </c>
      <c r="N12" s="13">
        <v>0.1007343871393343</v>
      </c>
      <c r="O12" s="13">
        <v>9.1142405443346231E-2</v>
      </c>
      <c r="P12" s="13">
        <v>4.7133010202214387E-2</v>
      </c>
      <c r="Q12" s="13">
        <v>8.0017073462927593E-2</v>
      </c>
      <c r="R12" s="13">
        <v>6.6700893576431636E-2</v>
      </c>
      <c r="S12" s="13">
        <v>9.0269188099839442E-2</v>
      </c>
      <c r="T12" s="13">
        <v>6.432843736952118E-2</v>
      </c>
      <c r="U12" s="13">
        <v>7.8290581254282177E-2</v>
      </c>
      <c r="V12" s="13">
        <v>8.8098085540041102E-2</v>
      </c>
      <c r="W12" s="13">
        <v>0.1094965329989887</v>
      </c>
      <c r="X12" s="13">
        <v>8.6479222861493357E-2</v>
      </c>
      <c r="Y12" s="13">
        <v>0.1147970271685876</v>
      </c>
      <c r="AA12" s="13">
        <v>9.26847160612677E-2</v>
      </c>
      <c r="AB12" s="13">
        <v>4.4290760713664667E-2</v>
      </c>
      <c r="AC12" s="13">
        <v>7.9220943331982097E-2</v>
      </c>
      <c r="AD12" s="13">
        <v>8.9207794129235213E-2</v>
      </c>
      <c r="AE12" s="13">
        <v>0.1093490915396815</v>
      </c>
      <c r="AF12" s="13">
        <v>7.575639907424972E-2</v>
      </c>
      <c r="AH12" s="13">
        <v>8.2166900499965431E-2</v>
      </c>
      <c r="AI12" s="13">
        <v>4.9336241532378547E-2</v>
      </c>
      <c r="AJ12" s="13">
        <v>9.8288691564340974E-2</v>
      </c>
      <c r="AK12" s="13">
        <v>9.084605768823921E-2</v>
      </c>
      <c r="AL12" s="13">
        <v>9.2474574260484027E-2</v>
      </c>
      <c r="AN12" s="13">
        <v>8.6280464968200285E-2</v>
      </c>
      <c r="AO12" s="13">
        <v>9.0096810612092917E-2</v>
      </c>
      <c r="AP12" s="13">
        <v>9.0791675257052618E-2</v>
      </c>
      <c r="AQ12" s="13">
        <v>8.1801305215876918E-2</v>
      </c>
    </row>
    <row r="13" spans="2:45" ht="19" customHeight="1" x14ac:dyDescent="0.35">
      <c r="B13" s="12" t="s">
        <v>151</v>
      </c>
      <c r="C13" s="13">
        <v>0.30850460071419189</v>
      </c>
      <c r="D13" s="13">
        <v>0.25714462181197278</v>
      </c>
      <c r="E13" s="13">
        <v>0.2412565160895683</v>
      </c>
      <c r="F13" s="13">
        <v>0.27954058350886818</v>
      </c>
      <c r="G13" s="13">
        <v>0.29528625304816603</v>
      </c>
      <c r="H13" s="13">
        <v>0.28719633481359191</v>
      </c>
      <c r="I13" s="13">
        <v>0.44555471770616162</v>
      </c>
      <c r="K13" s="13">
        <v>0.2483069908188156</v>
      </c>
      <c r="L13" s="13">
        <v>0.36744046825678589</v>
      </c>
      <c r="N13" s="13">
        <v>0.36245988994745809</v>
      </c>
      <c r="O13" s="13">
        <v>0.33378430161833988</v>
      </c>
      <c r="P13" s="13">
        <v>0.38489590530422468</v>
      </c>
      <c r="Q13" s="13">
        <v>0.32179823580747058</v>
      </c>
      <c r="R13" s="13">
        <v>0.30881370002311859</v>
      </c>
      <c r="S13" s="13">
        <v>0.25039354687577942</v>
      </c>
      <c r="T13" s="13">
        <v>0.31084914721307549</v>
      </c>
      <c r="U13" s="13">
        <v>0.28414719732000371</v>
      </c>
      <c r="V13" s="13">
        <v>0.26546350707592781</v>
      </c>
      <c r="W13" s="13">
        <v>0.32128196588881108</v>
      </c>
      <c r="X13" s="13">
        <v>0.32635887337200792</v>
      </c>
      <c r="Y13" s="13">
        <v>0.30416426143677239</v>
      </c>
      <c r="AA13" s="13">
        <v>0.25015320913996952</v>
      </c>
      <c r="AB13" s="13">
        <v>0.33089653092138749</v>
      </c>
      <c r="AC13" s="13">
        <v>0.34512745188497818</v>
      </c>
      <c r="AD13" s="13">
        <v>0.313789132991805</v>
      </c>
      <c r="AE13" s="13">
        <v>0.35947199023491938</v>
      </c>
      <c r="AF13" s="13">
        <v>0.32703392513424479</v>
      </c>
      <c r="AH13" s="13">
        <v>0.20609824899922949</v>
      </c>
      <c r="AI13" s="13">
        <v>0.27288595547657502</v>
      </c>
      <c r="AJ13" s="13">
        <v>0.37435660357984007</v>
      </c>
      <c r="AK13" s="13">
        <v>0.29321853406948578</v>
      </c>
      <c r="AL13" s="13">
        <v>0.35181203005822459</v>
      </c>
      <c r="AN13" s="13">
        <v>0.33303928714128461</v>
      </c>
      <c r="AO13" s="13">
        <v>0.29730486176402232</v>
      </c>
      <c r="AP13" s="13">
        <v>0.24860366224225261</v>
      </c>
      <c r="AQ13" s="13">
        <v>0.34774092314948951</v>
      </c>
    </row>
    <row r="14" spans="2:45" ht="19" customHeight="1" x14ac:dyDescent="0.35">
      <c r="B14" s="12" t="s">
        <v>81</v>
      </c>
      <c r="C14" s="13">
        <v>4.9460251462145118E-2</v>
      </c>
      <c r="D14" s="13">
        <v>4.8579404556307181E-2</v>
      </c>
      <c r="E14" s="13">
        <v>3.4213762479672033E-2</v>
      </c>
      <c r="F14" s="13">
        <v>4.6967884229191001E-2</v>
      </c>
      <c r="G14" s="13">
        <v>4.9314947297062657E-2</v>
      </c>
      <c r="H14" s="13">
        <v>6.8010479989408915E-2</v>
      </c>
      <c r="I14" s="13">
        <v>5.2085198176060873E-2</v>
      </c>
      <c r="K14" s="13">
        <v>3.1311102448031813E-2</v>
      </c>
      <c r="L14" s="13">
        <v>6.7228994177439216E-2</v>
      </c>
      <c r="N14" s="13">
        <v>3.6394876540546003E-2</v>
      </c>
      <c r="O14" s="13">
        <v>6.0865348658055249E-2</v>
      </c>
      <c r="P14" s="13">
        <v>6.0721455393321938E-2</v>
      </c>
      <c r="Q14" s="13">
        <v>7.2612835961043079E-2</v>
      </c>
      <c r="R14" s="13">
        <v>3.7564636569719229E-2</v>
      </c>
      <c r="S14" s="13">
        <v>4.5114963688204633E-2</v>
      </c>
      <c r="T14" s="13">
        <v>2.8601443258608399E-2</v>
      </c>
      <c r="U14" s="13">
        <v>5.0644618264471843E-2</v>
      </c>
      <c r="V14" s="13">
        <v>7.2096965310587846E-2</v>
      </c>
      <c r="W14" s="13">
        <v>4.5519999812169872E-2</v>
      </c>
      <c r="X14" s="13">
        <v>6.4839248854684325E-2</v>
      </c>
      <c r="Y14" s="13">
        <v>3.207396329603044E-2</v>
      </c>
      <c r="AA14" s="13">
        <v>3.7807289277314762E-2</v>
      </c>
      <c r="AB14" s="13">
        <v>2.749932013991609E-2</v>
      </c>
      <c r="AC14" s="13">
        <v>3.3639285741299908E-2</v>
      </c>
      <c r="AD14" s="13">
        <v>1.54491768269659E-2</v>
      </c>
      <c r="AE14" s="13">
        <v>9.2264094327108928E-2</v>
      </c>
      <c r="AF14" s="13">
        <v>5.8639856912290379E-2</v>
      </c>
      <c r="AH14" s="13">
        <v>3.2858409629840567E-2</v>
      </c>
      <c r="AI14" s="13">
        <v>7.1885335542145073E-2</v>
      </c>
      <c r="AJ14" s="13">
        <v>4.1529412680398878E-2</v>
      </c>
      <c r="AK14" s="13">
        <v>3.0630560881000891E-2</v>
      </c>
      <c r="AL14" s="13">
        <v>6.7679296836110417E-2</v>
      </c>
      <c r="AN14" s="13">
        <v>4.2805076151610263E-2</v>
      </c>
      <c r="AO14" s="13">
        <v>3.9363973577293959E-2</v>
      </c>
      <c r="AP14" s="13">
        <v>5.0879564355386257E-2</v>
      </c>
      <c r="AQ14" s="13">
        <v>6.6205968103202908E-2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7.2316297000267371E-2</v>
      </c>
      <c r="D9" s="13">
        <v>8.4346595317427539E-2</v>
      </c>
      <c r="E9" s="13">
        <v>9.3729114517423454E-2</v>
      </c>
      <c r="F9" s="13">
        <v>7.5899221956255453E-2</v>
      </c>
      <c r="G9" s="13">
        <v>7.4315730044352366E-2</v>
      </c>
      <c r="H9" s="13">
        <v>6.3139188527629495E-2</v>
      </c>
      <c r="I9" s="13">
        <v>4.8640799634907667E-2</v>
      </c>
      <c r="K9" s="13">
        <v>0.1088101634882781</v>
      </c>
      <c r="L9" s="13">
        <v>3.6587342226272017E-2</v>
      </c>
      <c r="N9" s="13">
        <v>4.062193102856055E-2</v>
      </c>
      <c r="O9" s="13">
        <v>8.1444272184507893E-2</v>
      </c>
      <c r="P9" s="13">
        <v>9.2799963927244628E-2</v>
      </c>
      <c r="Q9" s="13">
        <v>6.6000103022136714E-2</v>
      </c>
      <c r="R9" s="13">
        <v>6.484995770823003E-2</v>
      </c>
      <c r="S9" s="13">
        <v>0.1080731569349105</v>
      </c>
      <c r="T9" s="13">
        <v>8.8456151324285553E-2</v>
      </c>
      <c r="U9" s="13">
        <v>7.8058380927306353E-2</v>
      </c>
      <c r="V9" s="13">
        <v>0.1116382744800002</v>
      </c>
      <c r="W9" s="13">
        <v>3.6422797617474287E-2</v>
      </c>
      <c r="X9" s="13">
        <v>9.3857346160817479E-2</v>
      </c>
      <c r="Y9" s="13">
        <v>2.1885522466735891E-2</v>
      </c>
      <c r="AA9" s="13">
        <v>9.0794363594261296E-2</v>
      </c>
      <c r="AB9" s="13">
        <v>4.8183122309250523E-2</v>
      </c>
      <c r="AC9" s="13">
        <v>7.0462047381852688E-2</v>
      </c>
      <c r="AD9" s="13">
        <v>8.6166859784167674E-2</v>
      </c>
      <c r="AE9" s="13">
        <v>3.6934268144030433E-2</v>
      </c>
      <c r="AF9" s="13">
        <v>7.7368718940610537E-2</v>
      </c>
      <c r="AH9" s="13">
        <v>0.109541949233249</v>
      </c>
      <c r="AI9" s="13">
        <v>7.2423476572893802E-2</v>
      </c>
      <c r="AJ9" s="13">
        <v>4.7341210617496958E-2</v>
      </c>
      <c r="AK9" s="13">
        <v>8.1845174893945605E-2</v>
      </c>
      <c r="AL9" s="13">
        <v>5.7604676120096787E-2</v>
      </c>
      <c r="AN9" s="13">
        <v>7.3892049478517463E-2</v>
      </c>
      <c r="AO9" s="13">
        <v>6.9096145461473496E-2</v>
      </c>
      <c r="AP9" s="13">
        <v>0.10068699582302081</v>
      </c>
      <c r="AQ9" s="13">
        <v>4.8412624210301583E-2</v>
      </c>
    </row>
    <row r="10" spans="2:45" ht="19" customHeight="1" x14ac:dyDescent="0.35">
      <c r="B10" s="12" t="s">
        <v>148</v>
      </c>
      <c r="C10" s="13">
        <v>0.14370995368487541</v>
      </c>
      <c r="D10" s="13">
        <v>0.167867589861558</v>
      </c>
      <c r="E10" s="13">
        <v>0.17770746690655939</v>
      </c>
      <c r="F10" s="13">
        <v>0.14944246626506399</v>
      </c>
      <c r="G10" s="13">
        <v>0.14823675146071169</v>
      </c>
      <c r="H10" s="13">
        <v>0.1175397746667195</v>
      </c>
      <c r="I10" s="13">
        <v>0.10946545593552121</v>
      </c>
      <c r="K10" s="13">
        <v>0.18566543154078041</v>
      </c>
      <c r="L10" s="13">
        <v>0.10263386295802771</v>
      </c>
      <c r="N10" s="13">
        <v>0.1537363500203193</v>
      </c>
      <c r="O10" s="13">
        <v>0.13145494444355721</v>
      </c>
      <c r="P10" s="13">
        <v>0.13005820406599591</v>
      </c>
      <c r="Q10" s="13">
        <v>7.5025489826790748E-2</v>
      </c>
      <c r="R10" s="13">
        <v>0.20957831316458639</v>
      </c>
      <c r="S10" s="13">
        <v>0.10108348805734151</v>
      </c>
      <c r="T10" s="13">
        <v>0.16233252839494541</v>
      </c>
      <c r="U10" s="13">
        <v>0.1370187633722838</v>
      </c>
      <c r="V10" s="13">
        <v>0.1676442063968536</v>
      </c>
      <c r="W10" s="13">
        <v>0.14018367219581471</v>
      </c>
      <c r="X10" s="13">
        <v>0.1005894586329754</v>
      </c>
      <c r="Y10" s="13">
        <v>0.13197860455391081</v>
      </c>
      <c r="AA10" s="13">
        <v>0.16241343678846101</v>
      </c>
      <c r="AB10" s="13">
        <v>0.16916135746956679</v>
      </c>
      <c r="AC10" s="13">
        <v>0.1102827278674474</v>
      </c>
      <c r="AD10" s="13">
        <v>0.1703936932650881</v>
      </c>
      <c r="AE10" s="13">
        <v>9.5231360525416156E-2</v>
      </c>
      <c r="AF10" s="13">
        <v>0.14479206168946829</v>
      </c>
      <c r="AH10" s="13">
        <v>0.1794572079251891</v>
      </c>
      <c r="AI10" s="13">
        <v>0.1206439387742709</v>
      </c>
      <c r="AJ10" s="13">
        <v>0.13193151745418649</v>
      </c>
      <c r="AK10" s="13">
        <v>0.1631028531954167</v>
      </c>
      <c r="AL10" s="13">
        <v>0.1237281440488041</v>
      </c>
      <c r="AN10" s="13">
        <v>0.15323382760553739</v>
      </c>
      <c r="AO10" s="13">
        <v>0.15342017395055749</v>
      </c>
      <c r="AP10" s="13">
        <v>0.14825827694700899</v>
      </c>
      <c r="AQ10" s="13">
        <v>0.1192778018540723</v>
      </c>
    </row>
    <row r="11" spans="2:45" ht="32.15" customHeight="1" x14ac:dyDescent="0.35">
      <c r="B11" s="12" t="s">
        <v>149</v>
      </c>
      <c r="C11" s="13">
        <v>0.1720173192216789</v>
      </c>
      <c r="D11" s="13">
        <v>0.17959864707912779</v>
      </c>
      <c r="E11" s="13">
        <v>0.18685309828476229</v>
      </c>
      <c r="F11" s="13">
        <v>0.17402017550868809</v>
      </c>
      <c r="G11" s="13">
        <v>0.1511247478452491</v>
      </c>
      <c r="H11" s="13">
        <v>0.2092910426058659</v>
      </c>
      <c r="I11" s="13">
        <v>0.1451796045312517</v>
      </c>
      <c r="K11" s="13">
        <v>0.17214634940736831</v>
      </c>
      <c r="L11" s="13">
        <v>0.17189099350964479</v>
      </c>
      <c r="N11" s="13">
        <v>0.16969836741811581</v>
      </c>
      <c r="O11" s="13">
        <v>0.15987294474652161</v>
      </c>
      <c r="P11" s="13">
        <v>0.13405325785784811</v>
      </c>
      <c r="Q11" s="13">
        <v>0.14672503591758129</v>
      </c>
      <c r="R11" s="13">
        <v>0.15212088456080469</v>
      </c>
      <c r="S11" s="13">
        <v>0.1515766723436214</v>
      </c>
      <c r="T11" s="13">
        <v>0.19566184243621829</v>
      </c>
      <c r="U11" s="13">
        <v>0.18826530601664471</v>
      </c>
      <c r="V11" s="13">
        <v>0.14610556614016609</v>
      </c>
      <c r="W11" s="13">
        <v>0.19369664242810719</v>
      </c>
      <c r="X11" s="13">
        <v>0.15554964230939819</v>
      </c>
      <c r="Y11" s="13">
        <v>0.2433958020494261</v>
      </c>
      <c r="AA11" s="13">
        <v>0.16839763070721661</v>
      </c>
      <c r="AB11" s="13">
        <v>0.23058125456135559</v>
      </c>
      <c r="AC11" s="13">
        <v>0.13212767437081371</v>
      </c>
      <c r="AD11" s="13">
        <v>0.16449939081543929</v>
      </c>
      <c r="AE11" s="13">
        <v>0.15964010646652521</v>
      </c>
      <c r="AF11" s="13">
        <v>0.18288310089557031</v>
      </c>
      <c r="AH11" s="13">
        <v>0.20597716112370021</v>
      </c>
      <c r="AI11" s="13">
        <v>0.23226696878123759</v>
      </c>
      <c r="AJ11" s="13">
        <v>0.12812859239894281</v>
      </c>
      <c r="AK11" s="13">
        <v>0.16018105459603721</v>
      </c>
      <c r="AL11" s="13">
        <v>0.1655293134092039</v>
      </c>
      <c r="AN11" s="13">
        <v>0.16702054770426189</v>
      </c>
      <c r="AO11" s="13">
        <v>0.16570463372545791</v>
      </c>
      <c r="AP11" s="13">
        <v>0.18562785805268031</v>
      </c>
      <c r="AQ11" s="13">
        <v>0.1731996905808722</v>
      </c>
    </row>
    <row r="12" spans="2:45" ht="19" customHeight="1" x14ac:dyDescent="0.35">
      <c r="B12" s="12" t="s">
        <v>150</v>
      </c>
      <c r="C12" s="13">
        <v>0.1496719416076325</v>
      </c>
      <c r="D12" s="13">
        <v>0.14679397851534981</v>
      </c>
      <c r="E12" s="13">
        <v>0.19467985141204369</v>
      </c>
      <c r="F12" s="13">
        <v>0.18879173771643351</v>
      </c>
      <c r="G12" s="13">
        <v>0.13511713875274911</v>
      </c>
      <c r="H12" s="13">
        <v>0.14424359015521099</v>
      </c>
      <c r="I12" s="13">
        <v>9.8658497301775824E-2</v>
      </c>
      <c r="K12" s="13">
        <v>0.1553024013417191</v>
      </c>
      <c r="L12" s="13">
        <v>0.14415949635160369</v>
      </c>
      <c r="N12" s="13">
        <v>0.1679728640236452</v>
      </c>
      <c r="O12" s="13">
        <v>0.18546663094633251</v>
      </c>
      <c r="P12" s="13">
        <v>7.0645861919529693E-2</v>
      </c>
      <c r="Q12" s="13">
        <v>0.14340128343266831</v>
      </c>
      <c r="R12" s="13">
        <v>0.12080077835508669</v>
      </c>
      <c r="S12" s="13">
        <v>0.21840210883401909</v>
      </c>
      <c r="T12" s="13">
        <v>0.13985175380159209</v>
      </c>
      <c r="U12" s="13">
        <v>0.1356952494196923</v>
      </c>
      <c r="V12" s="13">
        <v>0.16217706150731059</v>
      </c>
      <c r="W12" s="13">
        <v>0.16152099301174341</v>
      </c>
      <c r="X12" s="13">
        <v>0.1164908512276687</v>
      </c>
      <c r="Y12" s="13">
        <v>0.15457223703833359</v>
      </c>
      <c r="AA12" s="13">
        <v>0.1831707980746512</v>
      </c>
      <c r="AB12" s="13">
        <v>9.69772071321999E-2</v>
      </c>
      <c r="AC12" s="13">
        <v>0.20336324285053589</v>
      </c>
      <c r="AD12" s="13">
        <v>0.1342351295559599</v>
      </c>
      <c r="AE12" s="13">
        <v>0.14729898933801319</v>
      </c>
      <c r="AF12" s="13">
        <v>0.1168278210790471</v>
      </c>
      <c r="AH12" s="13">
        <v>0.17794122108373969</v>
      </c>
      <c r="AI12" s="13">
        <v>0.1166141415315575</v>
      </c>
      <c r="AJ12" s="13">
        <v>0.14152194377778399</v>
      </c>
      <c r="AK12" s="13">
        <v>0.15801570923936301</v>
      </c>
      <c r="AL12" s="13">
        <v>0.1417186795752122</v>
      </c>
      <c r="AN12" s="13">
        <v>0.13045317616300131</v>
      </c>
      <c r="AO12" s="13">
        <v>0.16810412887457379</v>
      </c>
      <c r="AP12" s="13">
        <v>0.15807216189276091</v>
      </c>
      <c r="AQ12" s="13">
        <v>0.14179732987115271</v>
      </c>
    </row>
    <row r="13" spans="2:45" ht="19" customHeight="1" x14ac:dyDescent="0.35">
      <c r="B13" s="12" t="s">
        <v>151</v>
      </c>
      <c r="C13" s="13">
        <v>0.40736741402842758</v>
      </c>
      <c r="D13" s="13">
        <v>0.36605348650884439</v>
      </c>
      <c r="E13" s="13">
        <v>0.31379215077241668</v>
      </c>
      <c r="F13" s="13">
        <v>0.35680690251812608</v>
      </c>
      <c r="G13" s="13">
        <v>0.43397657429447523</v>
      </c>
      <c r="H13" s="13">
        <v>0.41598469475751021</v>
      </c>
      <c r="I13" s="13">
        <v>0.5243324610551775</v>
      </c>
      <c r="K13" s="13">
        <v>0.34212077987769518</v>
      </c>
      <c r="L13" s="13">
        <v>0.47124647824029448</v>
      </c>
      <c r="N13" s="13">
        <v>0.4427874921904178</v>
      </c>
      <c r="O13" s="13">
        <v>0.39421896110444571</v>
      </c>
      <c r="P13" s="13">
        <v>0.51236622020521339</v>
      </c>
      <c r="Q13" s="13">
        <v>0.46082961935398231</v>
      </c>
      <c r="R13" s="13">
        <v>0.4023194962245023</v>
      </c>
      <c r="S13" s="13">
        <v>0.36815629025781738</v>
      </c>
      <c r="T13" s="13">
        <v>0.37758063445635948</v>
      </c>
      <c r="U13" s="13">
        <v>0.39853087495389039</v>
      </c>
      <c r="V13" s="13">
        <v>0.3479948165731106</v>
      </c>
      <c r="W13" s="13">
        <v>0.42167459682472269</v>
      </c>
      <c r="X13" s="13">
        <v>0.44345284911481131</v>
      </c>
      <c r="Y13" s="13">
        <v>0.40698482036801059</v>
      </c>
      <c r="AA13" s="13">
        <v>0.34762525357126861</v>
      </c>
      <c r="AB13" s="13">
        <v>0.42934182443750912</v>
      </c>
      <c r="AC13" s="13">
        <v>0.43991116120529</v>
      </c>
      <c r="AD13" s="13">
        <v>0.42008150440100989</v>
      </c>
      <c r="AE13" s="13">
        <v>0.47212716858870168</v>
      </c>
      <c r="AF13" s="13">
        <v>0.41336406522405711</v>
      </c>
      <c r="AH13" s="13">
        <v>0.27882688854173521</v>
      </c>
      <c r="AI13" s="13">
        <v>0.39497544011172392</v>
      </c>
      <c r="AJ13" s="13">
        <v>0.50114080694873475</v>
      </c>
      <c r="AK13" s="13">
        <v>0.39810818314649321</v>
      </c>
      <c r="AL13" s="13">
        <v>0.44258756717911152</v>
      </c>
      <c r="AN13" s="13">
        <v>0.43745342187032499</v>
      </c>
      <c r="AO13" s="13">
        <v>0.40351882551315621</v>
      </c>
      <c r="AP13" s="13">
        <v>0.35491305505198728</v>
      </c>
      <c r="AQ13" s="13">
        <v>0.42715265426395288</v>
      </c>
    </row>
    <row r="14" spans="2:45" ht="19" customHeight="1" x14ac:dyDescent="0.35">
      <c r="B14" s="12" t="s">
        <v>81</v>
      </c>
      <c r="C14" s="13">
        <v>5.4917074457118242E-2</v>
      </c>
      <c r="D14" s="13">
        <v>5.5339702717692743E-2</v>
      </c>
      <c r="E14" s="13">
        <v>3.3238318106794333E-2</v>
      </c>
      <c r="F14" s="13">
        <v>5.5039496035432928E-2</v>
      </c>
      <c r="G14" s="13">
        <v>5.7229057602462392E-2</v>
      </c>
      <c r="H14" s="13">
        <v>4.9801709287063858E-2</v>
      </c>
      <c r="I14" s="13">
        <v>7.3723181541366159E-2</v>
      </c>
      <c r="K14" s="13">
        <v>3.595487434415879E-2</v>
      </c>
      <c r="L14" s="13">
        <v>7.3481826714157206E-2</v>
      </c>
      <c r="N14" s="13">
        <v>2.5182995318941429E-2</v>
      </c>
      <c r="O14" s="13">
        <v>4.7542246574635079E-2</v>
      </c>
      <c r="P14" s="13">
        <v>6.0076492024168288E-2</v>
      </c>
      <c r="Q14" s="13">
        <v>0.1080184684468407</v>
      </c>
      <c r="R14" s="13">
        <v>5.0330569986789878E-2</v>
      </c>
      <c r="S14" s="13">
        <v>5.2708283572290078E-2</v>
      </c>
      <c r="T14" s="13">
        <v>3.6117089586599163E-2</v>
      </c>
      <c r="U14" s="13">
        <v>6.2431425310182351E-2</v>
      </c>
      <c r="V14" s="13">
        <v>6.4440074902558861E-2</v>
      </c>
      <c r="W14" s="13">
        <v>4.6501297922137523E-2</v>
      </c>
      <c r="X14" s="13">
        <v>9.0059852554328856E-2</v>
      </c>
      <c r="Y14" s="13">
        <v>4.1183013523582959E-2</v>
      </c>
      <c r="AA14" s="13">
        <v>4.7598517264141327E-2</v>
      </c>
      <c r="AB14" s="13">
        <v>2.5755234090118082E-2</v>
      </c>
      <c r="AC14" s="13">
        <v>4.3853146324060177E-2</v>
      </c>
      <c r="AD14" s="13">
        <v>2.4623422178335141E-2</v>
      </c>
      <c r="AE14" s="13">
        <v>8.8768106937313282E-2</v>
      </c>
      <c r="AF14" s="13">
        <v>6.476423217124673E-2</v>
      </c>
      <c r="AH14" s="13">
        <v>4.825557209238681E-2</v>
      </c>
      <c r="AI14" s="13">
        <v>6.3076034228316327E-2</v>
      </c>
      <c r="AJ14" s="13">
        <v>4.9935928802854947E-2</v>
      </c>
      <c r="AK14" s="13">
        <v>3.8747024928744198E-2</v>
      </c>
      <c r="AL14" s="13">
        <v>6.8831619667571523E-2</v>
      </c>
      <c r="AN14" s="13">
        <v>3.7946977178357079E-2</v>
      </c>
      <c r="AO14" s="13">
        <v>4.0156092474781052E-2</v>
      </c>
      <c r="AP14" s="13">
        <v>5.2441652232541942E-2</v>
      </c>
      <c r="AQ14" s="13">
        <v>9.0159899219648301E-2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0.1173246521701765</v>
      </c>
      <c r="D9" s="13">
        <v>7.9528161501410552E-2</v>
      </c>
      <c r="E9" s="13">
        <v>0.12642268621944949</v>
      </c>
      <c r="F9" s="13">
        <v>0.13621324673281121</v>
      </c>
      <c r="G9" s="13">
        <v>0.1403280168769539</v>
      </c>
      <c r="H9" s="13">
        <v>0.1186275642233416</v>
      </c>
      <c r="I9" s="13">
        <v>9.9968366394396477E-2</v>
      </c>
      <c r="K9" s="13">
        <v>0.16769302619986351</v>
      </c>
      <c r="L9" s="13">
        <v>6.8011999636151579E-2</v>
      </c>
      <c r="N9" s="13">
        <v>0.103941867975406</v>
      </c>
      <c r="O9" s="13">
        <v>0.1091472621503706</v>
      </c>
      <c r="P9" s="13">
        <v>0.13311819364517019</v>
      </c>
      <c r="Q9" s="13">
        <v>0.1092584138745611</v>
      </c>
      <c r="R9" s="13">
        <v>0.1151620796768615</v>
      </c>
      <c r="S9" s="13">
        <v>0.18494988296624851</v>
      </c>
      <c r="T9" s="13">
        <v>9.2285436387743322E-2</v>
      </c>
      <c r="U9" s="13">
        <v>0.13256627457853831</v>
      </c>
      <c r="V9" s="13">
        <v>0.122253731100743</v>
      </c>
      <c r="W9" s="13">
        <v>9.7064550374564088E-2</v>
      </c>
      <c r="X9" s="13">
        <v>0.1123687770648705</v>
      </c>
      <c r="Y9" s="13">
        <v>0.1006408505768587</v>
      </c>
      <c r="AA9" s="13">
        <v>0.13713678949268171</v>
      </c>
      <c r="AB9" s="13">
        <v>0.10545996546788949</v>
      </c>
      <c r="AC9" s="13">
        <v>0.1072045705125336</v>
      </c>
      <c r="AD9" s="13">
        <v>0.15146567316168091</v>
      </c>
      <c r="AE9" s="13">
        <v>5.3308059136574611E-2</v>
      </c>
      <c r="AF9" s="13">
        <v>0.13202486649687539</v>
      </c>
      <c r="AH9" s="13">
        <v>0.14984511486627031</v>
      </c>
      <c r="AI9" s="13">
        <v>0.11266181497194019</v>
      </c>
      <c r="AJ9" s="13">
        <v>7.7911846074154995E-2</v>
      </c>
      <c r="AK9" s="13">
        <v>0.13713831017036099</v>
      </c>
      <c r="AL9" s="13">
        <v>0.10522511169959819</v>
      </c>
      <c r="AN9" s="13">
        <v>0.1220203230423401</v>
      </c>
      <c r="AO9" s="13">
        <v>0.1274195170800631</v>
      </c>
      <c r="AP9" s="13">
        <v>0.1100696830201167</v>
      </c>
      <c r="AQ9" s="13">
        <v>0.1068286696162016</v>
      </c>
    </row>
    <row r="10" spans="2:45" ht="19" customHeight="1" x14ac:dyDescent="0.35">
      <c r="B10" s="12" t="s">
        <v>148</v>
      </c>
      <c r="C10" s="13">
        <v>0.20417203031103121</v>
      </c>
      <c r="D10" s="13">
        <v>0.19376920591637881</v>
      </c>
      <c r="E10" s="13">
        <v>0.23196937201644599</v>
      </c>
      <c r="F10" s="13">
        <v>0.23384086504063281</v>
      </c>
      <c r="G10" s="13">
        <v>0.21139623191694981</v>
      </c>
      <c r="H10" s="13">
        <v>0.1952025120166983</v>
      </c>
      <c r="I10" s="13">
        <v>0.16451763684833501</v>
      </c>
      <c r="K10" s="13">
        <v>0.24250822016287421</v>
      </c>
      <c r="L10" s="13">
        <v>0.16663936728466261</v>
      </c>
      <c r="N10" s="13">
        <v>0.21211180905228269</v>
      </c>
      <c r="O10" s="13">
        <v>0.22162691790145489</v>
      </c>
      <c r="P10" s="13">
        <v>0.16875240522203361</v>
      </c>
      <c r="Q10" s="13">
        <v>0.13298798927387981</v>
      </c>
      <c r="R10" s="13">
        <v>0.23266680566128631</v>
      </c>
      <c r="S10" s="13">
        <v>0.16048967279287249</v>
      </c>
      <c r="T10" s="13">
        <v>0.22044389611635101</v>
      </c>
      <c r="U10" s="13">
        <v>0.1860505621271959</v>
      </c>
      <c r="V10" s="13">
        <v>0.20206064448683719</v>
      </c>
      <c r="W10" s="13">
        <v>0.233685536003231</v>
      </c>
      <c r="X10" s="13">
        <v>0.18548193519256681</v>
      </c>
      <c r="Y10" s="13">
        <v>0.22895252651928699</v>
      </c>
      <c r="AA10" s="13">
        <v>0.2381008520482131</v>
      </c>
      <c r="AB10" s="13">
        <v>0.20298999441257071</v>
      </c>
      <c r="AC10" s="13">
        <v>0.1579900390188301</v>
      </c>
      <c r="AD10" s="13">
        <v>0.23887667799646931</v>
      </c>
      <c r="AE10" s="13">
        <v>0.14920317439882569</v>
      </c>
      <c r="AF10" s="13">
        <v>0.19708055274310021</v>
      </c>
      <c r="AH10" s="13">
        <v>0.28882508137078788</v>
      </c>
      <c r="AI10" s="13">
        <v>0.2134729738278297</v>
      </c>
      <c r="AJ10" s="13">
        <v>0.16124130364959849</v>
      </c>
      <c r="AK10" s="13">
        <v>0.2344129037073594</v>
      </c>
      <c r="AL10" s="13">
        <v>0.15719871302290331</v>
      </c>
      <c r="AN10" s="13">
        <v>0.22248515600704441</v>
      </c>
      <c r="AO10" s="13">
        <v>0.20196847710295229</v>
      </c>
      <c r="AP10" s="13">
        <v>0.26229853918346491</v>
      </c>
      <c r="AQ10" s="13">
        <v>0.13698460947384791</v>
      </c>
    </row>
    <row r="11" spans="2:45" ht="32.15" customHeight="1" x14ac:dyDescent="0.35">
      <c r="B11" s="12" t="s">
        <v>149</v>
      </c>
      <c r="C11" s="13">
        <v>0.173801452583458</v>
      </c>
      <c r="D11" s="13">
        <v>0.21907961379330129</v>
      </c>
      <c r="E11" s="13">
        <v>0.204643762626877</v>
      </c>
      <c r="F11" s="13">
        <v>0.18270149326333429</v>
      </c>
      <c r="G11" s="13">
        <v>0.14777448126261611</v>
      </c>
      <c r="H11" s="13">
        <v>0.16241860954124121</v>
      </c>
      <c r="I11" s="13">
        <v>0.14043437103931211</v>
      </c>
      <c r="K11" s="13">
        <v>0.16571247202748859</v>
      </c>
      <c r="L11" s="13">
        <v>0.18172088804659001</v>
      </c>
      <c r="N11" s="13">
        <v>0.18896993957970129</v>
      </c>
      <c r="O11" s="13">
        <v>0.2449911388976686</v>
      </c>
      <c r="P11" s="13">
        <v>0.1118903648457162</v>
      </c>
      <c r="Q11" s="13">
        <v>0.2384146171320457</v>
      </c>
      <c r="R11" s="13">
        <v>0.16631626734485369</v>
      </c>
      <c r="S11" s="13">
        <v>0.1571262407685875</v>
      </c>
      <c r="T11" s="13">
        <v>0.18945254213010321</v>
      </c>
      <c r="U11" s="13">
        <v>0.16597560765431321</v>
      </c>
      <c r="V11" s="13">
        <v>0.1825852896144248</v>
      </c>
      <c r="W11" s="13">
        <v>0.14094892337466389</v>
      </c>
      <c r="X11" s="13">
        <v>0.16096069891461229</v>
      </c>
      <c r="Y11" s="13">
        <v>0.20597048458595099</v>
      </c>
      <c r="AA11" s="13">
        <v>0.1720273374957049</v>
      </c>
      <c r="AB11" s="13">
        <v>0.22240013141140241</v>
      </c>
      <c r="AC11" s="13">
        <v>0.20028534953794361</v>
      </c>
      <c r="AD11" s="13">
        <v>0.15668607067311691</v>
      </c>
      <c r="AE11" s="13">
        <v>0.18066133480025651</v>
      </c>
      <c r="AF11" s="13">
        <v>0.15743976552772809</v>
      </c>
      <c r="AH11" s="13">
        <v>0.1745551847417097</v>
      </c>
      <c r="AI11" s="13">
        <v>0.23168397944253749</v>
      </c>
      <c r="AJ11" s="13">
        <v>0.18288581307313581</v>
      </c>
      <c r="AK11" s="13">
        <v>0.14633121934702539</v>
      </c>
      <c r="AL11" s="13">
        <v>0.17328662113106411</v>
      </c>
      <c r="AN11" s="13">
        <v>0.14348197720049991</v>
      </c>
      <c r="AO11" s="13">
        <v>0.16328856506891851</v>
      </c>
      <c r="AP11" s="13">
        <v>0.1656758776629482</v>
      </c>
      <c r="AQ11" s="13">
        <v>0.2236796141103497</v>
      </c>
    </row>
    <row r="12" spans="2:45" ht="19" customHeight="1" x14ac:dyDescent="0.35">
      <c r="B12" s="12" t="s">
        <v>150</v>
      </c>
      <c r="C12" s="13">
        <v>0.1066827126145605</v>
      </c>
      <c r="D12" s="13">
        <v>0.13215561738692311</v>
      </c>
      <c r="E12" s="13">
        <v>0.14822321289844359</v>
      </c>
      <c r="F12" s="13">
        <v>9.9976944839302931E-2</v>
      </c>
      <c r="G12" s="13">
        <v>0.1051471805007464</v>
      </c>
      <c r="H12" s="13">
        <v>0.10673582405213521</v>
      </c>
      <c r="I12" s="13">
        <v>6.2810252475285142E-2</v>
      </c>
      <c r="K12" s="13">
        <v>9.7086621935667847E-2</v>
      </c>
      <c r="L12" s="13">
        <v>0.11607766916118881</v>
      </c>
      <c r="N12" s="13">
        <v>9.3086229158103315E-2</v>
      </c>
      <c r="O12" s="13">
        <v>5.0956053687359289E-2</v>
      </c>
      <c r="P12" s="13">
        <v>0.14278951733049081</v>
      </c>
      <c r="Q12" s="13">
        <v>8.5792641573742542E-2</v>
      </c>
      <c r="R12" s="13">
        <v>9.8464525899642427E-2</v>
      </c>
      <c r="S12" s="13">
        <v>0.14286570747039301</v>
      </c>
      <c r="T12" s="13">
        <v>0.10704414052551001</v>
      </c>
      <c r="U12" s="13">
        <v>0.11641687997970521</v>
      </c>
      <c r="V12" s="13">
        <v>0.1145390913158906</v>
      </c>
      <c r="W12" s="13">
        <v>0.1152498241557794</v>
      </c>
      <c r="X12" s="13">
        <v>8.0949367150991158E-2</v>
      </c>
      <c r="Y12" s="13">
        <v>9.4062589127830581E-2</v>
      </c>
      <c r="AA12" s="13">
        <v>0.1152334427277729</v>
      </c>
      <c r="AB12" s="13">
        <v>6.0828079681435783E-2</v>
      </c>
      <c r="AC12" s="13">
        <v>0.1209728549054184</v>
      </c>
      <c r="AD12" s="13">
        <v>9.1883900607909047E-2</v>
      </c>
      <c r="AE12" s="13">
        <v>0.1076231497763505</v>
      </c>
      <c r="AF12" s="13">
        <v>0.11299042878439421</v>
      </c>
      <c r="AH12" s="13">
        <v>9.7216467768505455E-2</v>
      </c>
      <c r="AI12" s="13">
        <v>6.0543877145643722E-2</v>
      </c>
      <c r="AJ12" s="13">
        <v>0.1260023834428739</v>
      </c>
      <c r="AK12" s="13">
        <v>0.12962167543757161</v>
      </c>
      <c r="AL12" s="13">
        <v>0.1000767458191215</v>
      </c>
      <c r="AN12" s="13">
        <v>0.1019617691603692</v>
      </c>
      <c r="AO12" s="13">
        <v>0.13233956709963041</v>
      </c>
      <c r="AP12" s="13">
        <v>0.10710366832115339</v>
      </c>
      <c r="AQ12" s="13">
        <v>8.5586304788801387E-2</v>
      </c>
    </row>
    <row r="13" spans="2:45" ht="19" customHeight="1" x14ac:dyDescent="0.35">
      <c r="B13" s="12" t="s">
        <v>151</v>
      </c>
      <c r="C13" s="13">
        <v>0.33849564887235678</v>
      </c>
      <c r="D13" s="13">
        <v>0.32082454026757751</v>
      </c>
      <c r="E13" s="13">
        <v>0.25417488917698189</v>
      </c>
      <c r="F13" s="13">
        <v>0.30430186149500138</v>
      </c>
      <c r="G13" s="13">
        <v>0.34064929495082508</v>
      </c>
      <c r="H13" s="13">
        <v>0.34084725852417208</v>
      </c>
      <c r="I13" s="13">
        <v>0.44309971667559889</v>
      </c>
      <c r="K13" s="13">
        <v>0.28387565874011739</v>
      </c>
      <c r="L13" s="13">
        <v>0.39197080360368619</v>
      </c>
      <c r="N13" s="13">
        <v>0.36136692627201561</v>
      </c>
      <c r="O13" s="13">
        <v>0.31699798288308118</v>
      </c>
      <c r="P13" s="13">
        <v>0.37028582156973489</v>
      </c>
      <c r="Q13" s="13">
        <v>0.3505218545742641</v>
      </c>
      <c r="R13" s="13">
        <v>0.33745305677066417</v>
      </c>
      <c r="S13" s="13">
        <v>0.29776831681017518</v>
      </c>
      <c r="T13" s="13">
        <v>0.32278427962499973</v>
      </c>
      <c r="U13" s="13">
        <v>0.3487102109400595</v>
      </c>
      <c r="V13" s="13">
        <v>0.32237394667719821</v>
      </c>
      <c r="W13" s="13">
        <v>0.33662720083534059</v>
      </c>
      <c r="X13" s="13">
        <v>0.37631122039764059</v>
      </c>
      <c r="Y13" s="13">
        <v>0.33350182028367881</v>
      </c>
      <c r="AA13" s="13">
        <v>0.29006861196663158</v>
      </c>
      <c r="AB13" s="13">
        <v>0.34853309141445232</v>
      </c>
      <c r="AC13" s="13">
        <v>0.37293962671752401</v>
      </c>
      <c r="AD13" s="13">
        <v>0.34267379793225561</v>
      </c>
      <c r="AE13" s="13">
        <v>0.39782679630945839</v>
      </c>
      <c r="AF13" s="13">
        <v>0.34130788549613689</v>
      </c>
      <c r="AH13" s="13">
        <v>0.2389650840768118</v>
      </c>
      <c r="AI13" s="13">
        <v>0.30031554177323788</v>
      </c>
      <c r="AJ13" s="13">
        <v>0.39713682480328638</v>
      </c>
      <c r="AK13" s="13">
        <v>0.32125273242780389</v>
      </c>
      <c r="AL13" s="13">
        <v>0.38521876190785681</v>
      </c>
      <c r="AN13" s="13">
        <v>0.35914180472869173</v>
      </c>
      <c r="AO13" s="13">
        <v>0.32043650748792291</v>
      </c>
      <c r="AP13" s="13">
        <v>0.30621058144177749</v>
      </c>
      <c r="AQ13" s="13">
        <v>0.3649304431298121</v>
      </c>
    </row>
    <row r="14" spans="2:45" ht="19" customHeight="1" x14ac:dyDescent="0.35">
      <c r="B14" s="12" t="s">
        <v>81</v>
      </c>
      <c r="C14" s="13">
        <v>5.9523503448416989E-2</v>
      </c>
      <c r="D14" s="13">
        <v>5.464286113440895E-2</v>
      </c>
      <c r="E14" s="13">
        <v>3.4566077061802043E-2</v>
      </c>
      <c r="F14" s="13">
        <v>4.2965588628917438E-2</v>
      </c>
      <c r="G14" s="13">
        <v>5.4704794491908813E-2</v>
      </c>
      <c r="H14" s="13">
        <v>7.6168231642411599E-2</v>
      </c>
      <c r="I14" s="13">
        <v>8.9169656567072292E-2</v>
      </c>
      <c r="K14" s="13">
        <v>4.3124000933988348E-2</v>
      </c>
      <c r="L14" s="13">
        <v>7.5579272267720904E-2</v>
      </c>
      <c r="N14" s="13">
        <v>4.0523227962491193E-2</v>
      </c>
      <c r="O14" s="13">
        <v>5.6280644480065367E-2</v>
      </c>
      <c r="P14" s="13">
        <v>7.3163697386854479E-2</v>
      </c>
      <c r="Q14" s="13">
        <v>8.302448357150681E-2</v>
      </c>
      <c r="R14" s="13">
        <v>4.9937264646691813E-2</v>
      </c>
      <c r="S14" s="13">
        <v>5.6800179191723213E-2</v>
      </c>
      <c r="T14" s="13">
        <v>6.7989705215292698E-2</v>
      </c>
      <c r="U14" s="13">
        <v>5.0280464720187608E-2</v>
      </c>
      <c r="V14" s="13">
        <v>5.6187296804906063E-2</v>
      </c>
      <c r="W14" s="13">
        <v>7.6423965256420756E-2</v>
      </c>
      <c r="X14" s="13">
        <v>8.3928001279318529E-2</v>
      </c>
      <c r="Y14" s="13">
        <v>3.6871728906394098E-2</v>
      </c>
      <c r="AA14" s="13">
        <v>4.7432966268995749E-2</v>
      </c>
      <c r="AB14" s="13">
        <v>5.9788737612249322E-2</v>
      </c>
      <c r="AC14" s="13">
        <v>4.0607559307750292E-2</v>
      </c>
      <c r="AD14" s="13">
        <v>1.8413879628568369E-2</v>
      </c>
      <c r="AE14" s="13">
        <v>0.1113774855785343</v>
      </c>
      <c r="AF14" s="13">
        <v>5.9156500951764932E-2</v>
      </c>
      <c r="AH14" s="13">
        <v>5.0593067175914712E-2</v>
      </c>
      <c r="AI14" s="13">
        <v>8.1321812838810889E-2</v>
      </c>
      <c r="AJ14" s="13">
        <v>5.4821828956950223E-2</v>
      </c>
      <c r="AK14" s="13">
        <v>3.124315890987861E-2</v>
      </c>
      <c r="AL14" s="13">
        <v>7.8994046419456163E-2</v>
      </c>
      <c r="AN14" s="13">
        <v>5.0908969861054858E-2</v>
      </c>
      <c r="AO14" s="13">
        <v>5.454736616051277E-2</v>
      </c>
      <c r="AP14" s="13">
        <v>4.8641650370539441E-2</v>
      </c>
      <c r="AQ14" s="13">
        <v>8.1990358880987255E-2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7.6678280090947612E-2</v>
      </c>
      <c r="D9" s="13">
        <v>7.5205318130925014E-2</v>
      </c>
      <c r="E9" s="13">
        <v>8.1953324874867797E-2</v>
      </c>
      <c r="F9" s="13">
        <v>0.1020394348226977</v>
      </c>
      <c r="G9" s="13">
        <v>8.2701366005509327E-2</v>
      </c>
      <c r="H9" s="13">
        <v>5.471448637084133E-2</v>
      </c>
      <c r="I9" s="13">
        <v>6.2660558575912101E-2</v>
      </c>
      <c r="K9" s="13">
        <v>0.1095890348022986</v>
      </c>
      <c r="L9" s="13">
        <v>4.4457335044025319E-2</v>
      </c>
      <c r="N9" s="13">
        <v>6.7425640124591887E-2</v>
      </c>
      <c r="O9" s="13">
        <v>6.5033917492375526E-2</v>
      </c>
      <c r="P9" s="13">
        <v>8.6378820422566963E-2</v>
      </c>
      <c r="Q9" s="13">
        <v>8.8990978559411488E-2</v>
      </c>
      <c r="R9" s="13">
        <v>9.7139879487897832E-2</v>
      </c>
      <c r="S9" s="13">
        <v>8.8177449173391945E-2</v>
      </c>
      <c r="T9" s="13">
        <v>5.458466162302348E-2</v>
      </c>
      <c r="U9" s="13">
        <v>7.4074175332265957E-2</v>
      </c>
      <c r="V9" s="13">
        <v>9.9448748971764006E-2</v>
      </c>
      <c r="W9" s="13">
        <v>4.9812406401698421E-2</v>
      </c>
      <c r="X9" s="13">
        <v>8.3587492532101182E-2</v>
      </c>
      <c r="Y9" s="13">
        <v>6.0685924611691172E-2</v>
      </c>
      <c r="AA9" s="13">
        <v>9.5880172918885509E-2</v>
      </c>
      <c r="AB9" s="13">
        <v>6.4236950155186462E-2</v>
      </c>
      <c r="AC9" s="13">
        <v>3.6959332715122278E-2</v>
      </c>
      <c r="AD9" s="13">
        <v>0.1207252473014967</v>
      </c>
      <c r="AE9" s="13">
        <v>2.0981108078639281E-2</v>
      </c>
      <c r="AF9" s="13">
        <v>8.7549873432154951E-2</v>
      </c>
      <c r="AH9" s="13">
        <v>0.1214402749915314</v>
      </c>
      <c r="AI9" s="13">
        <v>7.3354682844458091E-2</v>
      </c>
      <c r="AJ9" s="13">
        <v>3.9586549560960867E-2</v>
      </c>
      <c r="AK9" s="13">
        <v>9.0811856084731926E-2</v>
      </c>
      <c r="AL9" s="13">
        <v>6.0950534163626377E-2</v>
      </c>
      <c r="AN9" s="13">
        <v>9.8942471764009166E-2</v>
      </c>
      <c r="AO9" s="13">
        <v>5.7994592276041777E-2</v>
      </c>
      <c r="AP9" s="13">
        <v>8.1793110317759404E-2</v>
      </c>
      <c r="AQ9" s="13">
        <v>6.5867400857380048E-2</v>
      </c>
    </row>
    <row r="10" spans="2:45" ht="19" customHeight="1" x14ac:dyDescent="0.35">
      <c r="B10" s="12" t="s">
        <v>148</v>
      </c>
      <c r="C10" s="13">
        <v>0.18266026032428401</v>
      </c>
      <c r="D10" s="13">
        <v>0.2013066684412414</v>
      </c>
      <c r="E10" s="13">
        <v>0.22753394617018219</v>
      </c>
      <c r="F10" s="13">
        <v>0.1992654677643072</v>
      </c>
      <c r="G10" s="13">
        <v>0.1669471766343496</v>
      </c>
      <c r="H10" s="13">
        <v>0.1712987962785788</v>
      </c>
      <c r="I10" s="13">
        <v>0.14080369580164881</v>
      </c>
      <c r="K10" s="13">
        <v>0.2021773818561716</v>
      </c>
      <c r="L10" s="13">
        <v>0.16355221780540011</v>
      </c>
      <c r="N10" s="13">
        <v>0.1665773885073005</v>
      </c>
      <c r="O10" s="13">
        <v>0.14637199852316779</v>
      </c>
      <c r="P10" s="13">
        <v>0.1019304228431397</v>
      </c>
      <c r="Q10" s="13">
        <v>0.13045134535005171</v>
      </c>
      <c r="R10" s="13">
        <v>0.23539243192372411</v>
      </c>
      <c r="S10" s="13">
        <v>0.19211698647404471</v>
      </c>
      <c r="T10" s="13">
        <v>0.17532617656241661</v>
      </c>
      <c r="U10" s="13">
        <v>0.17685318545226381</v>
      </c>
      <c r="V10" s="13">
        <v>0.21307822971443199</v>
      </c>
      <c r="W10" s="13">
        <v>0.17314700107214881</v>
      </c>
      <c r="X10" s="13">
        <v>0.1487758689338485</v>
      </c>
      <c r="Y10" s="13">
        <v>0.215084605656546</v>
      </c>
      <c r="AA10" s="13">
        <v>0.21700033404881869</v>
      </c>
      <c r="AB10" s="13">
        <v>0.1473082251338533</v>
      </c>
      <c r="AC10" s="13">
        <v>0.23896184951867999</v>
      </c>
      <c r="AD10" s="13">
        <v>0.17842679649735799</v>
      </c>
      <c r="AE10" s="13">
        <v>0.13644624004221259</v>
      </c>
      <c r="AF10" s="13">
        <v>0.17348479973553019</v>
      </c>
      <c r="AH10" s="13">
        <v>0.23507797611723341</v>
      </c>
      <c r="AI10" s="13">
        <v>0.16900669300805951</v>
      </c>
      <c r="AJ10" s="13">
        <v>0.1916072772014546</v>
      </c>
      <c r="AK10" s="13">
        <v>0.1797520806861643</v>
      </c>
      <c r="AL10" s="13">
        <v>0.15830956524681661</v>
      </c>
      <c r="AN10" s="13">
        <v>0.1817686504028552</v>
      </c>
      <c r="AO10" s="13">
        <v>0.21859028661214511</v>
      </c>
      <c r="AP10" s="13">
        <v>0.20329490559580871</v>
      </c>
      <c r="AQ10" s="13">
        <v>0.12953478188873019</v>
      </c>
    </row>
    <row r="11" spans="2:45" ht="32.15" customHeight="1" x14ac:dyDescent="0.35">
      <c r="B11" s="12" t="s">
        <v>149</v>
      </c>
      <c r="C11" s="13">
        <v>0.18939776869100519</v>
      </c>
      <c r="D11" s="13">
        <v>0.17229127498510621</v>
      </c>
      <c r="E11" s="13">
        <v>0.19674317134415281</v>
      </c>
      <c r="F11" s="13">
        <v>0.2045042850683427</v>
      </c>
      <c r="G11" s="13">
        <v>0.1883524779274425</v>
      </c>
      <c r="H11" s="13">
        <v>0.20243036737329581</v>
      </c>
      <c r="I11" s="13">
        <v>0.1744977066914305</v>
      </c>
      <c r="K11" s="13">
        <v>0.20535177600733709</v>
      </c>
      <c r="L11" s="13">
        <v>0.1737781574871203</v>
      </c>
      <c r="N11" s="13">
        <v>0.16163013643074589</v>
      </c>
      <c r="O11" s="13">
        <v>0.22111167238100149</v>
      </c>
      <c r="P11" s="13">
        <v>0.16123671204988449</v>
      </c>
      <c r="Q11" s="13">
        <v>0.19367754240471671</v>
      </c>
      <c r="R11" s="13">
        <v>0.1547229857652839</v>
      </c>
      <c r="S11" s="13">
        <v>0.21167731424622521</v>
      </c>
      <c r="T11" s="13">
        <v>0.22136960721912879</v>
      </c>
      <c r="U11" s="13">
        <v>0.1972306555514757</v>
      </c>
      <c r="V11" s="13">
        <v>0.16994271827545679</v>
      </c>
      <c r="W11" s="13">
        <v>0.1992052726255131</v>
      </c>
      <c r="X11" s="13">
        <v>0.2036772392265766</v>
      </c>
      <c r="Y11" s="13">
        <v>0.21353500524446661</v>
      </c>
      <c r="AA11" s="13">
        <v>0.19061248865433239</v>
      </c>
      <c r="AB11" s="13">
        <v>0.29602772661605709</v>
      </c>
      <c r="AC11" s="13">
        <v>0.1326297581276728</v>
      </c>
      <c r="AD11" s="13">
        <v>0.15675092609575511</v>
      </c>
      <c r="AE11" s="13">
        <v>0.1740237745039504</v>
      </c>
      <c r="AF11" s="13">
        <v>0.19847185997648559</v>
      </c>
      <c r="AH11" s="13">
        <v>0.21845692329433669</v>
      </c>
      <c r="AI11" s="13">
        <v>0.22968044161433679</v>
      </c>
      <c r="AJ11" s="13">
        <v>0.15723343798277201</v>
      </c>
      <c r="AK11" s="13">
        <v>0.17187943891133101</v>
      </c>
      <c r="AL11" s="13">
        <v>0.18935714069471349</v>
      </c>
      <c r="AN11" s="13">
        <v>0.1798922374022934</v>
      </c>
      <c r="AO11" s="13">
        <v>0.18354692921575569</v>
      </c>
      <c r="AP11" s="13">
        <v>0.18578337469031209</v>
      </c>
      <c r="AQ11" s="13">
        <v>0.20920912805038741</v>
      </c>
    </row>
    <row r="12" spans="2:45" ht="19" customHeight="1" x14ac:dyDescent="0.35">
      <c r="B12" s="12" t="s">
        <v>150</v>
      </c>
      <c r="C12" s="13">
        <v>0.12929182719592541</v>
      </c>
      <c r="D12" s="13">
        <v>0.16795783315454341</v>
      </c>
      <c r="E12" s="13">
        <v>0.17200947091044369</v>
      </c>
      <c r="F12" s="13">
        <v>0.1342607029845746</v>
      </c>
      <c r="G12" s="13">
        <v>0.135822858350062</v>
      </c>
      <c r="H12" s="13">
        <v>9.7459215860798767E-2</v>
      </c>
      <c r="I12" s="13">
        <v>8.1214436115153152E-2</v>
      </c>
      <c r="K12" s="13">
        <v>0.12692778581212599</v>
      </c>
      <c r="L12" s="13">
        <v>0.13160631825467281</v>
      </c>
      <c r="N12" s="13">
        <v>0.14960510382150741</v>
      </c>
      <c r="O12" s="13">
        <v>0.1277771252269255</v>
      </c>
      <c r="P12" s="13">
        <v>0.1220867404057366</v>
      </c>
      <c r="Q12" s="13">
        <v>0.1092423510546421</v>
      </c>
      <c r="R12" s="13">
        <v>9.9833399217314614E-2</v>
      </c>
      <c r="S12" s="13">
        <v>0.1454279408909499</v>
      </c>
      <c r="T12" s="13">
        <v>0.1620267786120797</v>
      </c>
      <c r="U12" s="13">
        <v>0.13102965351653029</v>
      </c>
      <c r="V12" s="13">
        <v>0.1191868766649553</v>
      </c>
      <c r="W12" s="13">
        <v>0.14375229081960331</v>
      </c>
      <c r="X12" s="13">
        <v>0.13050141723808301</v>
      </c>
      <c r="Y12" s="13">
        <v>0.1099653264092868</v>
      </c>
      <c r="AA12" s="13">
        <v>0.14661077242715059</v>
      </c>
      <c r="AB12" s="13">
        <v>9.4967900218137336E-2</v>
      </c>
      <c r="AC12" s="13">
        <v>0.12591732271158379</v>
      </c>
      <c r="AD12" s="13">
        <v>0.14056573582570001</v>
      </c>
      <c r="AE12" s="13">
        <v>0.1268490553331808</v>
      </c>
      <c r="AF12" s="13">
        <v>0.11314928989167421</v>
      </c>
      <c r="AH12" s="13">
        <v>0.13893705853323349</v>
      </c>
      <c r="AI12" s="13">
        <v>0.1139052001311561</v>
      </c>
      <c r="AJ12" s="13">
        <v>0.1223090652615053</v>
      </c>
      <c r="AK12" s="13">
        <v>0.15433002424035111</v>
      </c>
      <c r="AL12" s="13">
        <v>0.1147131986855198</v>
      </c>
      <c r="AN12" s="13">
        <v>0.1201513896025853</v>
      </c>
      <c r="AO12" s="13">
        <v>0.1337324404803541</v>
      </c>
      <c r="AP12" s="13">
        <v>0.1536683501951393</v>
      </c>
      <c r="AQ12" s="13">
        <v>0.1129390374839099</v>
      </c>
    </row>
    <row r="13" spans="2:45" ht="19" customHeight="1" x14ac:dyDescent="0.35">
      <c r="B13" s="12" t="s">
        <v>151</v>
      </c>
      <c r="C13" s="13">
        <v>0.3578004552250641</v>
      </c>
      <c r="D13" s="13">
        <v>0.33796240671052841</v>
      </c>
      <c r="E13" s="13">
        <v>0.28208365714053268</v>
      </c>
      <c r="F13" s="13">
        <v>0.30508970578471489</v>
      </c>
      <c r="G13" s="13">
        <v>0.36112466986341069</v>
      </c>
      <c r="H13" s="13">
        <v>0.3678733229531122</v>
      </c>
      <c r="I13" s="13">
        <v>0.46574088887063009</v>
      </c>
      <c r="K13" s="13">
        <v>0.31521765850680061</v>
      </c>
      <c r="L13" s="13">
        <v>0.39949071620623222</v>
      </c>
      <c r="N13" s="13">
        <v>0.39869557068541411</v>
      </c>
      <c r="O13" s="13">
        <v>0.38342464189646408</v>
      </c>
      <c r="P13" s="13">
        <v>0.41819701223479949</v>
      </c>
      <c r="Q13" s="13">
        <v>0.35709138589046618</v>
      </c>
      <c r="R13" s="13">
        <v>0.35970184448878911</v>
      </c>
      <c r="S13" s="13">
        <v>0.31675537611193971</v>
      </c>
      <c r="T13" s="13">
        <v>0.3250006101586792</v>
      </c>
      <c r="U13" s="13">
        <v>0.35325639716097329</v>
      </c>
      <c r="V13" s="13">
        <v>0.33104768734179441</v>
      </c>
      <c r="W13" s="13">
        <v>0.36617232694483598</v>
      </c>
      <c r="X13" s="13">
        <v>0.3832700640855265</v>
      </c>
      <c r="Y13" s="13">
        <v>0.34606159919910212</v>
      </c>
      <c r="AA13" s="13">
        <v>0.29801813496356799</v>
      </c>
      <c r="AB13" s="13">
        <v>0.34841148465650268</v>
      </c>
      <c r="AC13" s="13">
        <v>0.42224946495047239</v>
      </c>
      <c r="AD13" s="13">
        <v>0.37406277853036429</v>
      </c>
      <c r="AE13" s="13">
        <v>0.42709707072547659</v>
      </c>
      <c r="AF13" s="13">
        <v>0.36007915251258871</v>
      </c>
      <c r="AH13" s="13">
        <v>0.25060221403870381</v>
      </c>
      <c r="AI13" s="13">
        <v>0.33030849569681658</v>
      </c>
      <c r="AJ13" s="13">
        <v>0.41819720737764909</v>
      </c>
      <c r="AK13" s="13">
        <v>0.36056214413838389</v>
      </c>
      <c r="AL13" s="13">
        <v>0.39178657489235708</v>
      </c>
      <c r="AN13" s="13">
        <v>0.3784441715033966</v>
      </c>
      <c r="AO13" s="13">
        <v>0.34775088738376497</v>
      </c>
      <c r="AP13" s="13">
        <v>0.31904177344981888</v>
      </c>
      <c r="AQ13" s="13">
        <v>0.38177816450952512</v>
      </c>
    </row>
    <row r="14" spans="2:45" ht="19" customHeight="1" x14ac:dyDescent="0.35">
      <c r="B14" s="12" t="s">
        <v>81</v>
      </c>
      <c r="C14" s="13">
        <v>6.4171408472773778E-2</v>
      </c>
      <c r="D14" s="13">
        <v>4.5276498577655859E-2</v>
      </c>
      <c r="E14" s="13">
        <v>3.9676429559820738E-2</v>
      </c>
      <c r="F14" s="13">
        <v>5.4840403575363003E-2</v>
      </c>
      <c r="G14" s="13">
        <v>6.5051451219225689E-2</v>
      </c>
      <c r="H14" s="13">
        <v>0.10622381116337309</v>
      </c>
      <c r="I14" s="13">
        <v>7.5082713945225213E-2</v>
      </c>
      <c r="K14" s="13">
        <v>4.0736363015266119E-2</v>
      </c>
      <c r="L14" s="13">
        <v>8.7115255202549466E-2</v>
      </c>
      <c r="N14" s="13">
        <v>5.606616043044034E-2</v>
      </c>
      <c r="O14" s="13">
        <v>5.6280644480065367E-2</v>
      </c>
      <c r="P14" s="13">
        <v>0.1101702920438728</v>
      </c>
      <c r="Q14" s="13">
        <v>0.12054639674071189</v>
      </c>
      <c r="R14" s="13">
        <v>5.3209459116990432E-2</v>
      </c>
      <c r="S14" s="13">
        <v>4.5844933103448587E-2</v>
      </c>
      <c r="T14" s="13">
        <v>6.1692165824672129E-2</v>
      </c>
      <c r="U14" s="13">
        <v>6.7555932986490708E-2</v>
      </c>
      <c r="V14" s="13">
        <v>6.7295739031597315E-2</v>
      </c>
      <c r="W14" s="13">
        <v>6.7910702136200221E-2</v>
      </c>
      <c r="X14" s="13">
        <v>5.0187917983864072E-2</v>
      </c>
      <c r="Y14" s="13">
        <v>5.4667538878907337E-2</v>
      </c>
      <c r="AA14" s="13">
        <v>5.1878096987244778E-2</v>
      </c>
      <c r="AB14" s="13">
        <v>4.9047713220263071E-2</v>
      </c>
      <c r="AC14" s="13">
        <v>4.3282271976468598E-2</v>
      </c>
      <c r="AD14" s="13">
        <v>2.9468515749325921E-2</v>
      </c>
      <c r="AE14" s="13">
        <v>0.11460275131654039</v>
      </c>
      <c r="AF14" s="13">
        <v>6.7265024451566277E-2</v>
      </c>
      <c r="AH14" s="13">
        <v>3.5485553024961133E-2</v>
      </c>
      <c r="AI14" s="13">
        <v>8.3744486705172844E-2</v>
      </c>
      <c r="AJ14" s="13">
        <v>7.1066462615658035E-2</v>
      </c>
      <c r="AK14" s="13">
        <v>4.2664455939037733E-2</v>
      </c>
      <c r="AL14" s="13">
        <v>8.4882986316966752E-2</v>
      </c>
      <c r="AN14" s="13">
        <v>4.0801079324860573E-2</v>
      </c>
      <c r="AO14" s="13">
        <v>5.8384864031938273E-2</v>
      </c>
      <c r="AP14" s="13">
        <v>5.6418485751161762E-2</v>
      </c>
      <c r="AQ14" s="13">
        <v>0.1006714872100675</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S18"/>
  <sheetViews>
    <sheetView showGridLines="0" workbookViewId="0">
      <pane xSplit="2" topLeftCell="C1" activePane="topRight" state="frozen"/>
      <selection pane="topRight" activeCell="C9" sqref="C9"/>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76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6.974186524531463E-2</v>
      </c>
      <c r="D9" s="13">
        <v>0.1033788426983893</v>
      </c>
      <c r="E9" s="13">
        <v>0.11164279373886959</v>
      </c>
      <c r="F9" s="13">
        <v>7.7407338999991387E-2</v>
      </c>
      <c r="G9" s="13">
        <v>7.2933523032043562E-2</v>
      </c>
      <c r="H9" s="13">
        <v>2.5156847377709651E-2</v>
      </c>
      <c r="I9" s="13">
        <v>3.4737924592859612E-2</v>
      </c>
      <c r="K9" s="13">
        <v>8.8284327017253722E-2</v>
      </c>
      <c r="L9" s="13">
        <v>5.158805361053484E-2</v>
      </c>
      <c r="N9" s="13">
        <v>4.9857161512268343E-2</v>
      </c>
      <c r="O9" s="13">
        <v>6.4429785575056672E-2</v>
      </c>
      <c r="P9" s="13">
        <v>5.5583672807901441E-2</v>
      </c>
      <c r="Q9" s="13">
        <v>0.1309943178383037</v>
      </c>
      <c r="R9" s="13">
        <v>5.0696583980890018E-2</v>
      </c>
      <c r="S9" s="13">
        <v>5.5627858819413657E-2</v>
      </c>
      <c r="T9" s="13">
        <v>2.560892107059452E-2</v>
      </c>
      <c r="U9" s="13">
        <v>0.115281440218428</v>
      </c>
      <c r="V9" s="13">
        <v>0.1058400068939085</v>
      </c>
      <c r="W9" s="13">
        <v>5.7702246103031138E-2</v>
      </c>
      <c r="X9" s="13">
        <v>5.6981718662174871E-2</v>
      </c>
      <c r="Y9" s="13">
        <v>6.9505910129471077E-2</v>
      </c>
      <c r="AA9" s="13">
        <v>8.5547478273947042E-2</v>
      </c>
      <c r="AB9" s="13">
        <v>3.8176209924673257E-2</v>
      </c>
      <c r="AC9" s="13">
        <v>6.7749458662854103E-2</v>
      </c>
      <c r="AD9" s="13">
        <v>3.7022513360386859E-2</v>
      </c>
      <c r="AE9" s="13">
        <v>5.9221034543371208E-2</v>
      </c>
      <c r="AF9" s="13">
        <v>8.4821171783417873E-2</v>
      </c>
      <c r="AH9" s="13">
        <v>9.6750367878021992E-2</v>
      </c>
      <c r="AI9" s="13">
        <v>4.689378093330912E-2</v>
      </c>
      <c r="AJ9" s="13">
        <v>7.6582738006276185E-2</v>
      </c>
      <c r="AK9" s="13">
        <v>4.8691623198880887E-2</v>
      </c>
      <c r="AL9" s="13">
        <v>7.3123061964775818E-2</v>
      </c>
      <c r="AN9" s="13">
        <v>8.6816839579175839E-2</v>
      </c>
      <c r="AO9" s="13">
        <v>6.5985913988519967E-2</v>
      </c>
      <c r="AP9" s="13">
        <v>6.7152895201513171E-2</v>
      </c>
      <c r="AQ9" s="13">
        <v>5.6921155617724171E-2</v>
      </c>
    </row>
    <row r="10" spans="2:45" ht="19" customHeight="1" x14ac:dyDescent="0.35">
      <c r="B10" s="12" t="s">
        <v>78</v>
      </c>
      <c r="C10" s="13">
        <v>0.28215292426785937</v>
      </c>
      <c r="D10" s="13">
        <v>0.30616916729586041</v>
      </c>
      <c r="E10" s="13">
        <v>0.36156262960317459</v>
      </c>
      <c r="F10" s="13">
        <v>0.31674112530708759</v>
      </c>
      <c r="G10" s="13">
        <v>0.26222208095166588</v>
      </c>
      <c r="H10" s="13">
        <v>0.29714082746693432</v>
      </c>
      <c r="I10" s="13">
        <v>0.17976981601400949</v>
      </c>
      <c r="K10" s="13">
        <v>0.32944094551720099</v>
      </c>
      <c r="L10" s="13">
        <v>0.2358560602969092</v>
      </c>
      <c r="N10" s="13">
        <v>0.29809743743278988</v>
      </c>
      <c r="O10" s="13">
        <v>0.26559263789052467</v>
      </c>
      <c r="P10" s="13">
        <v>0.27271648832994289</v>
      </c>
      <c r="Q10" s="13">
        <v>0.27349422961539399</v>
      </c>
      <c r="R10" s="13">
        <v>0.33254179010254042</v>
      </c>
      <c r="S10" s="13">
        <v>0.29169081034359501</v>
      </c>
      <c r="T10" s="13">
        <v>0.28996340977067669</v>
      </c>
      <c r="U10" s="13">
        <v>0.24246338608051579</v>
      </c>
      <c r="V10" s="13">
        <v>0.2611163104677881</v>
      </c>
      <c r="W10" s="13">
        <v>0.27993206150592531</v>
      </c>
      <c r="X10" s="13">
        <v>0.31988833509277348</v>
      </c>
      <c r="Y10" s="13">
        <v>0.24617542386192731</v>
      </c>
      <c r="AA10" s="13">
        <v>0.36036963840614522</v>
      </c>
      <c r="AB10" s="13">
        <v>0.28252559315111631</v>
      </c>
      <c r="AC10" s="13">
        <v>0.3102202698430051</v>
      </c>
      <c r="AD10" s="13">
        <v>0.18534465352309651</v>
      </c>
      <c r="AE10" s="13">
        <v>0.2388776263539856</v>
      </c>
      <c r="AF10" s="13">
        <v>0.25501401403403029</v>
      </c>
      <c r="AH10" s="13">
        <v>0.48357076423802148</v>
      </c>
      <c r="AI10" s="13">
        <v>0.27462834810965359</v>
      </c>
      <c r="AJ10" s="13">
        <v>0.26099682185945849</v>
      </c>
      <c r="AK10" s="13">
        <v>0.1953406140335843</v>
      </c>
      <c r="AL10" s="13">
        <v>0.24950568893455161</v>
      </c>
      <c r="AN10" s="13">
        <v>0.30027265622953969</v>
      </c>
      <c r="AO10" s="13">
        <v>0.27551570246932228</v>
      </c>
      <c r="AP10" s="13">
        <v>0.34216806524188392</v>
      </c>
      <c r="AQ10" s="13">
        <v>0.21866600996733951</v>
      </c>
    </row>
    <row r="11" spans="2:45" ht="19" customHeight="1" x14ac:dyDescent="0.35">
      <c r="B11" s="12" t="s">
        <v>79</v>
      </c>
      <c r="C11" s="13">
        <v>0.37055015051081169</v>
      </c>
      <c r="D11" s="13">
        <v>0.36819349752427277</v>
      </c>
      <c r="E11" s="13">
        <v>0.34452284061284061</v>
      </c>
      <c r="F11" s="13">
        <v>0.37122831349103858</v>
      </c>
      <c r="G11" s="13">
        <v>0.34251476462460972</v>
      </c>
      <c r="H11" s="13">
        <v>0.36133941413736742</v>
      </c>
      <c r="I11" s="13">
        <v>0.42160912920710281</v>
      </c>
      <c r="K11" s="13">
        <v>0.33090749080495102</v>
      </c>
      <c r="L11" s="13">
        <v>0.40936189977330512</v>
      </c>
      <c r="N11" s="13">
        <v>0.40246183895591181</v>
      </c>
      <c r="O11" s="13">
        <v>0.40882878303967352</v>
      </c>
      <c r="P11" s="13">
        <v>0.40611198439605628</v>
      </c>
      <c r="Q11" s="13">
        <v>0.27817771633826932</v>
      </c>
      <c r="R11" s="13">
        <v>0.32001983896671282</v>
      </c>
      <c r="S11" s="13">
        <v>0.35939642026612839</v>
      </c>
      <c r="T11" s="13">
        <v>0.42778334481646968</v>
      </c>
      <c r="U11" s="13">
        <v>0.35005054859984552</v>
      </c>
      <c r="V11" s="13">
        <v>0.35940701703166961</v>
      </c>
      <c r="W11" s="13">
        <v>0.41118161212421678</v>
      </c>
      <c r="X11" s="13">
        <v>0.32472357154036119</v>
      </c>
      <c r="Y11" s="13">
        <v>0.39411598014989307</v>
      </c>
      <c r="AA11" s="13">
        <v>0.34334256168209443</v>
      </c>
      <c r="AB11" s="13">
        <v>0.44177749438877528</v>
      </c>
      <c r="AC11" s="13">
        <v>0.36279953192297698</v>
      </c>
      <c r="AD11" s="13">
        <v>0.39035581866298757</v>
      </c>
      <c r="AE11" s="13">
        <v>0.39063426571427468</v>
      </c>
      <c r="AF11" s="13">
        <v>0.35989467720480839</v>
      </c>
      <c r="AH11" s="13">
        <v>0.30073410586225391</v>
      </c>
      <c r="AI11" s="13">
        <v>0.46683222739503138</v>
      </c>
      <c r="AJ11" s="13">
        <v>0.38489715150485571</v>
      </c>
      <c r="AK11" s="13">
        <v>0.37758582197888202</v>
      </c>
      <c r="AL11" s="13">
        <v>0.37067310400867259</v>
      </c>
      <c r="AN11" s="13">
        <v>0.38109033006657861</v>
      </c>
      <c r="AO11" s="13">
        <v>0.36660066469796548</v>
      </c>
      <c r="AP11" s="13">
        <v>0.33825045119566421</v>
      </c>
      <c r="AQ11" s="13">
        <v>0.39025850355389052</v>
      </c>
    </row>
    <row r="12" spans="2:45" ht="19" customHeight="1" x14ac:dyDescent="0.35">
      <c r="B12" s="12" t="s">
        <v>80</v>
      </c>
      <c r="C12" s="13">
        <v>0.2317406550170957</v>
      </c>
      <c r="D12" s="13">
        <v>0.16621046420321769</v>
      </c>
      <c r="E12" s="13">
        <v>0.16203028813963849</v>
      </c>
      <c r="F12" s="13">
        <v>0.1984565433714032</v>
      </c>
      <c r="G12" s="13">
        <v>0.26628902863612203</v>
      </c>
      <c r="H12" s="13">
        <v>0.27517411883575288</v>
      </c>
      <c r="I12" s="13">
        <v>0.30136325248192741</v>
      </c>
      <c r="K12" s="13">
        <v>0.21950883556414089</v>
      </c>
      <c r="L12" s="13">
        <v>0.24371609544300599</v>
      </c>
      <c r="N12" s="13">
        <v>0.23550106682866531</v>
      </c>
      <c r="O12" s="13">
        <v>0.2164118407278639</v>
      </c>
      <c r="P12" s="13">
        <v>0.19321870263161581</v>
      </c>
      <c r="Q12" s="13">
        <v>0.235068226218902</v>
      </c>
      <c r="R12" s="13">
        <v>0.24702433889097999</v>
      </c>
      <c r="S12" s="13">
        <v>0.2654277840922013</v>
      </c>
      <c r="T12" s="13">
        <v>0.2411539628738352</v>
      </c>
      <c r="U12" s="13">
        <v>0.25005380066726951</v>
      </c>
      <c r="V12" s="13">
        <v>0.2073771381826853</v>
      </c>
      <c r="W12" s="13">
        <v>0.20559211203715119</v>
      </c>
      <c r="X12" s="13">
        <v>0.25943931441146972</v>
      </c>
      <c r="Y12" s="13">
        <v>0.22975991050257469</v>
      </c>
      <c r="AA12" s="13">
        <v>0.17203279670420249</v>
      </c>
      <c r="AB12" s="13">
        <v>0.18718362688007539</v>
      </c>
      <c r="AC12" s="13">
        <v>0.23335389303301851</v>
      </c>
      <c r="AD12" s="13">
        <v>0.37398586527249872</v>
      </c>
      <c r="AE12" s="13">
        <v>0.21542926596829551</v>
      </c>
      <c r="AF12" s="13">
        <v>0.26586915639658959</v>
      </c>
      <c r="AH12" s="13">
        <v>8.9491620663349744E-2</v>
      </c>
      <c r="AI12" s="13">
        <v>0.15107379358540729</v>
      </c>
      <c r="AJ12" s="13">
        <v>0.23669219516522799</v>
      </c>
      <c r="AK12" s="13">
        <v>0.35486255471943229</v>
      </c>
      <c r="AL12" s="13">
        <v>0.23977177580153131</v>
      </c>
      <c r="AN12" s="13">
        <v>0.19297904221950399</v>
      </c>
      <c r="AO12" s="13">
        <v>0.26412524848316471</v>
      </c>
      <c r="AP12" s="13">
        <v>0.20899805886353859</v>
      </c>
      <c r="AQ12" s="13">
        <v>0.26075591166369588</v>
      </c>
    </row>
    <row r="13" spans="2:45" ht="19" customHeight="1" x14ac:dyDescent="0.35">
      <c r="B13" s="12" t="s">
        <v>81</v>
      </c>
      <c r="C13" s="13">
        <v>4.5814404958918538E-2</v>
      </c>
      <c r="D13" s="13">
        <v>5.6048028278260012E-2</v>
      </c>
      <c r="E13" s="13">
        <v>2.0241447905476669E-2</v>
      </c>
      <c r="F13" s="13">
        <v>3.616667883047936E-2</v>
      </c>
      <c r="G13" s="13">
        <v>5.6040602755558791E-2</v>
      </c>
      <c r="H13" s="13">
        <v>4.1188792182235798E-2</v>
      </c>
      <c r="I13" s="13">
        <v>6.2519877704100779E-2</v>
      </c>
      <c r="K13" s="13">
        <v>3.1858401096453312E-2</v>
      </c>
      <c r="L13" s="13">
        <v>5.9477890876244909E-2</v>
      </c>
      <c r="N13" s="13">
        <v>1.408249527036471E-2</v>
      </c>
      <c r="O13" s="13">
        <v>4.4736952766881152E-2</v>
      </c>
      <c r="P13" s="13">
        <v>7.2369151834483628E-2</v>
      </c>
      <c r="Q13" s="13">
        <v>8.2265509989131042E-2</v>
      </c>
      <c r="R13" s="13">
        <v>4.9717448058876568E-2</v>
      </c>
      <c r="S13" s="13">
        <v>2.785712647866145E-2</v>
      </c>
      <c r="T13" s="13">
        <v>1.549036146842396E-2</v>
      </c>
      <c r="U13" s="13">
        <v>4.2150824433940991E-2</v>
      </c>
      <c r="V13" s="13">
        <v>6.6259527423948389E-2</v>
      </c>
      <c r="W13" s="13">
        <v>4.559196822967522E-2</v>
      </c>
      <c r="X13" s="13">
        <v>3.8967060293220501E-2</v>
      </c>
      <c r="Y13" s="13">
        <v>6.0442775356133932E-2</v>
      </c>
      <c r="AA13" s="13">
        <v>3.8707524933610807E-2</v>
      </c>
      <c r="AB13" s="13">
        <v>5.033707565535972E-2</v>
      </c>
      <c r="AC13" s="13">
        <v>2.5876846538145169E-2</v>
      </c>
      <c r="AD13" s="13">
        <v>1.3291149181030351E-2</v>
      </c>
      <c r="AE13" s="13">
        <v>9.5837807420073043E-2</v>
      </c>
      <c r="AF13" s="13">
        <v>3.4400980581153727E-2</v>
      </c>
      <c r="AH13" s="13">
        <v>2.9453141358352759E-2</v>
      </c>
      <c r="AI13" s="13">
        <v>6.0571849976598507E-2</v>
      </c>
      <c r="AJ13" s="13">
        <v>4.0831093464181553E-2</v>
      </c>
      <c r="AK13" s="13">
        <v>2.3519386069220501E-2</v>
      </c>
      <c r="AL13" s="13">
        <v>6.6926369290468773E-2</v>
      </c>
      <c r="AN13" s="13">
        <v>3.8841131905201977E-2</v>
      </c>
      <c r="AO13" s="13">
        <v>2.7772470361027379E-2</v>
      </c>
      <c r="AP13" s="13">
        <v>4.3430529497400207E-2</v>
      </c>
      <c r="AQ13" s="13">
        <v>7.3398419197349962E-2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0.17416854861964121</v>
      </c>
      <c r="D9" s="13">
        <v>0.16733952792656559</v>
      </c>
      <c r="E9" s="13">
        <v>0.17991730081047069</v>
      </c>
      <c r="F9" s="13">
        <v>0.2003940617666593</v>
      </c>
      <c r="G9" s="13">
        <v>0.20605698417557489</v>
      </c>
      <c r="H9" s="13">
        <v>0.1675969237040307</v>
      </c>
      <c r="I9" s="13">
        <v>0.13127802756315041</v>
      </c>
      <c r="K9" s="13">
        <v>0.2013807942382749</v>
      </c>
      <c r="L9" s="13">
        <v>0.1475266718723133</v>
      </c>
      <c r="N9" s="13">
        <v>0.15457656978885281</v>
      </c>
      <c r="O9" s="13">
        <v>0.20431590929371621</v>
      </c>
      <c r="P9" s="13">
        <v>0.1262278196592935</v>
      </c>
      <c r="Q9" s="13">
        <v>0.18415267457639761</v>
      </c>
      <c r="R9" s="13">
        <v>0.2296381165981935</v>
      </c>
      <c r="S9" s="13">
        <v>0.21284494148985539</v>
      </c>
      <c r="T9" s="13">
        <v>0.177095994918193</v>
      </c>
      <c r="U9" s="13">
        <v>0.1960000396015357</v>
      </c>
      <c r="V9" s="13">
        <v>0.17371162356786549</v>
      </c>
      <c r="W9" s="13">
        <v>0.14080778657691809</v>
      </c>
      <c r="X9" s="13">
        <v>0.1503377565683747</v>
      </c>
      <c r="Y9" s="13">
        <v>0.14947388630513031</v>
      </c>
      <c r="AA9" s="13">
        <v>0.21980426084823271</v>
      </c>
      <c r="AB9" s="13">
        <v>0.15244728444179559</v>
      </c>
      <c r="AC9" s="13">
        <v>0.20541104893272591</v>
      </c>
      <c r="AD9" s="13">
        <v>0.1779834418605146</v>
      </c>
      <c r="AE9" s="13">
        <v>0.1097008443587623</v>
      </c>
      <c r="AF9" s="13">
        <v>0.1624378998225473</v>
      </c>
      <c r="AH9" s="13">
        <v>0.24515773053417761</v>
      </c>
      <c r="AI9" s="13">
        <v>0.16576271208210289</v>
      </c>
      <c r="AJ9" s="13">
        <v>0.174248270560909</v>
      </c>
      <c r="AK9" s="13">
        <v>0.19063912846366271</v>
      </c>
      <c r="AL9" s="13">
        <v>0.13010231197057229</v>
      </c>
      <c r="AN9" s="13">
        <v>0.17318336188193981</v>
      </c>
      <c r="AO9" s="13">
        <v>0.17668280109281681</v>
      </c>
      <c r="AP9" s="13">
        <v>0.18209638990667479</v>
      </c>
      <c r="AQ9" s="13">
        <v>0.16582023903635901</v>
      </c>
    </row>
    <row r="10" spans="2:45" ht="19" customHeight="1" x14ac:dyDescent="0.35">
      <c r="B10" s="12" t="s">
        <v>148</v>
      </c>
      <c r="C10" s="13">
        <v>0.25477186927549039</v>
      </c>
      <c r="D10" s="13">
        <v>0.26756255664779172</v>
      </c>
      <c r="E10" s="13">
        <v>0.29181962600942662</v>
      </c>
      <c r="F10" s="13">
        <v>0.24278153572767161</v>
      </c>
      <c r="G10" s="13">
        <v>0.28583136884463722</v>
      </c>
      <c r="H10" s="13">
        <v>0.24300894891006741</v>
      </c>
      <c r="I10" s="13">
        <v>0.20874459896930239</v>
      </c>
      <c r="K10" s="13">
        <v>0.26707789484806438</v>
      </c>
      <c r="L10" s="13">
        <v>0.24272377809078211</v>
      </c>
      <c r="N10" s="13">
        <v>0.2331427454977815</v>
      </c>
      <c r="O10" s="13">
        <v>0.28813883582983779</v>
      </c>
      <c r="P10" s="13">
        <v>0.24020945879662711</v>
      </c>
      <c r="Q10" s="13">
        <v>0.13595076479228521</v>
      </c>
      <c r="R10" s="13">
        <v>0.25980175579156228</v>
      </c>
      <c r="S10" s="13">
        <v>0.22306459111440921</v>
      </c>
      <c r="T10" s="13">
        <v>0.26305447880881172</v>
      </c>
      <c r="U10" s="13">
        <v>0.25153787945311351</v>
      </c>
      <c r="V10" s="13">
        <v>0.28659557660150298</v>
      </c>
      <c r="W10" s="13">
        <v>0.30330081443626278</v>
      </c>
      <c r="X10" s="13">
        <v>0.2141820801259689</v>
      </c>
      <c r="Y10" s="13">
        <v>0.26143070311010752</v>
      </c>
      <c r="AA10" s="13">
        <v>0.25775949383118879</v>
      </c>
      <c r="AB10" s="13">
        <v>0.2432235274032003</v>
      </c>
      <c r="AC10" s="13">
        <v>0.2422210912305065</v>
      </c>
      <c r="AD10" s="13">
        <v>0.25311190325637928</v>
      </c>
      <c r="AE10" s="13">
        <v>0.25660419512871291</v>
      </c>
      <c r="AF10" s="13">
        <v>0.25682673183424648</v>
      </c>
      <c r="AH10" s="13">
        <v>0.29094489260904799</v>
      </c>
      <c r="AI10" s="13">
        <v>0.25048141499808679</v>
      </c>
      <c r="AJ10" s="13">
        <v>0.24681519496952861</v>
      </c>
      <c r="AK10" s="13">
        <v>0.24967827724020181</v>
      </c>
      <c r="AL10" s="13">
        <v>0.24442358401124489</v>
      </c>
      <c r="AN10" s="13">
        <v>0.25290526113055889</v>
      </c>
      <c r="AO10" s="13">
        <v>0.26624086267309371</v>
      </c>
      <c r="AP10" s="13">
        <v>0.29286170968162711</v>
      </c>
      <c r="AQ10" s="13">
        <v>0.21214235022420869</v>
      </c>
    </row>
    <row r="11" spans="2:45" ht="32.15" customHeight="1" x14ac:dyDescent="0.35">
      <c r="B11" s="12" t="s">
        <v>149</v>
      </c>
      <c r="C11" s="13">
        <v>0.14387659887606999</v>
      </c>
      <c r="D11" s="13">
        <v>0.17141804113140391</v>
      </c>
      <c r="E11" s="13">
        <v>0.1761610058294692</v>
      </c>
      <c r="F11" s="13">
        <v>0.14257644348446549</v>
      </c>
      <c r="G11" s="13">
        <v>0.114496427106656</v>
      </c>
      <c r="H11" s="13">
        <v>0.1498419506015454</v>
      </c>
      <c r="I11" s="13">
        <v>0.12034754004980899</v>
      </c>
      <c r="K11" s="13">
        <v>0.1521815557008101</v>
      </c>
      <c r="L11" s="13">
        <v>0.1357457140083731</v>
      </c>
      <c r="N11" s="13">
        <v>0.1427421365353726</v>
      </c>
      <c r="O11" s="13">
        <v>0.16361891821752089</v>
      </c>
      <c r="P11" s="13">
        <v>0.12901553941712859</v>
      </c>
      <c r="Q11" s="13">
        <v>0.21042897273304481</v>
      </c>
      <c r="R11" s="13">
        <v>0.13946224631144469</v>
      </c>
      <c r="S11" s="13">
        <v>0.16409199358163301</v>
      </c>
      <c r="T11" s="13">
        <v>0.16212794123826679</v>
      </c>
      <c r="U11" s="13">
        <v>0.1219262774042755</v>
      </c>
      <c r="V11" s="13">
        <v>0.1396363180308437</v>
      </c>
      <c r="W11" s="13">
        <v>0.1131817150006503</v>
      </c>
      <c r="X11" s="13">
        <v>0.1485677517657919</v>
      </c>
      <c r="Y11" s="13">
        <v>0.1592655096333877</v>
      </c>
      <c r="AA11" s="13">
        <v>0.15284696568563069</v>
      </c>
      <c r="AB11" s="13">
        <v>0.1387652786525527</v>
      </c>
      <c r="AC11" s="13">
        <v>0.13160847524125929</v>
      </c>
      <c r="AD11" s="13">
        <v>0.10917246378325859</v>
      </c>
      <c r="AE11" s="13">
        <v>0.15070376998466081</v>
      </c>
      <c r="AF11" s="13">
        <v>0.1489858974823122</v>
      </c>
      <c r="AH11" s="13">
        <v>0.16294420108634469</v>
      </c>
      <c r="AI11" s="13">
        <v>0.12688074504780139</v>
      </c>
      <c r="AJ11" s="13">
        <v>0.118741481249325</v>
      </c>
      <c r="AK11" s="13">
        <v>0.12646668768905789</v>
      </c>
      <c r="AL11" s="13">
        <v>0.16027456112675659</v>
      </c>
      <c r="AN11" s="13">
        <v>0.13773546369481421</v>
      </c>
      <c r="AO11" s="13">
        <v>0.12665577171257519</v>
      </c>
      <c r="AP11" s="13">
        <v>0.15483145968795359</v>
      </c>
      <c r="AQ11" s="13">
        <v>0.15753144664968369</v>
      </c>
    </row>
    <row r="12" spans="2:45" ht="19" customHeight="1" x14ac:dyDescent="0.35">
      <c r="B12" s="12" t="s">
        <v>150</v>
      </c>
      <c r="C12" s="13">
        <v>8.4149698354701971E-2</v>
      </c>
      <c r="D12" s="13">
        <v>0.1121397115142781</v>
      </c>
      <c r="E12" s="13">
        <v>9.7589201241489829E-2</v>
      </c>
      <c r="F12" s="13">
        <v>0.1171407390070688</v>
      </c>
      <c r="G12" s="13">
        <v>7.9851850846418299E-2</v>
      </c>
      <c r="H12" s="13">
        <v>7.1687394233695162E-2</v>
      </c>
      <c r="I12" s="13">
        <v>3.9859122604820239E-2</v>
      </c>
      <c r="K12" s="13">
        <v>7.734553805480647E-2</v>
      </c>
      <c r="L12" s="13">
        <v>9.0811243403918607E-2</v>
      </c>
      <c r="N12" s="13">
        <v>7.673350953330256E-2</v>
      </c>
      <c r="O12" s="13">
        <v>3.5778761289093297E-2</v>
      </c>
      <c r="P12" s="13">
        <v>7.1837708649903881E-2</v>
      </c>
      <c r="Q12" s="13">
        <v>0.1108548251899326</v>
      </c>
      <c r="R12" s="13">
        <v>6.2425642032266658E-2</v>
      </c>
      <c r="S12" s="13">
        <v>7.9152345777042749E-2</v>
      </c>
      <c r="T12" s="13">
        <v>7.4135368834673601E-2</v>
      </c>
      <c r="U12" s="13">
        <v>9.5184707899389334E-2</v>
      </c>
      <c r="V12" s="13">
        <v>8.6867502025957388E-2</v>
      </c>
      <c r="W12" s="13">
        <v>0.1011362056973882</v>
      </c>
      <c r="X12" s="13">
        <v>8.8802967536614194E-2</v>
      </c>
      <c r="Y12" s="13">
        <v>9.7822069703479841E-2</v>
      </c>
      <c r="AA12" s="13">
        <v>8.195204055328599E-2</v>
      </c>
      <c r="AB12" s="13">
        <v>8.3197479289059822E-2</v>
      </c>
      <c r="AC12" s="13">
        <v>5.9388192208971118E-2</v>
      </c>
      <c r="AD12" s="13">
        <v>0.1058299579591228</v>
      </c>
      <c r="AE12" s="13">
        <v>8.3264896732129168E-2</v>
      </c>
      <c r="AF12" s="13">
        <v>8.2890501490352944E-2</v>
      </c>
      <c r="AH12" s="13">
        <v>8.5066412450547024E-2</v>
      </c>
      <c r="AI12" s="13">
        <v>8.2322101089966376E-2</v>
      </c>
      <c r="AJ12" s="13">
        <v>7.3086064886512661E-2</v>
      </c>
      <c r="AK12" s="13">
        <v>8.5326182114644017E-2</v>
      </c>
      <c r="AL12" s="13">
        <v>8.7852759020923293E-2</v>
      </c>
      <c r="AN12" s="13">
        <v>7.1897550876056052E-2</v>
      </c>
      <c r="AO12" s="13">
        <v>9.4366531988735874E-2</v>
      </c>
      <c r="AP12" s="13">
        <v>7.4535890579267225E-2</v>
      </c>
      <c r="AQ12" s="13">
        <v>9.5849697554117694E-2</v>
      </c>
    </row>
    <row r="13" spans="2:45" ht="19" customHeight="1" x14ac:dyDescent="0.35">
      <c r="B13" s="12" t="s">
        <v>151</v>
      </c>
      <c r="C13" s="13">
        <v>0.29769054179131982</v>
      </c>
      <c r="D13" s="13">
        <v>0.244395531617185</v>
      </c>
      <c r="E13" s="13">
        <v>0.23028671746257359</v>
      </c>
      <c r="F13" s="13">
        <v>0.26041373901981818</v>
      </c>
      <c r="G13" s="13">
        <v>0.27184486363231619</v>
      </c>
      <c r="H13" s="13">
        <v>0.29870647010531781</v>
      </c>
      <c r="I13" s="13">
        <v>0.43809934020626062</v>
      </c>
      <c r="K13" s="13">
        <v>0.26607041658944358</v>
      </c>
      <c r="L13" s="13">
        <v>0.32864790893292051</v>
      </c>
      <c r="N13" s="13">
        <v>0.3435152854336524</v>
      </c>
      <c r="O13" s="13">
        <v>0.23163450618136039</v>
      </c>
      <c r="P13" s="13">
        <v>0.34826691777350749</v>
      </c>
      <c r="Q13" s="13">
        <v>0.28532514154568628</v>
      </c>
      <c r="R13" s="13">
        <v>0.28375805215422262</v>
      </c>
      <c r="S13" s="13">
        <v>0.2779420377535321</v>
      </c>
      <c r="T13" s="13">
        <v>0.28778638100420412</v>
      </c>
      <c r="U13" s="13">
        <v>0.29478205285264808</v>
      </c>
      <c r="V13" s="13">
        <v>0.27218400645388963</v>
      </c>
      <c r="W13" s="13">
        <v>0.29452512731517172</v>
      </c>
      <c r="X13" s="13">
        <v>0.32815402146083639</v>
      </c>
      <c r="Y13" s="13">
        <v>0.31412029874066411</v>
      </c>
      <c r="AA13" s="13">
        <v>0.2433654731986461</v>
      </c>
      <c r="AB13" s="13">
        <v>0.33646333127591432</v>
      </c>
      <c r="AC13" s="13">
        <v>0.33726732002881582</v>
      </c>
      <c r="AD13" s="13">
        <v>0.33926015805573462</v>
      </c>
      <c r="AE13" s="13">
        <v>0.33951537987068497</v>
      </c>
      <c r="AF13" s="13">
        <v>0.29298476707674359</v>
      </c>
      <c r="AH13" s="13">
        <v>0.1817448847631464</v>
      </c>
      <c r="AI13" s="13">
        <v>0.29841198776920219</v>
      </c>
      <c r="AJ13" s="13">
        <v>0.33762059591872579</v>
      </c>
      <c r="AK13" s="13">
        <v>0.31742545895017837</v>
      </c>
      <c r="AL13" s="13">
        <v>0.32605635807799388</v>
      </c>
      <c r="AN13" s="13">
        <v>0.32604837602446718</v>
      </c>
      <c r="AO13" s="13">
        <v>0.29965900432036102</v>
      </c>
      <c r="AP13" s="13">
        <v>0.2530510599565356</v>
      </c>
      <c r="AQ13" s="13">
        <v>0.30564133293436618</v>
      </c>
    </row>
    <row r="14" spans="2:45" ht="19" customHeight="1" x14ac:dyDescent="0.35">
      <c r="B14" s="12" t="s">
        <v>81</v>
      </c>
      <c r="C14" s="13">
        <v>4.5342743082776603E-2</v>
      </c>
      <c r="D14" s="13">
        <v>3.7144631162776033E-2</v>
      </c>
      <c r="E14" s="13">
        <v>2.4226148646570061E-2</v>
      </c>
      <c r="F14" s="13">
        <v>3.6693480994316657E-2</v>
      </c>
      <c r="G14" s="13">
        <v>4.1918505394397322E-2</v>
      </c>
      <c r="H14" s="13">
        <v>6.9158312445343512E-2</v>
      </c>
      <c r="I14" s="13">
        <v>6.1671370606657283E-2</v>
      </c>
      <c r="K14" s="13">
        <v>3.5943800568600477E-2</v>
      </c>
      <c r="L14" s="13">
        <v>5.4544683691692457E-2</v>
      </c>
      <c r="N14" s="13">
        <v>4.9289753211038262E-2</v>
      </c>
      <c r="O14" s="13">
        <v>7.6513069188471353E-2</v>
      </c>
      <c r="P14" s="13">
        <v>8.444255570353941E-2</v>
      </c>
      <c r="Q14" s="13">
        <v>7.3287621162653582E-2</v>
      </c>
      <c r="R14" s="13">
        <v>2.49141871123102E-2</v>
      </c>
      <c r="S14" s="13">
        <v>4.2904090283527367E-2</v>
      </c>
      <c r="T14" s="13">
        <v>3.5799835195850907E-2</v>
      </c>
      <c r="U14" s="13">
        <v>4.0569042789037807E-2</v>
      </c>
      <c r="V14" s="13">
        <v>4.1004973319940748E-2</v>
      </c>
      <c r="W14" s="13">
        <v>4.7048350973608863E-2</v>
      </c>
      <c r="X14" s="13">
        <v>6.9955422542413673E-2</v>
      </c>
      <c r="Y14" s="13">
        <v>1.7887532507230599E-2</v>
      </c>
      <c r="AA14" s="13">
        <v>4.4271765883015832E-2</v>
      </c>
      <c r="AB14" s="13">
        <v>4.5903098937477529E-2</v>
      </c>
      <c r="AC14" s="13">
        <v>2.4103872357721288E-2</v>
      </c>
      <c r="AD14" s="13">
        <v>1.4642075084990221E-2</v>
      </c>
      <c r="AE14" s="13">
        <v>6.0210913925050062E-2</v>
      </c>
      <c r="AF14" s="13">
        <v>5.5874202293797422E-2</v>
      </c>
      <c r="AH14" s="13">
        <v>3.4141878556736199E-2</v>
      </c>
      <c r="AI14" s="13">
        <v>7.6141039012840209E-2</v>
      </c>
      <c r="AJ14" s="13">
        <v>4.9488392414998909E-2</v>
      </c>
      <c r="AK14" s="13">
        <v>3.0464265542255259E-2</v>
      </c>
      <c r="AL14" s="13">
        <v>5.1290425792508927E-2</v>
      </c>
      <c r="AN14" s="13">
        <v>3.8229986392164073E-2</v>
      </c>
      <c r="AO14" s="13">
        <v>3.6395028212417399E-2</v>
      </c>
      <c r="AP14" s="13">
        <v>4.2623490187941863E-2</v>
      </c>
      <c r="AQ14" s="13">
        <v>6.3014933601264783E-2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8.9899840625339622E-2</v>
      </c>
      <c r="D9" s="13">
        <v>8.7360732725040149E-2</v>
      </c>
      <c r="E9" s="13">
        <v>0.1104117538236921</v>
      </c>
      <c r="F9" s="13">
        <v>0.1119543442406966</v>
      </c>
      <c r="G9" s="13">
        <v>9.51910753340586E-2</v>
      </c>
      <c r="H9" s="13">
        <v>7.3438456877953417E-2</v>
      </c>
      <c r="I9" s="13">
        <v>6.3780475801793454E-2</v>
      </c>
      <c r="K9" s="13">
        <v>0.12818667213397769</v>
      </c>
      <c r="L9" s="13">
        <v>5.2415501390933768E-2</v>
      </c>
      <c r="N9" s="13">
        <v>7.5363018283414171E-2</v>
      </c>
      <c r="O9" s="13">
        <v>9.8373971704060953E-2</v>
      </c>
      <c r="P9" s="13">
        <v>8.5980590168767301E-2</v>
      </c>
      <c r="Q9" s="13">
        <v>0.1116406563220257</v>
      </c>
      <c r="R9" s="13">
        <v>9.4122761191468854E-2</v>
      </c>
      <c r="S9" s="13">
        <v>0.14620841232577159</v>
      </c>
      <c r="T9" s="13">
        <v>6.8949250256101408E-2</v>
      </c>
      <c r="U9" s="13">
        <v>9.8869873695950114E-2</v>
      </c>
      <c r="V9" s="13">
        <v>0.1144706475494153</v>
      </c>
      <c r="W9" s="13">
        <v>5.3937174326252203E-2</v>
      </c>
      <c r="X9" s="13">
        <v>8.4389904415145781E-2</v>
      </c>
      <c r="Y9" s="13">
        <v>6.4423705194087744E-2</v>
      </c>
      <c r="AA9" s="13">
        <v>0.11400152685350901</v>
      </c>
      <c r="AB9" s="13">
        <v>8.1254485909444327E-2</v>
      </c>
      <c r="AC9" s="13">
        <v>6.9556686287870415E-2</v>
      </c>
      <c r="AD9" s="13">
        <v>0.10179324199128589</v>
      </c>
      <c r="AE9" s="13">
        <v>4.2392480951856527E-2</v>
      </c>
      <c r="AF9" s="13">
        <v>9.8176862216496019E-2</v>
      </c>
      <c r="AH9" s="13">
        <v>0.13136128148745699</v>
      </c>
      <c r="AI9" s="13">
        <v>7.6744749355451669E-2</v>
      </c>
      <c r="AJ9" s="13">
        <v>6.0011924099451962E-2</v>
      </c>
      <c r="AK9" s="13">
        <v>0.1062987530960004</v>
      </c>
      <c r="AL9" s="13">
        <v>7.3879451153511883E-2</v>
      </c>
      <c r="AN9" s="13">
        <v>0.11376310241503861</v>
      </c>
      <c r="AO9" s="13">
        <v>8.3790125414806904E-2</v>
      </c>
      <c r="AP9" s="13">
        <v>8.2056498421186244E-2</v>
      </c>
      <c r="AQ9" s="13">
        <v>7.6968383428963894E-2</v>
      </c>
    </row>
    <row r="10" spans="2:45" ht="19" customHeight="1" x14ac:dyDescent="0.35">
      <c r="B10" s="12" t="s">
        <v>148</v>
      </c>
      <c r="C10" s="13">
        <v>0.18524421549684739</v>
      </c>
      <c r="D10" s="13">
        <v>0.18090799937964019</v>
      </c>
      <c r="E10" s="13">
        <v>0.2124018574741815</v>
      </c>
      <c r="F10" s="13">
        <v>0.2197365195867933</v>
      </c>
      <c r="G10" s="13">
        <v>0.1890646840826572</v>
      </c>
      <c r="H10" s="13">
        <v>0.15861510196107781</v>
      </c>
      <c r="I10" s="13">
        <v>0.15283827813870021</v>
      </c>
      <c r="K10" s="13">
        <v>0.21182925564038671</v>
      </c>
      <c r="L10" s="13">
        <v>0.15921639799317391</v>
      </c>
      <c r="N10" s="13">
        <v>0.17535917136010171</v>
      </c>
      <c r="O10" s="13">
        <v>0.1659028028026443</v>
      </c>
      <c r="P10" s="13">
        <v>0.1266428635140539</v>
      </c>
      <c r="Q10" s="13">
        <v>0.1078952922940017</v>
      </c>
      <c r="R10" s="13">
        <v>0.23960381940822681</v>
      </c>
      <c r="S10" s="13">
        <v>0.14458139313906981</v>
      </c>
      <c r="T10" s="13">
        <v>0.17769934909729629</v>
      </c>
      <c r="U10" s="13">
        <v>0.1586606366329236</v>
      </c>
      <c r="V10" s="13">
        <v>0.19038785682420159</v>
      </c>
      <c r="W10" s="13">
        <v>0.21360461674874759</v>
      </c>
      <c r="X10" s="13">
        <v>0.19844037258245559</v>
      </c>
      <c r="Y10" s="13">
        <v>0.21061387075983701</v>
      </c>
      <c r="AA10" s="13">
        <v>0.21317893955327591</v>
      </c>
      <c r="AB10" s="13">
        <v>0.2079740755766942</v>
      </c>
      <c r="AC10" s="13">
        <v>0.16462039950548649</v>
      </c>
      <c r="AD10" s="13">
        <v>0.19816157643756291</v>
      </c>
      <c r="AE10" s="13">
        <v>0.13573229194943159</v>
      </c>
      <c r="AF10" s="13">
        <v>0.17942375352581449</v>
      </c>
      <c r="AH10" s="13">
        <v>0.24895823795954761</v>
      </c>
      <c r="AI10" s="13">
        <v>0.2055669962725768</v>
      </c>
      <c r="AJ10" s="13">
        <v>0.148644277491326</v>
      </c>
      <c r="AK10" s="13">
        <v>0.1968612993490638</v>
      </c>
      <c r="AL10" s="13">
        <v>0.15560807138118821</v>
      </c>
      <c r="AN10" s="13">
        <v>0.2045847058149983</v>
      </c>
      <c r="AO10" s="13">
        <v>0.19048278979324509</v>
      </c>
      <c r="AP10" s="13">
        <v>0.20087001665304319</v>
      </c>
      <c r="AQ10" s="13">
        <v>0.1454011845450626</v>
      </c>
    </row>
    <row r="11" spans="2:45" ht="32.15" customHeight="1" x14ac:dyDescent="0.35">
      <c r="B11" s="12" t="s">
        <v>149</v>
      </c>
      <c r="C11" s="13">
        <v>0.1762729888177364</v>
      </c>
      <c r="D11" s="13">
        <v>0.13686146658692969</v>
      </c>
      <c r="E11" s="13">
        <v>0.18287234392635529</v>
      </c>
      <c r="F11" s="13">
        <v>0.1614591523727919</v>
      </c>
      <c r="G11" s="13">
        <v>0.19135327742858041</v>
      </c>
      <c r="H11" s="13">
        <v>0.21819935092263831</v>
      </c>
      <c r="I11" s="13">
        <v>0.1684696918064493</v>
      </c>
      <c r="K11" s="13">
        <v>0.1840755574082287</v>
      </c>
      <c r="L11" s="13">
        <v>0.16863396212314691</v>
      </c>
      <c r="N11" s="13">
        <v>0.18166392860275271</v>
      </c>
      <c r="O11" s="13">
        <v>0.17196043197993571</v>
      </c>
      <c r="P11" s="13">
        <v>0.1768814654747195</v>
      </c>
      <c r="Q11" s="13">
        <v>0.1645905209545688</v>
      </c>
      <c r="R11" s="13">
        <v>0.1395952176331684</v>
      </c>
      <c r="S11" s="13">
        <v>0.17878263798629951</v>
      </c>
      <c r="T11" s="13">
        <v>0.21616738768045149</v>
      </c>
      <c r="U11" s="13">
        <v>0.20733446642297709</v>
      </c>
      <c r="V11" s="13">
        <v>0.18122557314163051</v>
      </c>
      <c r="W11" s="13">
        <v>0.15868838859613099</v>
      </c>
      <c r="X11" s="13">
        <v>0.17731620142695079</v>
      </c>
      <c r="Y11" s="13">
        <v>0.1742563757411715</v>
      </c>
      <c r="AA11" s="13">
        <v>0.18584496158458699</v>
      </c>
      <c r="AB11" s="13">
        <v>0.2016180488257264</v>
      </c>
      <c r="AC11" s="13">
        <v>0.13173685254955289</v>
      </c>
      <c r="AD11" s="13">
        <v>0.13890366151391531</v>
      </c>
      <c r="AE11" s="13">
        <v>0.14618607631854069</v>
      </c>
      <c r="AF11" s="13">
        <v>0.2115686794638936</v>
      </c>
      <c r="AH11" s="13">
        <v>0.2062742688792791</v>
      </c>
      <c r="AI11" s="13">
        <v>0.2240525682339774</v>
      </c>
      <c r="AJ11" s="13">
        <v>0.1298584356263186</v>
      </c>
      <c r="AK11" s="13">
        <v>0.16605002439481351</v>
      </c>
      <c r="AL11" s="13">
        <v>0.17484554323314699</v>
      </c>
      <c r="AN11" s="13">
        <v>0.16110420617256269</v>
      </c>
      <c r="AO11" s="13">
        <v>0.17738015912524219</v>
      </c>
      <c r="AP11" s="13">
        <v>0.20450797883587149</v>
      </c>
      <c r="AQ11" s="13">
        <v>0.16789055417626239</v>
      </c>
    </row>
    <row r="12" spans="2:45" ht="19" customHeight="1" x14ac:dyDescent="0.35">
      <c r="B12" s="12" t="s">
        <v>150</v>
      </c>
      <c r="C12" s="13">
        <v>0.1280114865790549</v>
      </c>
      <c r="D12" s="13">
        <v>0.21910347359320431</v>
      </c>
      <c r="E12" s="13">
        <v>0.16069785634227779</v>
      </c>
      <c r="F12" s="13">
        <v>0.1527905932885916</v>
      </c>
      <c r="G12" s="13">
        <v>9.9346110597658605E-2</v>
      </c>
      <c r="H12" s="13">
        <v>9.483270028325369E-2</v>
      </c>
      <c r="I12" s="13">
        <v>6.687680495984627E-2</v>
      </c>
      <c r="K12" s="13">
        <v>0.12574516678950459</v>
      </c>
      <c r="L12" s="13">
        <v>0.13023030428889809</v>
      </c>
      <c r="N12" s="13">
        <v>0.1141549267315969</v>
      </c>
      <c r="O12" s="13">
        <v>0.1133174552780775</v>
      </c>
      <c r="P12" s="13">
        <v>0.11286100857152501</v>
      </c>
      <c r="Q12" s="13">
        <v>0.1017225317570787</v>
      </c>
      <c r="R12" s="13">
        <v>0.118661728477976</v>
      </c>
      <c r="S12" s="13">
        <v>0.15868999972203729</v>
      </c>
      <c r="T12" s="13">
        <v>0.1165300540711459</v>
      </c>
      <c r="U12" s="13">
        <v>0.1035547083511288</v>
      </c>
      <c r="V12" s="13">
        <v>0.14060097708226041</v>
      </c>
      <c r="W12" s="13">
        <v>0.14937965978022699</v>
      </c>
      <c r="X12" s="13">
        <v>0.1041727046498935</v>
      </c>
      <c r="Y12" s="13">
        <v>0.15551669804296939</v>
      </c>
      <c r="AA12" s="13">
        <v>0.1422552089521226</v>
      </c>
      <c r="AB12" s="13">
        <v>0.11075346198306441</v>
      </c>
      <c r="AC12" s="13">
        <v>0.1685709781860002</v>
      </c>
      <c r="AD12" s="13">
        <v>0.13093289916907791</v>
      </c>
      <c r="AE12" s="13">
        <v>0.13882999032723559</v>
      </c>
      <c r="AF12" s="13">
        <v>9.2871186634452846E-2</v>
      </c>
      <c r="AH12" s="13">
        <v>0.15402849278659289</v>
      </c>
      <c r="AI12" s="13">
        <v>0.11087903309340751</v>
      </c>
      <c r="AJ12" s="13">
        <v>0.1617854532342427</v>
      </c>
      <c r="AK12" s="13">
        <v>0.1066090115119664</v>
      </c>
      <c r="AL12" s="13">
        <v>0.11979108271614231</v>
      </c>
      <c r="AN12" s="13">
        <v>0.1222526776781484</v>
      </c>
      <c r="AO12" s="13">
        <v>0.13249572671092999</v>
      </c>
      <c r="AP12" s="13">
        <v>0.13907764612171691</v>
      </c>
      <c r="AQ12" s="13">
        <v>0.1186290658894415</v>
      </c>
    </row>
    <row r="13" spans="2:45" ht="19" customHeight="1" x14ac:dyDescent="0.35">
      <c r="B13" s="12" t="s">
        <v>151</v>
      </c>
      <c r="C13" s="13">
        <v>0.35169420765379422</v>
      </c>
      <c r="D13" s="13">
        <v>0.3205639519753325</v>
      </c>
      <c r="E13" s="13">
        <v>0.28338210473618453</v>
      </c>
      <c r="F13" s="13">
        <v>0.29608660788006907</v>
      </c>
      <c r="G13" s="13">
        <v>0.36121490296597542</v>
      </c>
      <c r="H13" s="13">
        <v>0.3724190194886266</v>
      </c>
      <c r="I13" s="13">
        <v>0.45122039827952282</v>
      </c>
      <c r="K13" s="13">
        <v>0.30133674270861027</v>
      </c>
      <c r="L13" s="13">
        <v>0.40099617975780838</v>
      </c>
      <c r="N13" s="13">
        <v>0.39109440130330381</v>
      </c>
      <c r="O13" s="13">
        <v>0.3278921082595439</v>
      </c>
      <c r="P13" s="13">
        <v>0.40543923713275087</v>
      </c>
      <c r="Q13" s="13">
        <v>0.39530920642320799</v>
      </c>
      <c r="R13" s="13">
        <v>0.3460815969688219</v>
      </c>
      <c r="S13" s="13">
        <v>0.31059058143429508</v>
      </c>
      <c r="T13" s="13">
        <v>0.35390055123200082</v>
      </c>
      <c r="U13" s="13">
        <v>0.36889231796788408</v>
      </c>
      <c r="V13" s="13">
        <v>0.29862692638934191</v>
      </c>
      <c r="W13" s="13">
        <v>0.35788964144775781</v>
      </c>
      <c r="X13" s="13">
        <v>0.37145164234990508</v>
      </c>
      <c r="Y13" s="13">
        <v>0.35169281380973011</v>
      </c>
      <c r="AA13" s="13">
        <v>0.28656935296851799</v>
      </c>
      <c r="AB13" s="13">
        <v>0.34904645978232679</v>
      </c>
      <c r="AC13" s="13">
        <v>0.38843431502742998</v>
      </c>
      <c r="AD13" s="13">
        <v>0.40411131825437618</v>
      </c>
      <c r="AE13" s="13">
        <v>0.42073926288057778</v>
      </c>
      <c r="AF13" s="13">
        <v>0.34707843336679872</v>
      </c>
      <c r="AH13" s="13">
        <v>0.2151236837821536</v>
      </c>
      <c r="AI13" s="13">
        <v>0.31615975927038342</v>
      </c>
      <c r="AJ13" s="13">
        <v>0.42216865379372243</v>
      </c>
      <c r="AK13" s="13">
        <v>0.37433247787030721</v>
      </c>
      <c r="AL13" s="13">
        <v>0.38516175750705561</v>
      </c>
      <c r="AN13" s="13">
        <v>0.35510873393929848</v>
      </c>
      <c r="AO13" s="13">
        <v>0.35327928267470943</v>
      </c>
      <c r="AP13" s="13">
        <v>0.31060897542944982</v>
      </c>
      <c r="AQ13" s="13">
        <v>0.38420441708545128</v>
      </c>
    </row>
    <row r="14" spans="2:45" ht="19" customHeight="1" x14ac:dyDescent="0.35">
      <c r="B14" s="12" t="s">
        <v>81</v>
      </c>
      <c r="C14" s="13">
        <v>6.8877260827227602E-2</v>
      </c>
      <c r="D14" s="13">
        <v>5.5202375739853413E-2</v>
      </c>
      <c r="E14" s="13">
        <v>5.023408369730871E-2</v>
      </c>
      <c r="F14" s="13">
        <v>5.7972782631057637E-2</v>
      </c>
      <c r="G14" s="13">
        <v>6.382994959106976E-2</v>
      </c>
      <c r="H14" s="13">
        <v>8.2495370466450085E-2</v>
      </c>
      <c r="I14" s="13">
        <v>9.6814351013688099E-2</v>
      </c>
      <c r="K14" s="13">
        <v>4.8826605319291762E-2</v>
      </c>
      <c r="L14" s="13">
        <v>8.8507654446038961E-2</v>
      </c>
      <c r="N14" s="13">
        <v>6.2364553718830887E-2</v>
      </c>
      <c r="O14" s="13">
        <v>0.1225532299757375</v>
      </c>
      <c r="P14" s="13">
        <v>9.2194835138183412E-2</v>
      </c>
      <c r="Q14" s="13">
        <v>0.1188417922491171</v>
      </c>
      <c r="R14" s="13">
        <v>6.1934876320338041E-2</v>
      </c>
      <c r="S14" s="13">
        <v>6.1146975392526587E-2</v>
      </c>
      <c r="T14" s="13">
        <v>6.6753407663004194E-2</v>
      </c>
      <c r="U14" s="13">
        <v>6.2687996929136083E-2</v>
      </c>
      <c r="V14" s="13">
        <v>7.4688019013150295E-2</v>
      </c>
      <c r="W14" s="13">
        <v>6.6500519100884295E-2</v>
      </c>
      <c r="X14" s="13">
        <v>6.4229174575649015E-2</v>
      </c>
      <c r="Y14" s="13">
        <v>4.3496536452204283E-2</v>
      </c>
      <c r="AA14" s="13">
        <v>5.8150010087987508E-2</v>
      </c>
      <c r="AB14" s="13">
        <v>4.9353467922743852E-2</v>
      </c>
      <c r="AC14" s="13">
        <v>7.7080768443659881E-2</v>
      </c>
      <c r="AD14" s="13">
        <v>2.6097302633781731E-2</v>
      </c>
      <c r="AE14" s="13">
        <v>0.1161198975723578</v>
      </c>
      <c r="AF14" s="13">
        <v>7.0881084792544249E-2</v>
      </c>
      <c r="AH14" s="13">
        <v>4.4254035104969683E-2</v>
      </c>
      <c r="AI14" s="13">
        <v>6.6596893774203067E-2</v>
      </c>
      <c r="AJ14" s="13">
        <v>7.75312557549383E-2</v>
      </c>
      <c r="AK14" s="13">
        <v>4.9848433777848693E-2</v>
      </c>
      <c r="AL14" s="13">
        <v>9.0714094008955123E-2</v>
      </c>
      <c r="AN14" s="13">
        <v>4.3186573979953582E-2</v>
      </c>
      <c r="AO14" s="13">
        <v>6.2571916281066189E-2</v>
      </c>
      <c r="AP14" s="13">
        <v>6.2878884538732388E-2</v>
      </c>
      <c r="AQ14" s="13">
        <v>0.1069063948748183</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0.1066822231774089</v>
      </c>
      <c r="D9" s="13">
        <v>8.9569692366559775E-2</v>
      </c>
      <c r="E9" s="13">
        <v>0.1274580834488683</v>
      </c>
      <c r="F9" s="13">
        <v>0.12755733651218421</v>
      </c>
      <c r="G9" s="13">
        <v>0.1120334172919491</v>
      </c>
      <c r="H9" s="13">
        <v>9.8872304413597401E-2</v>
      </c>
      <c r="I9" s="13">
        <v>8.5033778525926362E-2</v>
      </c>
      <c r="K9" s="13">
        <v>0.14558342683803091</v>
      </c>
      <c r="L9" s="13">
        <v>6.859638903591106E-2</v>
      </c>
      <c r="N9" s="13">
        <v>5.9869336056178633E-2</v>
      </c>
      <c r="O9" s="13">
        <v>6.5033917492375526E-2</v>
      </c>
      <c r="P9" s="13">
        <v>0.1058559072699134</v>
      </c>
      <c r="Q9" s="13">
        <v>0.1364144436491562</v>
      </c>
      <c r="R9" s="13">
        <v>0.13919178299659429</v>
      </c>
      <c r="S9" s="13">
        <v>0.1388959549618238</v>
      </c>
      <c r="T9" s="13">
        <v>9.9715770043306229E-2</v>
      </c>
      <c r="U9" s="13">
        <v>0.14095194666957089</v>
      </c>
      <c r="V9" s="13">
        <v>0.1327334297291663</v>
      </c>
      <c r="W9" s="13">
        <v>8.0669456723398036E-2</v>
      </c>
      <c r="X9" s="13">
        <v>8.926225808400555E-2</v>
      </c>
      <c r="Y9" s="13">
        <v>6.9643656117604091E-2</v>
      </c>
      <c r="AA9" s="13">
        <v>0.128284428427725</v>
      </c>
      <c r="AB9" s="13">
        <v>0.10065339236070869</v>
      </c>
      <c r="AC9" s="13">
        <v>0.10473223980504941</v>
      </c>
      <c r="AD9" s="13">
        <v>0.13762302881218311</v>
      </c>
      <c r="AE9" s="13">
        <v>3.7808001877370663E-2</v>
      </c>
      <c r="AF9" s="13">
        <v>0.1207957550385239</v>
      </c>
      <c r="AH9" s="13">
        <v>0.1603132371454169</v>
      </c>
      <c r="AI9" s="13">
        <v>0.10621195937969941</v>
      </c>
      <c r="AJ9" s="13">
        <v>5.6893956052550647E-2</v>
      </c>
      <c r="AK9" s="13">
        <v>0.13105420812321811</v>
      </c>
      <c r="AL9" s="13">
        <v>8.4226639685396246E-2</v>
      </c>
      <c r="AN9" s="13">
        <v>0.13651980981286541</v>
      </c>
      <c r="AO9" s="13">
        <v>0.1145141207752078</v>
      </c>
      <c r="AP9" s="13">
        <v>0.1020083612560162</v>
      </c>
      <c r="AQ9" s="13">
        <v>7.1267803420399831E-2</v>
      </c>
    </row>
    <row r="10" spans="2:45" ht="19" customHeight="1" x14ac:dyDescent="0.35">
      <c r="B10" s="12" t="s">
        <v>148</v>
      </c>
      <c r="C10" s="13">
        <v>0.2062440657263776</v>
      </c>
      <c r="D10" s="13">
        <v>0.23909822569997799</v>
      </c>
      <c r="E10" s="13">
        <v>0.2401764333158086</v>
      </c>
      <c r="F10" s="13">
        <v>0.21642005662436881</v>
      </c>
      <c r="G10" s="13">
        <v>0.18850894923277939</v>
      </c>
      <c r="H10" s="13">
        <v>0.1779057659584653</v>
      </c>
      <c r="I10" s="13">
        <v>0.1822077493228603</v>
      </c>
      <c r="K10" s="13">
        <v>0.23893694217019301</v>
      </c>
      <c r="L10" s="13">
        <v>0.1742364322168769</v>
      </c>
      <c r="N10" s="13">
        <v>0.1909643790082996</v>
      </c>
      <c r="O10" s="13">
        <v>0.21758298650513291</v>
      </c>
      <c r="P10" s="13">
        <v>0.19549962574706581</v>
      </c>
      <c r="Q10" s="13">
        <v>0.1402029378660013</v>
      </c>
      <c r="R10" s="13">
        <v>0.22114788067944169</v>
      </c>
      <c r="S10" s="13">
        <v>0.17865909893713769</v>
      </c>
      <c r="T10" s="13">
        <v>0.20600423799679959</v>
      </c>
      <c r="U10" s="13">
        <v>0.17014950122554839</v>
      </c>
      <c r="V10" s="13">
        <v>0.2255054870779164</v>
      </c>
      <c r="W10" s="13">
        <v>0.2376426269866152</v>
      </c>
      <c r="X10" s="13">
        <v>0.18843442300531829</v>
      </c>
      <c r="Y10" s="13">
        <v>0.23666039636654651</v>
      </c>
      <c r="AA10" s="13">
        <v>0.24181151975047721</v>
      </c>
      <c r="AB10" s="13">
        <v>0.25444473697947712</v>
      </c>
      <c r="AC10" s="13">
        <v>0.19226615181406989</v>
      </c>
      <c r="AD10" s="13">
        <v>0.22226066108922241</v>
      </c>
      <c r="AE10" s="13">
        <v>0.1428511522400103</v>
      </c>
      <c r="AF10" s="13">
        <v>0.19012002331918751</v>
      </c>
      <c r="AH10" s="13">
        <v>0.28161022283334503</v>
      </c>
      <c r="AI10" s="13">
        <v>0.2188103212160766</v>
      </c>
      <c r="AJ10" s="13">
        <v>0.2399809799509918</v>
      </c>
      <c r="AK10" s="13">
        <v>0.20432335633488899</v>
      </c>
      <c r="AL10" s="13">
        <v>0.15322051242994611</v>
      </c>
      <c r="AN10" s="13">
        <v>0.21714306174746081</v>
      </c>
      <c r="AO10" s="13">
        <v>0.20194730020103899</v>
      </c>
      <c r="AP10" s="13">
        <v>0.23332201371515429</v>
      </c>
      <c r="AQ10" s="13">
        <v>0.17550189783577341</v>
      </c>
    </row>
    <row r="11" spans="2:45" ht="32.15" customHeight="1" x14ac:dyDescent="0.35">
      <c r="B11" s="12" t="s">
        <v>149</v>
      </c>
      <c r="C11" s="13">
        <v>0.1580730314337381</v>
      </c>
      <c r="D11" s="13">
        <v>0.1636462274222048</v>
      </c>
      <c r="E11" s="13">
        <v>0.18308556494740871</v>
      </c>
      <c r="F11" s="13">
        <v>0.13858730402360939</v>
      </c>
      <c r="G11" s="13">
        <v>0.16541517963126939</v>
      </c>
      <c r="H11" s="13">
        <v>0.16176299123535939</v>
      </c>
      <c r="I11" s="13">
        <v>0.14148043802248261</v>
      </c>
      <c r="K11" s="13">
        <v>0.1742818399861418</v>
      </c>
      <c r="L11" s="13">
        <v>0.14220395962959151</v>
      </c>
      <c r="N11" s="13">
        <v>0.1609917685135234</v>
      </c>
      <c r="O11" s="13">
        <v>0.13886041605732771</v>
      </c>
      <c r="P11" s="13">
        <v>8.206417486583921E-2</v>
      </c>
      <c r="Q11" s="13">
        <v>0.2004736244095259</v>
      </c>
      <c r="R11" s="13">
        <v>0.13509920846798379</v>
      </c>
      <c r="S11" s="13">
        <v>0.1720273835785005</v>
      </c>
      <c r="T11" s="13">
        <v>0.19534629650028881</v>
      </c>
      <c r="U11" s="13">
        <v>0.15801926260752661</v>
      </c>
      <c r="V11" s="13">
        <v>0.13015890056855781</v>
      </c>
      <c r="W11" s="13">
        <v>0.15299799120092211</v>
      </c>
      <c r="X11" s="13">
        <v>0.15886133755917789</v>
      </c>
      <c r="Y11" s="13">
        <v>0.2227701578582218</v>
      </c>
      <c r="AA11" s="13">
        <v>0.1545992745873257</v>
      </c>
      <c r="AB11" s="13">
        <v>0.1577599073215469</v>
      </c>
      <c r="AC11" s="13">
        <v>9.6771862561113739E-2</v>
      </c>
      <c r="AD11" s="13">
        <v>0.17417973449664689</v>
      </c>
      <c r="AE11" s="13">
        <v>0.1543130927681238</v>
      </c>
      <c r="AF11" s="13">
        <v>0.1730029369603561</v>
      </c>
      <c r="AH11" s="13">
        <v>0.1650414597356272</v>
      </c>
      <c r="AI11" s="13">
        <v>0.16356985322232059</v>
      </c>
      <c r="AJ11" s="13">
        <v>0.1133869104553739</v>
      </c>
      <c r="AK11" s="13">
        <v>0.1710867421860528</v>
      </c>
      <c r="AL11" s="13">
        <v>0.16273751309200599</v>
      </c>
      <c r="AN11" s="13">
        <v>0.13261280392378241</v>
      </c>
      <c r="AO11" s="13">
        <v>0.15831488254085829</v>
      </c>
      <c r="AP11" s="13">
        <v>0.1702464476772835</v>
      </c>
      <c r="AQ11" s="13">
        <v>0.17352469859460329</v>
      </c>
    </row>
    <row r="12" spans="2:45" ht="19" customHeight="1" x14ac:dyDescent="0.35">
      <c r="B12" s="12" t="s">
        <v>150</v>
      </c>
      <c r="C12" s="13">
        <v>0.1155706092890523</v>
      </c>
      <c r="D12" s="13">
        <v>0.15904054241466969</v>
      </c>
      <c r="E12" s="13">
        <v>0.12503405764247141</v>
      </c>
      <c r="F12" s="13">
        <v>0.12954510568201219</v>
      </c>
      <c r="G12" s="13">
        <v>9.8602653110220401E-2</v>
      </c>
      <c r="H12" s="13">
        <v>0.11603442441688019</v>
      </c>
      <c r="I12" s="13">
        <v>8.1329403863890676E-2</v>
      </c>
      <c r="K12" s="13">
        <v>0.1048112645066363</v>
      </c>
      <c r="L12" s="13">
        <v>0.12610443812451039</v>
      </c>
      <c r="N12" s="13">
        <v>0.14788327013407571</v>
      </c>
      <c r="O12" s="13">
        <v>0.10001627216558991</v>
      </c>
      <c r="P12" s="13">
        <v>9.4222276550400524E-2</v>
      </c>
      <c r="Q12" s="13">
        <v>0.1175487838580527</v>
      </c>
      <c r="R12" s="13">
        <v>0.11644352309074479</v>
      </c>
      <c r="S12" s="13">
        <v>0.1448010690466329</v>
      </c>
      <c r="T12" s="13">
        <v>9.8381583446953053E-2</v>
      </c>
      <c r="U12" s="13">
        <v>0.1191172275869659</v>
      </c>
      <c r="V12" s="13">
        <v>0.13055055118107059</v>
      </c>
      <c r="W12" s="13">
        <v>9.4592991019225234E-2</v>
      </c>
      <c r="X12" s="13">
        <v>9.941290118506961E-2</v>
      </c>
      <c r="Y12" s="13">
        <v>0.1035143426103885</v>
      </c>
      <c r="AA12" s="13">
        <v>0.13781954347750211</v>
      </c>
      <c r="AB12" s="13">
        <v>6.9284606167033164E-2</v>
      </c>
      <c r="AC12" s="13">
        <v>0.1154734040271254</v>
      </c>
      <c r="AD12" s="13">
        <v>0.11261597719579031</v>
      </c>
      <c r="AE12" s="13">
        <v>0.1187654240361221</v>
      </c>
      <c r="AF12" s="13">
        <v>9.8444405697020232E-2</v>
      </c>
      <c r="AH12" s="13">
        <v>0.10653615681775271</v>
      </c>
      <c r="AI12" s="13">
        <v>7.4656808442109007E-2</v>
      </c>
      <c r="AJ12" s="13">
        <v>0.1174293856031175</v>
      </c>
      <c r="AK12" s="13">
        <v>0.14081923092120929</v>
      </c>
      <c r="AL12" s="13">
        <v>0.11297966757271791</v>
      </c>
      <c r="AN12" s="13">
        <v>0.1085261156536564</v>
      </c>
      <c r="AO12" s="13">
        <v>0.12470778531167551</v>
      </c>
      <c r="AP12" s="13">
        <v>0.1220234265603892</v>
      </c>
      <c r="AQ12" s="13">
        <v>0.10777586962316241</v>
      </c>
    </row>
    <row r="13" spans="2:45" ht="19" customHeight="1" x14ac:dyDescent="0.35">
      <c r="B13" s="12" t="s">
        <v>151</v>
      </c>
      <c r="C13" s="13">
        <v>0.35126348915273548</v>
      </c>
      <c r="D13" s="13">
        <v>0.30158442329070562</v>
      </c>
      <c r="E13" s="13">
        <v>0.27897680656423163</v>
      </c>
      <c r="F13" s="13">
        <v>0.34354451324369267</v>
      </c>
      <c r="G13" s="13">
        <v>0.36348638522431709</v>
      </c>
      <c r="H13" s="13">
        <v>0.35375468576241093</v>
      </c>
      <c r="I13" s="13">
        <v>0.43741019204438641</v>
      </c>
      <c r="K13" s="13">
        <v>0.29405337387724773</v>
      </c>
      <c r="L13" s="13">
        <v>0.40727447998497562</v>
      </c>
      <c r="N13" s="13">
        <v>0.38503348913419122</v>
      </c>
      <c r="O13" s="13">
        <v>0.37280398703391793</v>
      </c>
      <c r="P13" s="13">
        <v>0.38972050619473653</v>
      </c>
      <c r="Q13" s="13">
        <v>0.3722540855019707</v>
      </c>
      <c r="R13" s="13">
        <v>0.34549659882301559</v>
      </c>
      <c r="S13" s="13">
        <v>0.3331926340226139</v>
      </c>
      <c r="T13" s="13">
        <v>0.35092380359955361</v>
      </c>
      <c r="U13" s="13">
        <v>0.32507595431721442</v>
      </c>
      <c r="V13" s="13">
        <v>0.32943242982420412</v>
      </c>
      <c r="W13" s="13">
        <v>0.35978038725113298</v>
      </c>
      <c r="X13" s="13">
        <v>0.37831268329657908</v>
      </c>
      <c r="Y13" s="13">
        <v>0.32621461879228242</v>
      </c>
      <c r="AA13" s="13">
        <v>0.279242410595126</v>
      </c>
      <c r="AB13" s="13">
        <v>0.3609746835920109</v>
      </c>
      <c r="AC13" s="13">
        <v>0.40602696010217049</v>
      </c>
      <c r="AD13" s="13">
        <v>0.33537328880732548</v>
      </c>
      <c r="AE13" s="13">
        <v>0.44841155700147911</v>
      </c>
      <c r="AF13" s="13">
        <v>0.36051882578688671</v>
      </c>
      <c r="AH13" s="13">
        <v>0.2404944052332226</v>
      </c>
      <c r="AI13" s="13">
        <v>0.34298319306652519</v>
      </c>
      <c r="AJ13" s="13">
        <v>0.39937732561097028</v>
      </c>
      <c r="AK13" s="13">
        <v>0.31769762669772078</v>
      </c>
      <c r="AL13" s="13">
        <v>0.41106218751857521</v>
      </c>
      <c r="AN13" s="13">
        <v>0.36896486932912642</v>
      </c>
      <c r="AO13" s="13">
        <v>0.33691181934499942</v>
      </c>
      <c r="AP13" s="13">
        <v>0.31191034806941692</v>
      </c>
      <c r="AQ13" s="13">
        <v>0.38334899054739507</v>
      </c>
    </row>
    <row r="14" spans="2:45" ht="19" customHeight="1" x14ac:dyDescent="0.35">
      <c r="B14" s="12" t="s">
        <v>81</v>
      </c>
      <c r="C14" s="13">
        <v>6.216658122068764E-2</v>
      </c>
      <c r="D14" s="13">
        <v>4.706088880588228E-2</v>
      </c>
      <c r="E14" s="13">
        <v>4.5269054081211353E-2</v>
      </c>
      <c r="F14" s="13">
        <v>4.4345683914132787E-2</v>
      </c>
      <c r="G14" s="13">
        <v>7.1953415509464463E-2</v>
      </c>
      <c r="H14" s="13">
        <v>9.1669828213286758E-2</v>
      </c>
      <c r="I14" s="13">
        <v>7.2538438220453735E-2</v>
      </c>
      <c r="K14" s="13">
        <v>4.2333152621750351E-2</v>
      </c>
      <c r="L14" s="13">
        <v>8.1584301008134658E-2</v>
      </c>
      <c r="N14" s="13">
        <v>5.5257757153731601E-2</v>
      </c>
      <c r="O14" s="13">
        <v>0.1057024207456559</v>
      </c>
      <c r="P14" s="13">
        <v>0.1326375093720446</v>
      </c>
      <c r="Q14" s="13">
        <v>3.31061247152932E-2</v>
      </c>
      <c r="R14" s="13">
        <v>4.2621005942219743E-2</v>
      </c>
      <c r="S14" s="13">
        <v>3.2423859453291078E-2</v>
      </c>
      <c r="T14" s="13">
        <v>4.9628308413098988E-2</v>
      </c>
      <c r="U14" s="13">
        <v>8.6686107593173578E-2</v>
      </c>
      <c r="V14" s="13">
        <v>5.1619201619084842E-2</v>
      </c>
      <c r="W14" s="13">
        <v>7.4316546818706211E-2</v>
      </c>
      <c r="X14" s="13">
        <v>8.5716396869849304E-2</v>
      </c>
      <c r="Y14" s="13">
        <v>4.1196828254956762E-2</v>
      </c>
      <c r="AA14" s="13">
        <v>5.824282316184401E-2</v>
      </c>
      <c r="AB14" s="13">
        <v>5.6882673579223463E-2</v>
      </c>
      <c r="AC14" s="13">
        <v>8.4729381690471089E-2</v>
      </c>
      <c r="AD14" s="13">
        <v>1.7947309598831909E-2</v>
      </c>
      <c r="AE14" s="13">
        <v>9.7850772076894174E-2</v>
      </c>
      <c r="AF14" s="13">
        <v>5.7118053198025633E-2</v>
      </c>
      <c r="AH14" s="13">
        <v>4.6004518234635569E-2</v>
      </c>
      <c r="AI14" s="13">
        <v>9.3767864673269072E-2</v>
      </c>
      <c r="AJ14" s="13">
        <v>7.2931442326995805E-2</v>
      </c>
      <c r="AK14" s="13">
        <v>3.5018835736910017E-2</v>
      </c>
      <c r="AL14" s="13">
        <v>7.5773479701358559E-2</v>
      </c>
      <c r="AN14" s="13">
        <v>3.6233339533108727E-2</v>
      </c>
      <c r="AO14" s="13">
        <v>6.3604091826219913E-2</v>
      </c>
      <c r="AP14" s="13">
        <v>6.0489402721739922E-2</v>
      </c>
      <c r="AQ14" s="13">
        <v>8.8580739978665959E-2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0.1709213669997536</v>
      </c>
      <c r="D9" s="13">
        <v>0.17463651691561929</v>
      </c>
      <c r="E9" s="13">
        <v>0.19962719630207859</v>
      </c>
      <c r="F9" s="13">
        <v>0.19610098966771949</v>
      </c>
      <c r="G9" s="13">
        <v>0.1873434353498751</v>
      </c>
      <c r="H9" s="13">
        <v>0.15515905841833499</v>
      </c>
      <c r="I9" s="13">
        <v>0.12199844956182331</v>
      </c>
      <c r="K9" s="13">
        <v>0.2030979617739451</v>
      </c>
      <c r="L9" s="13">
        <v>0.13941919389222751</v>
      </c>
      <c r="N9" s="13">
        <v>0.17591940535832101</v>
      </c>
      <c r="O9" s="13">
        <v>0.17518304896616771</v>
      </c>
      <c r="P9" s="13">
        <v>0.1778887819722508</v>
      </c>
      <c r="Q9" s="13">
        <v>0.19469649886726251</v>
      </c>
      <c r="R9" s="13">
        <v>0.1805872445536881</v>
      </c>
      <c r="S9" s="13">
        <v>0.19334580456168499</v>
      </c>
      <c r="T9" s="13">
        <v>0.2034823846651217</v>
      </c>
      <c r="U9" s="13">
        <v>0.19678143178444141</v>
      </c>
      <c r="V9" s="13">
        <v>0.1655519312598481</v>
      </c>
      <c r="W9" s="13">
        <v>0.13446057043519649</v>
      </c>
      <c r="X9" s="13">
        <v>0.13124682840806509</v>
      </c>
      <c r="Y9" s="13">
        <v>0.16347850189649091</v>
      </c>
      <c r="AA9" s="13">
        <v>0.20008522635614859</v>
      </c>
      <c r="AB9" s="13">
        <v>0.15898034733474409</v>
      </c>
      <c r="AC9" s="13">
        <v>0.14831241825830629</v>
      </c>
      <c r="AD9" s="13">
        <v>0.20634685374867909</v>
      </c>
      <c r="AE9" s="13">
        <v>0.1152636798505941</v>
      </c>
      <c r="AF9" s="13">
        <v>0.16810676599637869</v>
      </c>
      <c r="AH9" s="13">
        <v>0.23857307683911949</v>
      </c>
      <c r="AI9" s="13">
        <v>0.1657437442367872</v>
      </c>
      <c r="AJ9" s="13">
        <v>0.1091542961347296</v>
      </c>
      <c r="AK9" s="13">
        <v>0.1881139833400049</v>
      </c>
      <c r="AL9" s="13">
        <v>0.15223959612587259</v>
      </c>
      <c r="AN9" s="13">
        <v>0.18339882348672551</v>
      </c>
      <c r="AO9" s="13">
        <v>0.17681635566746609</v>
      </c>
      <c r="AP9" s="13">
        <v>0.1649350800369456</v>
      </c>
      <c r="AQ9" s="13">
        <v>0.1556522143098702</v>
      </c>
    </row>
    <row r="10" spans="2:45" ht="19" customHeight="1" x14ac:dyDescent="0.35">
      <c r="B10" s="12" t="s">
        <v>148</v>
      </c>
      <c r="C10" s="13">
        <v>0.28144758107057027</v>
      </c>
      <c r="D10" s="13">
        <v>0.27090794548190422</v>
      </c>
      <c r="E10" s="13">
        <v>0.29921242839923318</v>
      </c>
      <c r="F10" s="13">
        <v>0.32781964664901142</v>
      </c>
      <c r="G10" s="13">
        <v>0.31360319176033108</v>
      </c>
      <c r="H10" s="13">
        <v>0.26506874896545662</v>
      </c>
      <c r="I10" s="13">
        <v>0.22125352261479261</v>
      </c>
      <c r="K10" s="13">
        <v>0.27848523560420663</v>
      </c>
      <c r="L10" s="13">
        <v>0.28434783575384509</v>
      </c>
      <c r="N10" s="13">
        <v>0.2451083006126866</v>
      </c>
      <c r="O10" s="13">
        <v>0.25624192583546179</v>
      </c>
      <c r="P10" s="13">
        <v>0.2489867004105201</v>
      </c>
      <c r="Q10" s="13">
        <v>0.1923262343090221</v>
      </c>
      <c r="R10" s="13">
        <v>0.27579041299981188</v>
      </c>
      <c r="S10" s="13">
        <v>0.26888431779495231</v>
      </c>
      <c r="T10" s="13">
        <v>0.28173230619432499</v>
      </c>
      <c r="U10" s="13">
        <v>0.26290746206420318</v>
      </c>
      <c r="V10" s="13">
        <v>0.32479227553545131</v>
      </c>
      <c r="W10" s="13">
        <v>0.34161295388747759</v>
      </c>
      <c r="X10" s="13">
        <v>0.29516977013408929</v>
      </c>
      <c r="Y10" s="13">
        <v>0.2529089191398341</v>
      </c>
      <c r="AA10" s="13">
        <v>0.30366747226709923</v>
      </c>
      <c r="AB10" s="13">
        <v>0.32354960250698939</v>
      </c>
      <c r="AC10" s="13">
        <v>0.29850541504747929</v>
      </c>
      <c r="AD10" s="13">
        <v>0.27275724348825059</v>
      </c>
      <c r="AE10" s="13">
        <v>0.26044755066423447</v>
      </c>
      <c r="AF10" s="13">
        <v>0.25533917786246091</v>
      </c>
      <c r="AH10" s="13">
        <v>0.31897185222303243</v>
      </c>
      <c r="AI10" s="13">
        <v>0.32739092271862857</v>
      </c>
      <c r="AJ10" s="13">
        <v>0.29696354699465338</v>
      </c>
      <c r="AK10" s="13">
        <v>0.28211163311224507</v>
      </c>
      <c r="AL10" s="13">
        <v>0.24453482864670131</v>
      </c>
      <c r="AN10" s="13">
        <v>0.28196530752103011</v>
      </c>
      <c r="AO10" s="13">
        <v>0.31301801321212053</v>
      </c>
      <c r="AP10" s="13">
        <v>0.29090223406116239</v>
      </c>
      <c r="AQ10" s="13">
        <v>0.2408261424730041</v>
      </c>
    </row>
    <row r="11" spans="2:45" ht="32.15" customHeight="1" x14ac:dyDescent="0.35">
      <c r="B11" s="12" t="s">
        <v>149</v>
      </c>
      <c r="C11" s="13">
        <v>0.13179636801439931</v>
      </c>
      <c r="D11" s="13">
        <v>0.14398236151795171</v>
      </c>
      <c r="E11" s="13">
        <v>0.15567073751934679</v>
      </c>
      <c r="F11" s="13">
        <v>0.1118046250647912</v>
      </c>
      <c r="G11" s="13">
        <v>0.1237027437029479</v>
      </c>
      <c r="H11" s="13">
        <v>0.12747661210509401</v>
      </c>
      <c r="I11" s="13">
        <v>0.13007968559863331</v>
      </c>
      <c r="K11" s="13">
        <v>0.15090743035890389</v>
      </c>
      <c r="L11" s="13">
        <v>0.1130858736792997</v>
      </c>
      <c r="N11" s="13">
        <v>0.14810881280080521</v>
      </c>
      <c r="O11" s="13">
        <v>0.1165090201182007</v>
      </c>
      <c r="P11" s="13">
        <v>0.1263203054639051</v>
      </c>
      <c r="Q11" s="13">
        <v>0.13199288017698241</v>
      </c>
      <c r="R11" s="13">
        <v>0.13686536555594009</v>
      </c>
      <c r="S11" s="13">
        <v>0.17237390610758491</v>
      </c>
      <c r="T11" s="13">
        <v>0.1228492107574561</v>
      </c>
      <c r="U11" s="13">
        <v>0.10804786542312859</v>
      </c>
      <c r="V11" s="13">
        <v>0.1035170716332055</v>
      </c>
      <c r="W11" s="13">
        <v>0.12284480365738749</v>
      </c>
      <c r="X11" s="13">
        <v>0.13624162815626659</v>
      </c>
      <c r="Y11" s="13">
        <v>0.16549703083272069</v>
      </c>
      <c r="AA11" s="13">
        <v>0.1138159667215982</v>
      </c>
      <c r="AB11" s="13">
        <v>0.13846918611161929</v>
      </c>
      <c r="AC11" s="13">
        <v>0.12227375239778029</v>
      </c>
      <c r="AD11" s="13">
        <v>0.13115309809944009</v>
      </c>
      <c r="AE11" s="13">
        <v>0.1388643118839655</v>
      </c>
      <c r="AF11" s="13">
        <v>0.15133512605453431</v>
      </c>
      <c r="AH11" s="13">
        <v>0.12174117852025861</v>
      </c>
      <c r="AI11" s="13">
        <v>0.1577461150152287</v>
      </c>
      <c r="AJ11" s="13">
        <v>0.1172702880985574</v>
      </c>
      <c r="AK11" s="13">
        <v>0.14000772338137341</v>
      </c>
      <c r="AL11" s="13">
        <v>0.1307555356908057</v>
      </c>
      <c r="AN11" s="13">
        <v>0.1154353162186183</v>
      </c>
      <c r="AO11" s="13">
        <v>0.1176092410740467</v>
      </c>
      <c r="AP11" s="13">
        <v>0.1637219099033802</v>
      </c>
      <c r="AQ11" s="13">
        <v>0.1359035903065233</v>
      </c>
    </row>
    <row r="12" spans="2:45" ht="19" customHeight="1" x14ac:dyDescent="0.35">
      <c r="B12" s="12" t="s">
        <v>150</v>
      </c>
      <c r="C12" s="13">
        <v>8.3362845407162461E-2</v>
      </c>
      <c r="D12" s="13">
        <v>0.13873418138232699</v>
      </c>
      <c r="E12" s="13">
        <v>0.1130848129052181</v>
      </c>
      <c r="F12" s="13">
        <v>9.4478760650800839E-2</v>
      </c>
      <c r="G12" s="13">
        <v>4.5099539950752533E-2</v>
      </c>
      <c r="H12" s="13">
        <v>8.1401774455624534E-2</v>
      </c>
      <c r="I12" s="13">
        <v>4.6028819717353092E-2</v>
      </c>
      <c r="K12" s="13">
        <v>8.3443181091201121E-2</v>
      </c>
      <c r="L12" s="13">
        <v>8.3284193559660963E-2</v>
      </c>
      <c r="N12" s="13">
        <v>8.1594934650247461E-2</v>
      </c>
      <c r="O12" s="13">
        <v>8.7840467339377559E-2</v>
      </c>
      <c r="P12" s="13">
        <v>5.5734351037297472E-2</v>
      </c>
      <c r="Q12" s="13">
        <v>0.1283537743237636</v>
      </c>
      <c r="R12" s="13">
        <v>7.0022787745967069E-2</v>
      </c>
      <c r="S12" s="13">
        <v>0.1239585984200498</v>
      </c>
      <c r="T12" s="13">
        <v>8.2016547497705233E-2</v>
      </c>
      <c r="U12" s="13">
        <v>9.1065847270599132E-2</v>
      </c>
      <c r="V12" s="13">
        <v>8.671052744181372E-2</v>
      </c>
      <c r="W12" s="13">
        <v>7.3353072548234324E-2</v>
      </c>
      <c r="X12" s="13">
        <v>7.9448974658175395E-2</v>
      </c>
      <c r="Y12" s="13">
        <v>6.485354405101916E-2</v>
      </c>
      <c r="AA12" s="13">
        <v>8.7104427826424746E-2</v>
      </c>
      <c r="AB12" s="13">
        <v>3.3553835561289651E-2</v>
      </c>
      <c r="AC12" s="13">
        <v>0.11849003539235541</v>
      </c>
      <c r="AD12" s="13">
        <v>7.3133657198760013E-2</v>
      </c>
      <c r="AE12" s="13">
        <v>9.0297777108597224E-2</v>
      </c>
      <c r="AF12" s="13">
        <v>8.4826468653885462E-2</v>
      </c>
      <c r="AH12" s="13">
        <v>9.9683544237694668E-2</v>
      </c>
      <c r="AI12" s="13">
        <v>2.9594485434231231E-2</v>
      </c>
      <c r="AJ12" s="13">
        <v>9.8305913145575324E-2</v>
      </c>
      <c r="AK12" s="13">
        <v>7.7819824586512584E-2</v>
      </c>
      <c r="AL12" s="13">
        <v>8.6348554855129545E-2</v>
      </c>
      <c r="AN12" s="13">
        <v>6.3151808010822236E-2</v>
      </c>
      <c r="AO12" s="13">
        <v>9.2062531042030049E-2</v>
      </c>
      <c r="AP12" s="13">
        <v>9.1726496773400307E-2</v>
      </c>
      <c r="AQ12" s="13">
        <v>8.9382351076847541E-2</v>
      </c>
    </row>
    <row r="13" spans="2:45" ht="19" customHeight="1" x14ac:dyDescent="0.35">
      <c r="B13" s="12" t="s">
        <v>151</v>
      </c>
      <c r="C13" s="13">
        <v>0.28807793381577729</v>
      </c>
      <c r="D13" s="13">
        <v>0.2313702879784959</v>
      </c>
      <c r="E13" s="13">
        <v>0.20246046258727851</v>
      </c>
      <c r="F13" s="13">
        <v>0.2349622638196201</v>
      </c>
      <c r="G13" s="13">
        <v>0.28667594444108968</v>
      </c>
      <c r="H13" s="13">
        <v>0.2928485740918173</v>
      </c>
      <c r="I13" s="13">
        <v>0.43607313766835137</v>
      </c>
      <c r="K13" s="13">
        <v>0.24723620923359191</v>
      </c>
      <c r="L13" s="13">
        <v>0.3280636155458368</v>
      </c>
      <c r="N13" s="13">
        <v>0.32632288046382868</v>
      </c>
      <c r="O13" s="13">
        <v>0.29462179117730658</v>
      </c>
      <c r="P13" s="13">
        <v>0.33923300547423202</v>
      </c>
      <c r="Q13" s="13">
        <v>0.27892584307690171</v>
      </c>
      <c r="R13" s="13">
        <v>0.30145919409225241</v>
      </c>
      <c r="S13" s="13">
        <v>0.20267319326401709</v>
      </c>
      <c r="T13" s="13">
        <v>0.28029907432072171</v>
      </c>
      <c r="U13" s="13">
        <v>0.29609688166285308</v>
      </c>
      <c r="V13" s="13">
        <v>0.27961174318507542</v>
      </c>
      <c r="W13" s="13">
        <v>0.28666404352763097</v>
      </c>
      <c r="X13" s="13">
        <v>0.2727560295542949</v>
      </c>
      <c r="Y13" s="13">
        <v>0.31055920298843293</v>
      </c>
      <c r="AA13" s="13">
        <v>0.2465715736368321</v>
      </c>
      <c r="AB13" s="13">
        <v>0.31001583543849071</v>
      </c>
      <c r="AC13" s="13">
        <v>0.28806635135722142</v>
      </c>
      <c r="AD13" s="13">
        <v>0.29799962346915038</v>
      </c>
      <c r="AE13" s="13">
        <v>0.33179198696765322</v>
      </c>
      <c r="AF13" s="13">
        <v>0.29631986104471109</v>
      </c>
      <c r="AH13" s="13">
        <v>0.1826910300445003</v>
      </c>
      <c r="AI13" s="13">
        <v>0.28004869085361922</v>
      </c>
      <c r="AJ13" s="13">
        <v>0.33265008861194362</v>
      </c>
      <c r="AK13" s="13">
        <v>0.28428834080333759</v>
      </c>
      <c r="AL13" s="13">
        <v>0.32698416135710479</v>
      </c>
      <c r="AN13" s="13">
        <v>0.32944241070628788</v>
      </c>
      <c r="AO13" s="13">
        <v>0.26008267387918171</v>
      </c>
      <c r="AP13" s="13">
        <v>0.2378844353151558</v>
      </c>
      <c r="AQ13" s="13">
        <v>0.3178695367077301</v>
      </c>
    </row>
    <row r="14" spans="2:45" ht="19" customHeight="1" x14ac:dyDescent="0.35">
      <c r="B14" s="12" t="s">
        <v>81</v>
      </c>
      <c r="C14" s="13">
        <v>4.439390469233697E-2</v>
      </c>
      <c r="D14" s="13">
        <v>4.0368706723702047E-2</v>
      </c>
      <c r="E14" s="13">
        <v>2.9944362286844831E-2</v>
      </c>
      <c r="F14" s="13">
        <v>3.4833714148056923E-2</v>
      </c>
      <c r="G14" s="13">
        <v>4.3575144795003663E-2</v>
      </c>
      <c r="H14" s="13">
        <v>7.8045231963672593E-2</v>
      </c>
      <c r="I14" s="13">
        <v>4.4566384839046291E-2</v>
      </c>
      <c r="K14" s="13">
        <v>3.6829981938151499E-2</v>
      </c>
      <c r="L14" s="13">
        <v>5.1799287569130027E-2</v>
      </c>
      <c r="N14" s="13">
        <v>2.2945666114111099E-2</v>
      </c>
      <c r="O14" s="13">
        <v>6.960374656348553E-2</v>
      </c>
      <c r="P14" s="13">
        <v>5.1836855641794619E-2</v>
      </c>
      <c r="Q14" s="13">
        <v>7.3704769246067781E-2</v>
      </c>
      <c r="R14" s="13">
        <v>3.5274995052340413E-2</v>
      </c>
      <c r="S14" s="13">
        <v>3.8764179851710968E-2</v>
      </c>
      <c r="T14" s="13">
        <v>2.9620476564670421E-2</v>
      </c>
      <c r="U14" s="13">
        <v>4.5100511794774437E-2</v>
      </c>
      <c r="V14" s="13">
        <v>3.9816450944605862E-2</v>
      </c>
      <c r="W14" s="13">
        <v>4.1064555944073003E-2</v>
      </c>
      <c r="X14" s="13">
        <v>8.5136769089108499E-2</v>
      </c>
      <c r="Y14" s="13">
        <v>4.2702801091502249E-2</v>
      </c>
      <c r="AA14" s="13">
        <v>4.8755333191897163E-2</v>
      </c>
      <c r="AB14" s="13">
        <v>3.5431193046866913E-2</v>
      </c>
      <c r="AC14" s="13">
        <v>2.4352027546857471E-2</v>
      </c>
      <c r="AD14" s="13">
        <v>1.860952399571969E-2</v>
      </c>
      <c r="AE14" s="13">
        <v>6.3334693524955563E-2</v>
      </c>
      <c r="AF14" s="13">
        <v>4.4072600388029681E-2</v>
      </c>
      <c r="AH14" s="13">
        <v>3.8339318135394443E-2</v>
      </c>
      <c r="AI14" s="13">
        <v>3.9476041741505007E-2</v>
      </c>
      <c r="AJ14" s="13">
        <v>4.5655867014540691E-2</v>
      </c>
      <c r="AK14" s="13">
        <v>2.7658494776526391E-2</v>
      </c>
      <c r="AL14" s="13">
        <v>5.9137323324386142E-2</v>
      </c>
      <c r="AN14" s="13">
        <v>2.660633405651611E-2</v>
      </c>
      <c r="AO14" s="13">
        <v>4.0411185125154868E-2</v>
      </c>
      <c r="AP14" s="13">
        <v>5.0829843909955728E-2</v>
      </c>
      <c r="AQ14" s="13">
        <v>6.0366165126024697E-2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159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0.1413448029095761</v>
      </c>
      <c r="D9" s="13">
        <v>0.1265731549581201</v>
      </c>
      <c r="E9" s="13">
        <v>0.14196239799217189</v>
      </c>
      <c r="F9" s="13">
        <v>0.17228491665763329</v>
      </c>
      <c r="G9" s="13">
        <v>0.16468251843367199</v>
      </c>
      <c r="H9" s="13">
        <v>0.13434623132652179</v>
      </c>
      <c r="I9" s="13">
        <v>0.1112383458501503</v>
      </c>
      <c r="K9" s="13">
        <v>0.1932528976762892</v>
      </c>
      <c r="L9" s="13">
        <v>9.0524702196667306E-2</v>
      </c>
      <c r="N9" s="13">
        <v>0.12061165054993341</v>
      </c>
      <c r="O9" s="13">
        <v>0.1127754493190912</v>
      </c>
      <c r="P9" s="13">
        <v>0.1553998468656112</v>
      </c>
      <c r="Q9" s="13">
        <v>0.19415935876412899</v>
      </c>
      <c r="R9" s="13">
        <v>0.15697305768162129</v>
      </c>
      <c r="S9" s="13">
        <v>0.1653219666900391</v>
      </c>
      <c r="T9" s="13">
        <v>0.14745995509941831</v>
      </c>
      <c r="U9" s="13">
        <v>0.13895788716419949</v>
      </c>
      <c r="V9" s="13">
        <v>0.15268801922254929</v>
      </c>
      <c r="W9" s="13">
        <v>0.12482867407233859</v>
      </c>
      <c r="X9" s="13">
        <v>0.1034931284117632</v>
      </c>
      <c r="Y9" s="13">
        <v>0.137618624980858</v>
      </c>
      <c r="AA9" s="13">
        <v>0.151579480976786</v>
      </c>
      <c r="AB9" s="13">
        <v>0.12681499229866769</v>
      </c>
      <c r="AC9" s="13">
        <v>0.12778411610242721</v>
      </c>
      <c r="AD9" s="13">
        <v>0.18985897659865569</v>
      </c>
      <c r="AE9" s="13">
        <v>8.8295350970187592E-2</v>
      </c>
      <c r="AF9" s="13">
        <v>0.15407105853072109</v>
      </c>
      <c r="AH9" s="13">
        <v>0.18089572178475721</v>
      </c>
      <c r="AI9" s="13">
        <v>0.13269533660567279</v>
      </c>
      <c r="AJ9" s="13">
        <v>0.1049180040487644</v>
      </c>
      <c r="AK9" s="13">
        <v>0.1730479902335629</v>
      </c>
      <c r="AL9" s="13">
        <v>0.1177217176140741</v>
      </c>
      <c r="AN9" s="13">
        <v>0.14420881398727009</v>
      </c>
      <c r="AO9" s="13">
        <v>0.13328605209708169</v>
      </c>
      <c r="AP9" s="13">
        <v>0.15915174592281239</v>
      </c>
      <c r="AQ9" s="13">
        <v>0.13086449867324129</v>
      </c>
    </row>
    <row r="10" spans="2:45" ht="19" customHeight="1" x14ac:dyDescent="0.35">
      <c r="B10" s="12" t="s">
        <v>148</v>
      </c>
      <c r="C10" s="13">
        <v>0.19380384878980619</v>
      </c>
      <c r="D10" s="13">
        <v>0.2061762893382319</v>
      </c>
      <c r="E10" s="13">
        <v>0.24831130719146019</v>
      </c>
      <c r="F10" s="13">
        <v>0.1751241587172527</v>
      </c>
      <c r="G10" s="13">
        <v>0.21866329401952511</v>
      </c>
      <c r="H10" s="13">
        <v>0.19114021451381469</v>
      </c>
      <c r="I10" s="13">
        <v>0.1381993991689287</v>
      </c>
      <c r="K10" s="13">
        <v>0.220170275445562</v>
      </c>
      <c r="L10" s="13">
        <v>0.16799006263358041</v>
      </c>
      <c r="N10" s="13">
        <v>0.19105258010727519</v>
      </c>
      <c r="O10" s="13">
        <v>0.21196546755380449</v>
      </c>
      <c r="P10" s="13">
        <v>0.1413032257084344</v>
      </c>
      <c r="Q10" s="13">
        <v>0.1205828065747673</v>
      </c>
      <c r="R10" s="13">
        <v>0.1907850348004286</v>
      </c>
      <c r="S10" s="13">
        <v>0.18759984371488339</v>
      </c>
      <c r="T10" s="13">
        <v>0.1960023477853286</v>
      </c>
      <c r="U10" s="13">
        <v>0.20025121219209691</v>
      </c>
      <c r="V10" s="13">
        <v>0.2187957538821112</v>
      </c>
      <c r="W10" s="13">
        <v>0.22934068901280499</v>
      </c>
      <c r="X10" s="13">
        <v>0.12956986888961941</v>
      </c>
      <c r="Y10" s="13">
        <v>0.22059837706227639</v>
      </c>
      <c r="AA10" s="13">
        <v>0.22651409588446461</v>
      </c>
      <c r="AB10" s="13">
        <v>0.2152980316310755</v>
      </c>
      <c r="AC10" s="13">
        <v>0.18893977400403941</v>
      </c>
      <c r="AD10" s="13">
        <v>0.2094449058304286</v>
      </c>
      <c r="AE10" s="13">
        <v>0.1257511639276247</v>
      </c>
      <c r="AF10" s="13">
        <v>0.1919892486430852</v>
      </c>
      <c r="AH10" s="13">
        <v>0.2219912471761547</v>
      </c>
      <c r="AI10" s="13">
        <v>0.23885263523999109</v>
      </c>
      <c r="AJ10" s="13">
        <v>0.2024605450619405</v>
      </c>
      <c r="AK10" s="13">
        <v>0.1927724844920124</v>
      </c>
      <c r="AL10" s="13">
        <v>0.16564897256924471</v>
      </c>
      <c r="AN10" s="13">
        <v>0.20344337280565811</v>
      </c>
      <c r="AO10" s="13">
        <v>0.20194946621711549</v>
      </c>
      <c r="AP10" s="13">
        <v>0.2305270709907109</v>
      </c>
      <c r="AQ10" s="13">
        <v>0.14289479608216191</v>
      </c>
    </row>
    <row r="11" spans="2:45" ht="32.15" customHeight="1" x14ac:dyDescent="0.35">
      <c r="B11" s="12" t="s">
        <v>149</v>
      </c>
      <c r="C11" s="13">
        <v>0.136534551441931</v>
      </c>
      <c r="D11" s="13">
        <v>0.143590842723191</v>
      </c>
      <c r="E11" s="13">
        <v>0.16354301779068059</v>
      </c>
      <c r="F11" s="13">
        <v>0.13968279892798879</v>
      </c>
      <c r="G11" s="13">
        <v>0.11255310768657489</v>
      </c>
      <c r="H11" s="13">
        <v>0.1338647670540313</v>
      </c>
      <c r="I11" s="13">
        <v>0.12860894541259099</v>
      </c>
      <c r="K11" s="13">
        <v>0.13574240282066749</v>
      </c>
      <c r="L11" s="13">
        <v>0.13731009662217941</v>
      </c>
      <c r="N11" s="13">
        <v>0.11262072788596481</v>
      </c>
      <c r="O11" s="13">
        <v>0.1691443894665958</v>
      </c>
      <c r="P11" s="13">
        <v>0.10597944906223911</v>
      </c>
      <c r="Q11" s="13">
        <v>0.1208678387156714</v>
      </c>
      <c r="R11" s="13">
        <v>0.13520989647048179</v>
      </c>
      <c r="S11" s="13">
        <v>0.13211003375997971</v>
      </c>
      <c r="T11" s="13">
        <v>0.1433246943731919</v>
      </c>
      <c r="U11" s="13">
        <v>0.14428599110001081</v>
      </c>
      <c r="V11" s="13">
        <v>0.13452656222996601</v>
      </c>
      <c r="W11" s="13">
        <v>0.12444645128438479</v>
      </c>
      <c r="X11" s="13">
        <v>0.15677943112045239</v>
      </c>
      <c r="Y11" s="13">
        <v>0.16902387001988869</v>
      </c>
      <c r="AA11" s="13">
        <v>0.13767176768369671</v>
      </c>
      <c r="AB11" s="13">
        <v>0.16404711679098979</v>
      </c>
      <c r="AC11" s="13">
        <v>9.6904689062512539E-2</v>
      </c>
      <c r="AD11" s="13">
        <v>9.2929635579484984E-2</v>
      </c>
      <c r="AE11" s="13">
        <v>0.14066736039749869</v>
      </c>
      <c r="AF11" s="13">
        <v>0.15601964563622581</v>
      </c>
      <c r="AH11" s="13">
        <v>0.18779515868693139</v>
      </c>
      <c r="AI11" s="13">
        <v>0.11430049984362441</v>
      </c>
      <c r="AJ11" s="13">
        <v>9.0313080016417635E-2</v>
      </c>
      <c r="AK11" s="13">
        <v>0.13940040502036949</v>
      </c>
      <c r="AL11" s="13">
        <v>0.13342547918147191</v>
      </c>
      <c r="AN11" s="13">
        <v>0.13266380692046961</v>
      </c>
      <c r="AO11" s="13">
        <v>0.13557681525215701</v>
      </c>
      <c r="AP11" s="13">
        <v>0.12571299269616801</v>
      </c>
      <c r="AQ11" s="13">
        <v>0.1500905566793285</v>
      </c>
    </row>
    <row r="12" spans="2:45" ht="19" customHeight="1" x14ac:dyDescent="0.35">
      <c r="B12" s="12" t="s">
        <v>150</v>
      </c>
      <c r="C12" s="13">
        <v>0.1058456463580851</v>
      </c>
      <c r="D12" s="13">
        <v>0.1403648802844995</v>
      </c>
      <c r="E12" s="13">
        <v>0.1231295355719533</v>
      </c>
      <c r="F12" s="13">
        <v>0.10672130554154489</v>
      </c>
      <c r="G12" s="13">
        <v>0.1251152865229429</v>
      </c>
      <c r="H12" s="13">
        <v>9.9870874260576614E-2</v>
      </c>
      <c r="I12" s="13">
        <v>5.676635325426959E-2</v>
      </c>
      <c r="K12" s="13">
        <v>9.4288484561649538E-2</v>
      </c>
      <c r="L12" s="13">
        <v>0.1171605699569931</v>
      </c>
      <c r="N12" s="13">
        <v>9.9782909103990541E-2</v>
      </c>
      <c r="O12" s="13">
        <v>6.6287484819128065E-2</v>
      </c>
      <c r="P12" s="13">
        <v>5.8286057769697322E-2</v>
      </c>
      <c r="Q12" s="13">
        <v>9.1173630622954152E-2</v>
      </c>
      <c r="R12" s="13">
        <v>0.1219598932293153</v>
      </c>
      <c r="S12" s="13">
        <v>0.14889114930775019</v>
      </c>
      <c r="T12" s="13">
        <v>0.1240452933098117</v>
      </c>
      <c r="U12" s="13">
        <v>7.3551179616200335E-2</v>
      </c>
      <c r="V12" s="13">
        <v>0.1002491547288394</v>
      </c>
      <c r="W12" s="13">
        <v>0.12057417372107029</v>
      </c>
      <c r="X12" s="13">
        <v>0.13166751069734059</v>
      </c>
      <c r="Y12" s="13">
        <v>8.2091636030025214E-2</v>
      </c>
      <c r="AA12" s="13">
        <v>0.1107557882432046</v>
      </c>
      <c r="AB12" s="13">
        <v>4.7502711277492303E-2</v>
      </c>
      <c r="AC12" s="13">
        <v>0.1207404347214502</v>
      </c>
      <c r="AD12" s="13">
        <v>0.1229762230583076</v>
      </c>
      <c r="AE12" s="13">
        <v>0.12615311711379151</v>
      </c>
      <c r="AF12" s="13">
        <v>8.7589979539309457E-2</v>
      </c>
      <c r="AH12" s="13">
        <v>0.12301748834863541</v>
      </c>
      <c r="AI12" s="13">
        <v>8.458886687523412E-2</v>
      </c>
      <c r="AJ12" s="13">
        <v>0.1140235832345325</v>
      </c>
      <c r="AK12" s="13">
        <v>0.1013988272903575</v>
      </c>
      <c r="AL12" s="13">
        <v>0.10225918737909701</v>
      </c>
      <c r="AN12" s="13">
        <v>0.1017095107733972</v>
      </c>
      <c r="AO12" s="13">
        <v>0.1202196046652203</v>
      </c>
      <c r="AP12" s="13">
        <v>0.1231975851158008</v>
      </c>
      <c r="AQ12" s="13">
        <v>8.0893866052933708E-2</v>
      </c>
    </row>
    <row r="13" spans="2:45" ht="19" customHeight="1" x14ac:dyDescent="0.35">
      <c r="B13" s="12" t="s">
        <v>151</v>
      </c>
      <c r="C13" s="13">
        <v>0.35659199794459628</v>
      </c>
      <c r="D13" s="13">
        <v>0.33667593868701401</v>
      </c>
      <c r="E13" s="13">
        <v>0.27256411694726917</v>
      </c>
      <c r="F13" s="13">
        <v>0.34177366505661311</v>
      </c>
      <c r="G13" s="13">
        <v>0.31788243081792611</v>
      </c>
      <c r="H13" s="13">
        <v>0.37434882444455458</v>
      </c>
      <c r="I13" s="13">
        <v>0.4694283708099703</v>
      </c>
      <c r="K13" s="13">
        <v>0.31102659420077622</v>
      </c>
      <c r="L13" s="13">
        <v>0.40120235048580022</v>
      </c>
      <c r="N13" s="13">
        <v>0.39350002204412232</v>
      </c>
      <c r="O13" s="13">
        <v>0.36677488556073179</v>
      </c>
      <c r="P13" s="13">
        <v>0.46318981874190179</v>
      </c>
      <c r="Q13" s="13">
        <v>0.34557621457003068</v>
      </c>
      <c r="R13" s="13">
        <v>0.35439901168006582</v>
      </c>
      <c r="S13" s="13">
        <v>0.29087124541017789</v>
      </c>
      <c r="T13" s="13">
        <v>0.34610671782407598</v>
      </c>
      <c r="U13" s="13">
        <v>0.3804031417021978</v>
      </c>
      <c r="V13" s="13">
        <v>0.32213142162537112</v>
      </c>
      <c r="W13" s="13">
        <v>0.35553966806767717</v>
      </c>
      <c r="X13" s="13">
        <v>0.37273906724938349</v>
      </c>
      <c r="Y13" s="13">
        <v>0.34821943674488581</v>
      </c>
      <c r="AA13" s="13">
        <v>0.31111202590555698</v>
      </c>
      <c r="AB13" s="13">
        <v>0.36374477482239131</v>
      </c>
      <c r="AC13" s="13">
        <v>0.4065770378728546</v>
      </c>
      <c r="AD13" s="13">
        <v>0.35906647847859952</v>
      </c>
      <c r="AE13" s="13">
        <v>0.4251334975787619</v>
      </c>
      <c r="AF13" s="13">
        <v>0.3454594533998947</v>
      </c>
      <c r="AH13" s="13">
        <v>0.23329426486284091</v>
      </c>
      <c r="AI13" s="13">
        <v>0.32072600012858982</v>
      </c>
      <c r="AJ13" s="13">
        <v>0.43277612675856741</v>
      </c>
      <c r="AK13" s="13">
        <v>0.3541618356085367</v>
      </c>
      <c r="AL13" s="13">
        <v>0.39771968219706938</v>
      </c>
      <c r="AN13" s="13">
        <v>0.36309823726710089</v>
      </c>
      <c r="AO13" s="13">
        <v>0.35821025021517661</v>
      </c>
      <c r="AP13" s="13">
        <v>0.30010244441071943</v>
      </c>
      <c r="AQ13" s="13">
        <v>0.39933367496004779</v>
      </c>
    </row>
    <row r="14" spans="2:45" ht="19" customHeight="1" x14ac:dyDescent="0.35">
      <c r="B14" s="12" t="s">
        <v>81</v>
      </c>
      <c r="C14" s="13">
        <v>6.587915255600528E-2</v>
      </c>
      <c r="D14" s="13">
        <v>4.6618894008943833E-2</v>
      </c>
      <c r="E14" s="13">
        <v>5.0489624506464957E-2</v>
      </c>
      <c r="F14" s="13">
        <v>6.4413155098967292E-2</v>
      </c>
      <c r="G14" s="13">
        <v>6.1103362519359022E-2</v>
      </c>
      <c r="H14" s="13">
        <v>6.642908840050088E-2</v>
      </c>
      <c r="I14" s="13">
        <v>9.5758585504090082E-2</v>
      </c>
      <c r="K14" s="13">
        <v>4.5519345295055427E-2</v>
      </c>
      <c r="L14" s="13">
        <v>8.5812218104779681E-2</v>
      </c>
      <c r="N14" s="13">
        <v>8.243211030871378E-2</v>
      </c>
      <c r="O14" s="13">
        <v>7.3052323280648604E-2</v>
      </c>
      <c r="P14" s="13">
        <v>7.5841601852116344E-2</v>
      </c>
      <c r="Q14" s="13">
        <v>0.1276401507524475</v>
      </c>
      <c r="R14" s="13">
        <v>4.0673106138087167E-2</v>
      </c>
      <c r="S14" s="13">
        <v>7.5205761117169659E-2</v>
      </c>
      <c r="T14" s="13">
        <v>4.3060991608173588E-2</v>
      </c>
      <c r="U14" s="13">
        <v>6.2550588225294509E-2</v>
      </c>
      <c r="V14" s="13">
        <v>7.1609088311163013E-2</v>
      </c>
      <c r="W14" s="13">
        <v>4.5270343841723959E-2</v>
      </c>
      <c r="X14" s="13">
        <v>0.10575099363144071</v>
      </c>
      <c r="Y14" s="13">
        <v>4.2448055162065922E-2</v>
      </c>
      <c r="AA14" s="13">
        <v>6.2366841306291047E-2</v>
      </c>
      <c r="AB14" s="13">
        <v>8.2592373179383463E-2</v>
      </c>
      <c r="AC14" s="13">
        <v>5.9053948236716107E-2</v>
      </c>
      <c r="AD14" s="13">
        <v>2.572378045452365E-2</v>
      </c>
      <c r="AE14" s="13">
        <v>9.3999510012135731E-2</v>
      </c>
      <c r="AF14" s="13">
        <v>6.4870614250763736E-2</v>
      </c>
      <c r="AH14" s="13">
        <v>5.300611914068025E-2</v>
      </c>
      <c r="AI14" s="13">
        <v>0.1088366613068876</v>
      </c>
      <c r="AJ14" s="13">
        <v>5.550866087977753E-2</v>
      </c>
      <c r="AK14" s="13">
        <v>3.9218457355161038E-2</v>
      </c>
      <c r="AL14" s="13">
        <v>8.3224961059043007E-2</v>
      </c>
      <c r="AN14" s="13">
        <v>5.4876258246104363E-2</v>
      </c>
      <c r="AO14" s="13">
        <v>5.0757811553248891E-2</v>
      </c>
      <c r="AP14" s="13">
        <v>6.1308160863788472E-2</v>
      </c>
      <c r="AQ14" s="13">
        <v>9.5922607552286793E-2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160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147</v>
      </c>
      <c r="C9" s="13">
        <v>8.8564164872613801E-2</v>
      </c>
      <c r="D9" s="13">
        <v>7.8051754330204129E-2</v>
      </c>
      <c r="E9" s="13">
        <v>9.346878431640282E-2</v>
      </c>
      <c r="F9" s="13">
        <v>9.5477115112745051E-2</v>
      </c>
      <c r="G9" s="13">
        <v>9.6398521380326729E-2</v>
      </c>
      <c r="H9" s="13">
        <v>7.6271231876818571E-2</v>
      </c>
      <c r="I9" s="13">
        <v>8.7813887225180659E-2</v>
      </c>
      <c r="K9" s="13">
        <v>0.1198266384483066</v>
      </c>
      <c r="L9" s="13">
        <v>5.7956952976441843E-2</v>
      </c>
      <c r="N9" s="13">
        <v>6.0581939438278561E-2</v>
      </c>
      <c r="O9" s="13">
        <v>7.8789418903905312E-2</v>
      </c>
      <c r="P9" s="13">
        <v>0.11719991202281491</v>
      </c>
      <c r="Q9" s="13">
        <v>7.7494286749861502E-2</v>
      </c>
      <c r="R9" s="13">
        <v>0.114433931057008</v>
      </c>
      <c r="S9" s="13">
        <v>0.1136535902770784</v>
      </c>
      <c r="T9" s="13">
        <v>9.5988319739701955E-2</v>
      </c>
      <c r="U9" s="13">
        <v>9.7950867974228611E-2</v>
      </c>
      <c r="V9" s="13">
        <v>8.7223401794125174E-2</v>
      </c>
      <c r="W9" s="13">
        <v>6.1383800262435832E-2</v>
      </c>
      <c r="X9" s="13">
        <v>8.3440701985148288E-2</v>
      </c>
      <c r="Y9" s="13">
        <v>8.5702724024607588E-2</v>
      </c>
      <c r="AA9" s="13">
        <v>0.104131515876518</v>
      </c>
      <c r="AB9" s="13">
        <v>8.4486494302296072E-2</v>
      </c>
      <c r="AC9" s="13">
        <v>6.8464917834871242E-2</v>
      </c>
      <c r="AD9" s="13">
        <v>0.1298996626211199</v>
      </c>
      <c r="AE9" s="13">
        <v>3.3248335044144643E-2</v>
      </c>
      <c r="AF9" s="13">
        <v>9.7978457042823902E-2</v>
      </c>
      <c r="AH9" s="13">
        <v>0.1079750412232577</v>
      </c>
      <c r="AI9" s="13">
        <v>9.4995615510207701E-2</v>
      </c>
      <c r="AJ9" s="13">
        <v>4.7984172581505023E-2</v>
      </c>
      <c r="AK9" s="13">
        <v>0.1186247347866647</v>
      </c>
      <c r="AL9" s="13">
        <v>7.3932316702879627E-2</v>
      </c>
      <c r="AN9" s="13">
        <v>8.479161440147201E-2</v>
      </c>
      <c r="AO9" s="13">
        <v>7.5038227846752001E-2</v>
      </c>
      <c r="AP9" s="13">
        <v>0.11086992504204971</v>
      </c>
      <c r="AQ9" s="13">
        <v>8.6565544228479993E-2</v>
      </c>
    </row>
    <row r="10" spans="2:45" ht="19" customHeight="1" x14ac:dyDescent="0.35">
      <c r="B10" s="12" t="s">
        <v>148</v>
      </c>
      <c r="C10" s="13">
        <v>0.17748790318039359</v>
      </c>
      <c r="D10" s="13">
        <v>0.1844304293144379</v>
      </c>
      <c r="E10" s="13">
        <v>0.21160564260212411</v>
      </c>
      <c r="F10" s="13">
        <v>0.19263496086394699</v>
      </c>
      <c r="G10" s="13">
        <v>0.19702559939406311</v>
      </c>
      <c r="H10" s="13">
        <v>0.1777650363496559</v>
      </c>
      <c r="I10" s="13">
        <v>0.11687393202109581</v>
      </c>
      <c r="K10" s="13">
        <v>0.20656258021524329</v>
      </c>
      <c r="L10" s="13">
        <v>0.14902263159323689</v>
      </c>
      <c r="N10" s="13">
        <v>0.174986020542714</v>
      </c>
      <c r="O10" s="13">
        <v>0.1610038040976344</v>
      </c>
      <c r="P10" s="13">
        <v>0.15450332236270961</v>
      </c>
      <c r="Q10" s="13">
        <v>0.16611400801268711</v>
      </c>
      <c r="R10" s="13">
        <v>0.1949275194843994</v>
      </c>
      <c r="S10" s="13">
        <v>0.17956830282925709</v>
      </c>
      <c r="T10" s="13">
        <v>0.18201751082377551</v>
      </c>
      <c r="U10" s="13">
        <v>0.16962298354237829</v>
      </c>
      <c r="V10" s="13">
        <v>0.2016861590116327</v>
      </c>
      <c r="W10" s="13">
        <v>0.20092558540051211</v>
      </c>
      <c r="X10" s="13">
        <v>0.1369089471954493</v>
      </c>
      <c r="Y10" s="13">
        <v>0.14870660760495311</v>
      </c>
      <c r="AA10" s="13">
        <v>0.22198429408926099</v>
      </c>
      <c r="AB10" s="13">
        <v>0.14743804950170691</v>
      </c>
      <c r="AC10" s="13">
        <v>0.15892748380778801</v>
      </c>
      <c r="AD10" s="13">
        <v>0.15822583778433749</v>
      </c>
      <c r="AE10" s="13">
        <v>0.1351211505016327</v>
      </c>
      <c r="AF10" s="13">
        <v>0.17623862006678459</v>
      </c>
      <c r="AH10" s="13">
        <v>0.27324038439163412</v>
      </c>
      <c r="AI10" s="13">
        <v>0.1693829104486006</v>
      </c>
      <c r="AJ10" s="13">
        <v>0.16127654154971141</v>
      </c>
      <c r="AK10" s="13">
        <v>0.15861487543868269</v>
      </c>
      <c r="AL10" s="13">
        <v>0.1508622855704656</v>
      </c>
      <c r="AN10" s="13">
        <v>0.17848727158428271</v>
      </c>
      <c r="AO10" s="13">
        <v>0.19579998392588641</v>
      </c>
      <c r="AP10" s="13">
        <v>0.1985249245401168</v>
      </c>
      <c r="AQ10" s="13">
        <v>0.13905988846552711</v>
      </c>
    </row>
    <row r="11" spans="2:45" ht="32.15" customHeight="1" x14ac:dyDescent="0.35">
      <c r="B11" s="12" t="s">
        <v>149</v>
      </c>
      <c r="C11" s="13">
        <v>0.1810239654424283</v>
      </c>
      <c r="D11" s="13">
        <v>0.2150913481780842</v>
      </c>
      <c r="E11" s="13">
        <v>0.18833424732021581</v>
      </c>
      <c r="F11" s="13">
        <v>0.1872211289971249</v>
      </c>
      <c r="G11" s="13">
        <v>0.17597800022547311</v>
      </c>
      <c r="H11" s="13">
        <v>0.17651672416636341</v>
      </c>
      <c r="I11" s="13">
        <v>0.15473220226838569</v>
      </c>
      <c r="K11" s="13">
        <v>0.18552248601296459</v>
      </c>
      <c r="L11" s="13">
        <v>0.17661973389663199</v>
      </c>
      <c r="N11" s="13">
        <v>0.1760622243370307</v>
      </c>
      <c r="O11" s="13">
        <v>0.24554736601584259</v>
      </c>
      <c r="P11" s="13">
        <v>0.14176903257639589</v>
      </c>
      <c r="Q11" s="13">
        <v>0.16294971892206719</v>
      </c>
      <c r="R11" s="13">
        <v>0.15232445486378191</v>
      </c>
      <c r="S11" s="13">
        <v>0.1960723100578009</v>
      </c>
      <c r="T11" s="13">
        <v>0.20871356961679299</v>
      </c>
      <c r="U11" s="13">
        <v>0.16295320176078679</v>
      </c>
      <c r="V11" s="13">
        <v>0.18005008719154639</v>
      </c>
      <c r="W11" s="13">
        <v>0.1704662700309002</v>
      </c>
      <c r="X11" s="13">
        <v>0.17767254749572819</v>
      </c>
      <c r="Y11" s="13">
        <v>0.23276679672433551</v>
      </c>
      <c r="AA11" s="13">
        <v>0.17042101867688469</v>
      </c>
      <c r="AB11" s="13">
        <v>0.228372611612363</v>
      </c>
      <c r="AC11" s="13">
        <v>0.17978322639857561</v>
      </c>
      <c r="AD11" s="13">
        <v>0.14379201313297049</v>
      </c>
      <c r="AE11" s="13">
        <v>0.1986548443538948</v>
      </c>
      <c r="AF11" s="13">
        <v>0.1859429410063424</v>
      </c>
      <c r="AH11" s="13">
        <v>0.17880495321185949</v>
      </c>
      <c r="AI11" s="13">
        <v>0.20175893611519441</v>
      </c>
      <c r="AJ11" s="13">
        <v>0.17168900530154771</v>
      </c>
      <c r="AK11" s="13">
        <v>0.17090701446972029</v>
      </c>
      <c r="AL11" s="13">
        <v>0.18735031081656089</v>
      </c>
      <c r="AN11" s="13">
        <v>0.18929557661156399</v>
      </c>
      <c r="AO11" s="13">
        <v>0.1420952672839344</v>
      </c>
      <c r="AP11" s="13">
        <v>0.191058241076734</v>
      </c>
      <c r="AQ11" s="13">
        <v>0.20385624298340849</v>
      </c>
    </row>
    <row r="12" spans="2:45" ht="19" customHeight="1" x14ac:dyDescent="0.35">
      <c r="B12" s="12" t="s">
        <v>150</v>
      </c>
      <c r="C12" s="13">
        <v>0.13516101715725029</v>
      </c>
      <c r="D12" s="13">
        <v>0.17951843734648851</v>
      </c>
      <c r="E12" s="13">
        <v>0.1801371724080858</v>
      </c>
      <c r="F12" s="13">
        <v>0.1443530311493007</v>
      </c>
      <c r="G12" s="13">
        <v>0.12328307757601489</v>
      </c>
      <c r="H12" s="13">
        <v>0.1187782106038584</v>
      </c>
      <c r="I12" s="13">
        <v>8.2582802982135869E-2</v>
      </c>
      <c r="K12" s="13">
        <v>0.141898828866417</v>
      </c>
      <c r="L12" s="13">
        <v>0.1285644300318054</v>
      </c>
      <c r="N12" s="13">
        <v>0.1628518962447848</v>
      </c>
      <c r="O12" s="13">
        <v>6.4503758401692118E-2</v>
      </c>
      <c r="P12" s="13">
        <v>9.6273612404068259E-2</v>
      </c>
      <c r="Q12" s="13">
        <v>0.142854442338778</v>
      </c>
      <c r="R12" s="13">
        <v>0.13296532639962591</v>
      </c>
      <c r="S12" s="13">
        <v>0.17009716502952529</v>
      </c>
      <c r="T12" s="13">
        <v>0.12671760740416349</v>
      </c>
      <c r="U12" s="13">
        <v>0.1236596144712839</v>
      </c>
      <c r="V12" s="13">
        <v>0.14395693614765401</v>
      </c>
      <c r="W12" s="13">
        <v>0.1285720757019633</v>
      </c>
      <c r="X12" s="13">
        <v>0.1387211162916363</v>
      </c>
      <c r="Y12" s="13">
        <v>0.13168417301192531</v>
      </c>
      <c r="AA12" s="13">
        <v>0.15701364873774909</v>
      </c>
      <c r="AB12" s="13">
        <v>0.1183911285263075</v>
      </c>
      <c r="AC12" s="13">
        <v>0.1473552124104815</v>
      </c>
      <c r="AD12" s="13">
        <v>0.1315926025882905</v>
      </c>
      <c r="AE12" s="13">
        <v>0.1247054944612761</v>
      </c>
      <c r="AF12" s="13">
        <v>0.11792226175708791</v>
      </c>
      <c r="AH12" s="13">
        <v>0.17020676941332349</v>
      </c>
      <c r="AI12" s="13">
        <v>0.12711022975959349</v>
      </c>
      <c r="AJ12" s="13">
        <v>0.14610349907355349</v>
      </c>
      <c r="AK12" s="13">
        <v>0.1353726296927249</v>
      </c>
      <c r="AL12" s="13">
        <v>0.115185827090642</v>
      </c>
      <c r="AN12" s="13">
        <v>0.1279437680070499</v>
      </c>
      <c r="AO12" s="13">
        <v>0.16152088677240689</v>
      </c>
      <c r="AP12" s="13">
        <v>0.14434092002675941</v>
      </c>
      <c r="AQ12" s="13">
        <v>0.1074462017268258</v>
      </c>
    </row>
    <row r="13" spans="2:45" ht="19" customHeight="1" x14ac:dyDescent="0.35">
      <c r="B13" s="12" t="s">
        <v>151</v>
      </c>
      <c r="C13" s="13">
        <v>0.3577289867314713</v>
      </c>
      <c r="D13" s="13">
        <v>0.30100925525436512</v>
      </c>
      <c r="E13" s="13">
        <v>0.27563951285754817</v>
      </c>
      <c r="F13" s="13">
        <v>0.32543547656137511</v>
      </c>
      <c r="G13" s="13">
        <v>0.35323455953680732</v>
      </c>
      <c r="H13" s="13">
        <v>0.36605871108709059</v>
      </c>
      <c r="I13" s="13">
        <v>0.48605733216391589</v>
      </c>
      <c r="K13" s="13">
        <v>0.30431425864929851</v>
      </c>
      <c r="L13" s="13">
        <v>0.41002414171430079</v>
      </c>
      <c r="N13" s="13">
        <v>0.38547012528525532</v>
      </c>
      <c r="O13" s="13">
        <v>0.39588333714920859</v>
      </c>
      <c r="P13" s="13">
        <v>0.44113515959513672</v>
      </c>
      <c r="Q13" s="13">
        <v>0.37023745199300212</v>
      </c>
      <c r="R13" s="13">
        <v>0.35993119549384839</v>
      </c>
      <c r="S13" s="13">
        <v>0.30280622326752649</v>
      </c>
      <c r="T13" s="13">
        <v>0.33579474039472268</v>
      </c>
      <c r="U13" s="13">
        <v>0.3686877399457486</v>
      </c>
      <c r="V13" s="13">
        <v>0.31731313020264379</v>
      </c>
      <c r="W13" s="13">
        <v>0.37020813486754123</v>
      </c>
      <c r="X13" s="13">
        <v>0.38323423150137748</v>
      </c>
      <c r="Y13" s="13">
        <v>0.33947515257150429</v>
      </c>
      <c r="AA13" s="13">
        <v>0.2921162566178398</v>
      </c>
      <c r="AB13" s="13">
        <v>0.38191065447454359</v>
      </c>
      <c r="AC13" s="13">
        <v>0.39667354451631831</v>
      </c>
      <c r="AD13" s="13">
        <v>0.40300534131272447</v>
      </c>
      <c r="AE13" s="13">
        <v>0.40885201905598989</v>
      </c>
      <c r="AF13" s="13">
        <v>0.36362728189242138</v>
      </c>
      <c r="AH13" s="13">
        <v>0.2351382331094104</v>
      </c>
      <c r="AI13" s="13">
        <v>0.33154921856424058</v>
      </c>
      <c r="AJ13" s="13">
        <v>0.40689220614468502</v>
      </c>
      <c r="AK13" s="13">
        <v>0.37068034948863648</v>
      </c>
      <c r="AL13" s="13">
        <v>0.39688292702331512</v>
      </c>
      <c r="AN13" s="13">
        <v>0.37630377287116579</v>
      </c>
      <c r="AO13" s="13">
        <v>0.36395481202538399</v>
      </c>
      <c r="AP13" s="13">
        <v>0.30615712116977889</v>
      </c>
      <c r="AQ13" s="13">
        <v>0.37835695968072408</v>
      </c>
    </row>
    <row r="14" spans="2:45" ht="19" customHeight="1" x14ac:dyDescent="0.35">
      <c r="B14" s="12" t="s">
        <v>81</v>
      </c>
      <c r="C14" s="13">
        <v>6.0033962615842658E-2</v>
      </c>
      <c r="D14" s="13">
        <v>4.189877557642032E-2</v>
      </c>
      <c r="E14" s="13">
        <v>5.0814640495623203E-2</v>
      </c>
      <c r="F14" s="13">
        <v>5.4878287315507347E-2</v>
      </c>
      <c r="G14" s="13">
        <v>5.4080241887314827E-2</v>
      </c>
      <c r="H14" s="13">
        <v>8.4610085916213051E-2</v>
      </c>
      <c r="I14" s="13">
        <v>7.1939843339286061E-2</v>
      </c>
      <c r="K14" s="13">
        <v>4.1875207807769911E-2</v>
      </c>
      <c r="L14" s="13">
        <v>7.7812109787583086E-2</v>
      </c>
      <c r="N14" s="13">
        <v>4.0047794151936683E-2</v>
      </c>
      <c r="O14" s="13">
        <v>5.4272315431716761E-2</v>
      </c>
      <c r="P14" s="13">
        <v>4.9118961038874691E-2</v>
      </c>
      <c r="Q14" s="13">
        <v>8.0350091983604266E-2</v>
      </c>
      <c r="R14" s="13">
        <v>4.5417572701336457E-2</v>
      </c>
      <c r="S14" s="13">
        <v>3.7802408538811567E-2</v>
      </c>
      <c r="T14" s="13">
        <v>5.0768252020843403E-2</v>
      </c>
      <c r="U14" s="13">
        <v>7.7125592305573573E-2</v>
      </c>
      <c r="V14" s="13">
        <v>6.9770285652397832E-2</v>
      </c>
      <c r="W14" s="13">
        <v>6.8444133736647136E-2</v>
      </c>
      <c r="X14" s="13">
        <v>8.002245553066023E-2</v>
      </c>
      <c r="Y14" s="13">
        <v>6.1664546062674283E-2</v>
      </c>
      <c r="AA14" s="13">
        <v>5.4333266001747468E-2</v>
      </c>
      <c r="AB14" s="13">
        <v>3.9401061582782879E-2</v>
      </c>
      <c r="AC14" s="13">
        <v>4.8795615031965368E-2</v>
      </c>
      <c r="AD14" s="13">
        <v>3.3484542560557107E-2</v>
      </c>
      <c r="AE14" s="13">
        <v>9.941815658306194E-2</v>
      </c>
      <c r="AF14" s="13">
        <v>5.829043823453977E-2</v>
      </c>
      <c r="AH14" s="13">
        <v>3.463461865051462E-2</v>
      </c>
      <c r="AI14" s="13">
        <v>7.5203089602163153E-2</v>
      </c>
      <c r="AJ14" s="13">
        <v>6.6054575348997405E-2</v>
      </c>
      <c r="AK14" s="13">
        <v>4.5800396123570862E-2</v>
      </c>
      <c r="AL14" s="13">
        <v>7.5786332796136807E-2</v>
      </c>
      <c r="AN14" s="13">
        <v>4.3177996524465669E-2</v>
      </c>
      <c r="AO14" s="13">
        <v>6.1590822145636152E-2</v>
      </c>
      <c r="AP14" s="13">
        <v>4.9048868144561213E-2</v>
      </c>
      <c r="AQ14" s="13">
        <v>8.4715162915034517E-2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AS19"/>
  <sheetViews>
    <sheetView showGridLines="0" workbookViewId="0">
      <pane xSplit="2" topLeftCell="H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161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1982</v>
      </c>
      <c r="D7" s="22">
        <v>262</v>
      </c>
      <c r="E7" s="22">
        <v>330</v>
      </c>
      <c r="F7" s="22">
        <v>349</v>
      </c>
      <c r="G7" s="22">
        <v>356</v>
      </c>
      <c r="H7" s="22">
        <v>304</v>
      </c>
      <c r="I7" s="22">
        <v>381</v>
      </c>
      <c r="K7" s="22">
        <v>1018</v>
      </c>
      <c r="L7" s="22">
        <v>964</v>
      </c>
      <c r="N7" s="22">
        <v>180</v>
      </c>
      <c r="O7" s="22">
        <v>62</v>
      </c>
      <c r="P7" s="22">
        <v>105</v>
      </c>
      <c r="Q7" s="22">
        <v>88</v>
      </c>
      <c r="R7" s="22">
        <v>210</v>
      </c>
      <c r="S7" s="22">
        <v>152</v>
      </c>
      <c r="T7" s="22">
        <v>151</v>
      </c>
      <c r="U7" s="22">
        <v>183</v>
      </c>
      <c r="V7" s="22">
        <v>268</v>
      </c>
      <c r="W7" s="22">
        <v>268</v>
      </c>
      <c r="X7" s="22">
        <v>150</v>
      </c>
      <c r="Y7" s="22">
        <v>165</v>
      </c>
      <c r="AA7" s="22">
        <v>638</v>
      </c>
      <c r="AB7" s="22">
        <v>145</v>
      </c>
      <c r="AC7" s="22">
        <v>116</v>
      </c>
      <c r="AD7" s="22">
        <v>242</v>
      </c>
      <c r="AE7" s="22">
        <v>386</v>
      </c>
      <c r="AF7" s="22">
        <v>455</v>
      </c>
      <c r="AH7" s="22">
        <v>356</v>
      </c>
      <c r="AI7" s="22">
        <v>176</v>
      </c>
      <c r="AJ7" s="22">
        <v>287</v>
      </c>
      <c r="AK7" s="22">
        <v>461</v>
      </c>
      <c r="AL7" s="22">
        <v>702</v>
      </c>
      <c r="AN7" s="22">
        <v>559</v>
      </c>
      <c r="AO7" s="22">
        <v>524</v>
      </c>
      <c r="AP7" s="22">
        <v>437</v>
      </c>
      <c r="AQ7" s="22">
        <v>455</v>
      </c>
    </row>
    <row r="8" spans="2:45" x14ac:dyDescent="0.35">
      <c r="B8" s="7" t="s">
        <v>57</v>
      </c>
      <c r="C8" s="11">
        <v>1981</v>
      </c>
      <c r="D8" s="11">
        <v>274</v>
      </c>
      <c r="E8" s="11">
        <v>338</v>
      </c>
      <c r="F8" s="11">
        <v>337</v>
      </c>
      <c r="G8" s="11">
        <v>337</v>
      </c>
      <c r="H8" s="11">
        <v>280</v>
      </c>
      <c r="I8" s="11">
        <v>416</v>
      </c>
      <c r="K8" s="11">
        <v>979</v>
      </c>
      <c r="L8" s="11">
        <v>1001</v>
      </c>
      <c r="N8" s="11">
        <v>178</v>
      </c>
      <c r="O8" s="11">
        <v>60</v>
      </c>
      <c r="P8" s="11">
        <v>99</v>
      </c>
      <c r="Q8" s="11">
        <v>79</v>
      </c>
      <c r="R8" s="11">
        <v>216</v>
      </c>
      <c r="S8" s="11">
        <v>159</v>
      </c>
      <c r="T8" s="11">
        <v>139</v>
      </c>
      <c r="U8" s="11">
        <v>178</v>
      </c>
      <c r="V8" s="11">
        <v>278</v>
      </c>
      <c r="W8" s="11">
        <v>258</v>
      </c>
      <c r="X8" s="11">
        <v>159</v>
      </c>
      <c r="Y8" s="11">
        <v>175</v>
      </c>
      <c r="AA8" s="11">
        <v>632</v>
      </c>
      <c r="AB8" s="11">
        <v>146</v>
      </c>
      <c r="AC8" s="11">
        <v>115</v>
      </c>
      <c r="AD8" s="11">
        <v>245</v>
      </c>
      <c r="AE8" s="11">
        <v>386</v>
      </c>
      <c r="AF8" s="11">
        <v>457</v>
      </c>
      <c r="AH8" s="11">
        <v>350</v>
      </c>
      <c r="AI8" s="11">
        <v>177</v>
      </c>
      <c r="AJ8" s="11">
        <v>285</v>
      </c>
      <c r="AK8" s="11">
        <v>464</v>
      </c>
      <c r="AL8" s="11">
        <v>705</v>
      </c>
      <c r="AN8" s="11">
        <v>533</v>
      </c>
      <c r="AO8" s="11">
        <v>513</v>
      </c>
      <c r="AP8" s="11">
        <v>436</v>
      </c>
      <c r="AQ8" s="11">
        <v>495</v>
      </c>
    </row>
    <row r="9" spans="2:45" ht="19" customHeight="1" x14ac:dyDescent="0.35">
      <c r="B9" s="12" t="s">
        <v>101</v>
      </c>
      <c r="C9" s="13">
        <v>6.5074411185637823E-2</v>
      </c>
      <c r="D9" s="13">
        <v>7.833284678380964E-2</v>
      </c>
      <c r="E9" s="13">
        <v>9.3863080522939651E-2</v>
      </c>
      <c r="F9" s="13">
        <v>8.135693383282791E-2</v>
      </c>
      <c r="G9" s="13">
        <v>6.8800479593095265E-2</v>
      </c>
      <c r="H9" s="13">
        <v>6.7492115682525222E-2</v>
      </c>
      <c r="I9" s="13">
        <v>1.511182393482576E-2</v>
      </c>
      <c r="K9" s="13">
        <v>8.9343856701799937E-2</v>
      </c>
      <c r="L9" s="13">
        <v>4.1335898522218972E-2</v>
      </c>
      <c r="N9" s="13">
        <v>5.3840153939537547E-2</v>
      </c>
      <c r="O9" s="13">
        <v>6.2035060923396251E-2</v>
      </c>
      <c r="P9" s="13">
        <v>3.7786820016545729E-2</v>
      </c>
      <c r="Q9" s="13">
        <v>6.4535932121931552E-2</v>
      </c>
      <c r="R9" s="13">
        <v>6.1208896589361239E-2</v>
      </c>
      <c r="S9" s="13">
        <v>5.0246287518777549E-2</v>
      </c>
      <c r="T9" s="13">
        <v>8.1890763351479684E-2</v>
      </c>
      <c r="U9" s="13">
        <v>6.1797712419130277E-2</v>
      </c>
      <c r="V9" s="13">
        <v>0.1125133431833797</v>
      </c>
      <c r="W9" s="13">
        <v>6.2808102085019787E-2</v>
      </c>
      <c r="X9" s="13">
        <v>4.851136533619349E-2</v>
      </c>
      <c r="Y9" s="13">
        <v>4.4718848403319952E-2</v>
      </c>
      <c r="AA9" s="13">
        <v>8.17363708112957E-2</v>
      </c>
      <c r="AB9" s="13">
        <v>5.7697453522831968E-2</v>
      </c>
      <c r="AC9" s="13">
        <v>4.3280723818886278E-2</v>
      </c>
      <c r="AD9" s="13">
        <v>8.3180343335162943E-2</v>
      </c>
      <c r="AE9" s="13">
        <v>4.5249206171904748E-2</v>
      </c>
      <c r="AF9" s="13">
        <v>5.6947842943085157E-2</v>
      </c>
      <c r="AH9" s="13">
        <v>8.2538737946741186E-2</v>
      </c>
      <c r="AI9" s="13">
        <v>4.3097459040599868E-2</v>
      </c>
      <c r="AJ9" s="13">
        <v>4.8924334483678347E-2</v>
      </c>
      <c r="AK9" s="13">
        <v>7.3256925912165774E-2</v>
      </c>
      <c r="AL9" s="13">
        <v>6.3077325187751554E-2</v>
      </c>
      <c r="AN9" s="13">
        <v>7.4640242747617158E-2</v>
      </c>
      <c r="AO9" s="13">
        <v>5.7600610188181613E-2</v>
      </c>
      <c r="AP9" s="13">
        <v>7.3761081954692095E-2</v>
      </c>
      <c r="AQ9" s="13">
        <v>5.3133213459058672E-2</v>
      </c>
    </row>
    <row r="10" spans="2:45" ht="19" customHeight="1" x14ac:dyDescent="0.35">
      <c r="B10" s="12" t="s">
        <v>162</v>
      </c>
      <c r="C10" s="13">
        <v>0.21819600026777591</v>
      </c>
      <c r="D10" s="13">
        <v>0.27251429305169572</v>
      </c>
      <c r="E10" s="13">
        <v>0.28313523896777332</v>
      </c>
      <c r="F10" s="13">
        <v>0.24301140967242371</v>
      </c>
      <c r="G10" s="13">
        <v>0.22508006857017801</v>
      </c>
      <c r="H10" s="13">
        <v>0.17034387000806911</v>
      </c>
      <c r="I10" s="13">
        <v>0.13618016164625441</v>
      </c>
      <c r="K10" s="13">
        <v>0.26265544369225968</v>
      </c>
      <c r="L10" s="13">
        <v>0.17470917812188799</v>
      </c>
      <c r="N10" s="13">
        <v>0.22420647930028359</v>
      </c>
      <c r="O10" s="13">
        <v>0.14726966775874381</v>
      </c>
      <c r="P10" s="13">
        <v>0.19537633027174289</v>
      </c>
      <c r="Q10" s="13">
        <v>0.1697021619445741</v>
      </c>
      <c r="R10" s="13">
        <v>0.2323914224429495</v>
      </c>
      <c r="S10" s="13">
        <v>0.2598856843489703</v>
      </c>
      <c r="T10" s="13">
        <v>0.1548064110176717</v>
      </c>
      <c r="U10" s="13">
        <v>0.2264484346277143</v>
      </c>
      <c r="V10" s="13">
        <v>0.2642764051419092</v>
      </c>
      <c r="W10" s="13">
        <v>0.1855770875505785</v>
      </c>
      <c r="X10" s="13">
        <v>0.2138743393567287</v>
      </c>
      <c r="Y10" s="13">
        <v>0.2367945761923943</v>
      </c>
      <c r="AA10" s="13">
        <v>0.24419715089205929</v>
      </c>
      <c r="AB10" s="13">
        <v>0.24776115802063109</v>
      </c>
      <c r="AC10" s="13">
        <v>0.18355208972624709</v>
      </c>
      <c r="AD10" s="13">
        <v>0.2281435046435237</v>
      </c>
      <c r="AE10" s="13">
        <v>0.1774805663150594</v>
      </c>
      <c r="AF10" s="13">
        <v>0.21062227945979789</v>
      </c>
      <c r="AH10" s="13">
        <v>0.3090174470234564</v>
      </c>
      <c r="AI10" s="13">
        <v>0.20317684865886049</v>
      </c>
      <c r="AJ10" s="13">
        <v>0.17099276469515409</v>
      </c>
      <c r="AK10" s="13">
        <v>0.22788477786472361</v>
      </c>
      <c r="AL10" s="13">
        <v>0.18962449663122019</v>
      </c>
      <c r="AN10" s="13">
        <v>0.2359959337974567</v>
      </c>
      <c r="AO10" s="13">
        <v>0.196322493202465</v>
      </c>
      <c r="AP10" s="13">
        <v>0.27331178365623382</v>
      </c>
      <c r="AQ10" s="13">
        <v>0.174728911428604</v>
      </c>
    </row>
    <row r="11" spans="2:45" ht="32.15" customHeight="1" x14ac:dyDescent="0.35">
      <c r="B11" s="12" t="s">
        <v>103</v>
      </c>
      <c r="C11" s="13">
        <v>0.20150882578415411</v>
      </c>
      <c r="D11" s="13">
        <v>0.20202469908564979</v>
      </c>
      <c r="E11" s="13">
        <v>0.17825530278249391</v>
      </c>
      <c r="F11" s="13">
        <v>0.20146451381228719</v>
      </c>
      <c r="G11" s="13">
        <v>0.18416283083540691</v>
      </c>
      <c r="H11" s="13">
        <v>0.23585340726316939</v>
      </c>
      <c r="I11" s="13">
        <v>0.2110337604276058</v>
      </c>
      <c r="K11" s="13">
        <v>0.20795433418323389</v>
      </c>
      <c r="L11" s="13">
        <v>0.19520432316781561</v>
      </c>
      <c r="N11" s="13">
        <v>0.1425568983963558</v>
      </c>
      <c r="O11" s="13">
        <v>0.28352297558900857</v>
      </c>
      <c r="P11" s="13">
        <v>0.17322311150349151</v>
      </c>
      <c r="Q11" s="13">
        <v>0.26289394801711757</v>
      </c>
      <c r="R11" s="13">
        <v>0.21578166814774871</v>
      </c>
      <c r="S11" s="13">
        <v>0.16969153385226959</v>
      </c>
      <c r="T11" s="13">
        <v>0.25950359996900357</v>
      </c>
      <c r="U11" s="13">
        <v>0.1976288195947728</v>
      </c>
      <c r="V11" s="13">
        <v>0.15597492888764511</v>
      </c>
      <c r="W11" s="13">
        <v>0.21276685336847459</v>
      </c>
      <c r="X11" s="13">
        <v>0.26141090543252948</v>
      </c>
      <c r="Y11" s="13">
        <v>0.1918881831757642</v>
      </c>
      <c r="AA11" s="13">
        <v>0.19427883554139941</v>
      </c>
      <c r="AB11" s="13">
        <v>0.19332002038207649</v>
      </c>
      <c r="AC11" s="13">
        <v>0.1793857805109923</v>
      </c>
      <c r="AD11" s="13">
        <v>0.19720250629246339</v>
      </c>
      <c r="AE11" s="13">
        <v>0.2241524595377806</v>
      </c>
      <c r="AF11" s="13">
        <v>0.20287955981718989</v>
      </c>
      <c r="AH11" s="13">
        <v>0.21431620988378289</v>
      </c>
      <c r="AI11" s="13">
        <v>0.18371435129619071</v>
      </c>
      <c r="AJ11" s="13">
        <v>0.17858361835652539</v>
      </c>
      <c r="AK11" s="13">
        <v>0.2246778971847827</v>
      </c>
      <c r="AL11" s="13">
        <v>0.19365475971348961</v>
      </c>
      <c r="AN11" s="13">
        <v>0.18411281950692429</v>
      </c>
      <c r="AO11" s="13">
        <v>0.2050890224647455</v>
      </c>
      <c r="AP11" s="13">
        <v>0.20699619142095901</v>
      </c>
      <c r="AQ11" s="13">
        <v>0.21122332109631961</v>
      </c>
    </row>
    <row r="12" spans="2:45" ht="19" customHeight="1" x14ac:dyDescent="0.35">
      <c r="B12" s="12" t="s">
        <v>163</v>
      </c>
      <c r="C12" s="13">
        <v>0.25144097677641192</v>
      </c>
      <c r="D12" s="13">
        <v>0.2253929338732702</v>
      </c>
      <c r="E12" s="13">
        <v>0.24577136555330831</v>
      </c>
      <c r="F12" s="13">
        <v>0.25034635282777679</v>
      </c>
      <c r="G12" s="13">
        <v>0.21678827067569409</v>
      </c>
      <c r="H12" s="13">
        <v>0.25867370225410341</v>
      </c>
      <c r="I12" s="13">
        <v>0.29729472208290852</v>
      </c>
      <c r="K12" s="13">
        <v>0.23512453548971851</v>
      </c>
      <c r="L12" s="13">
        <v>0.2674004698702348</v>
      </c>
      <c r="N12" s="13">
        <v>0.33519943751625558</v>
      </c>
      <c r="O12" s="13">
        <v>0.23114177567067001</v>
      </c>
      <c r="P12" s="13">
        <v>0.29553627608757682</v>
      </c>
      <c r="Q12" s="13">
        <v>0.23738566451452239</v>
      </c>
      <c r="R12" s="13">
        <v>0.2236015732133019</v>
      </c>
      <c r="S12" s="13">
        <v>0.30036572408968648</v>
      </c>
      <c r="T12" s="13">
        <v>0.25689929447484561</v>
      </c>
      <c r="U12" s="13">
        <v>0.23681027501434301</v>
      </c>
      <c r="V12" s="13">
        <v>0.1953062869519582</v>
      </c>
      <c r="W12" s="13">
        <v>0.26176246847742229</v>
      </c>
      <c r="X12" s="13">
        <v>0.19706851185518601</v>
      </c>
      <c r="Y12" s="13">
        <v>0.27814881419982002</v>
      </c>
      <c r="AA12" s="13">
        <v>0.24721740585975621</v>
      </c>
      <c r="AB12" s="13">
        <v>0.26939376032545942</v>
      </c>
      <c r="AC12" s="13">
        <v>0.35685055987143022</v>
      </c>
      <c r="AD12" s="13">
        <v>0.23222708172797671</v>
      </c>
      <c r="AE12" s="13">
        <v>0.24298906772391099</v>
      </c>
      <c r="AF12" s="13">
        <v>0.2423775286642823</v>
      </c>
      <c r="AH12" s="13">
        <v>0.2347566755093245</v>
      </c>
      <c r="AI12" s="13">
        <v>0.22225263885414531</v>
      </c>
      <c r="AJ12" s="13">
        <v>0.3200791243688712</v>
      </c>
      <c r="AK12" s="13">
        <v>0.23186703922922991</v>
      </c>
      <c r="AL12" s="13">
        <v>0.25216548562591778</v>
      </c>
      <c r="AN12" s="13">
        <v>0.26065425110720308</v>
      </c>
      <c r="AO12" s="13">
        <v>0.29414914728316421</v>
      </c>
      <c r="AP12" s="13">
        <v>0.21948351521648399</v>
      </c>
      <c r="AQ12" s="13">
        <v>0.22615759922654671</v>
      </c>
    </row>
    <row r="13" spans="2:45" ht="19" customHeight="1" x14ac:dyDescent="0.35">
      <c r="B13" s="12" t="s">
        <v>105</v>
      </c>
      <c r="C13" s="13">
        <v>0.22497106518836019</v>
      </c>
      <c r="D13" s="13">
        <v>0.18981719303016209</v>
      </c>
      <c r="E13" s="13">
        <v>0.17646033906082589</v>
      </c>
      <c r="F13" s="13">
        <v>0.1943099929900737</v>
      </c>
      <c r="G13" s="13">
        <v>0.27322407611213489</v>
      </c>
      <c r="H13" s="13">
        <v>0.21402807632704099</v>
      </c>
      <c r="I13" s="13">
        <v>0.28066014604434342</v>
      </c>
      <c r="K13" s="13">
        <v>0.1735622700034325</v>
      </c>
      <c r="L13" s="13">
        <v>0.27525521093432759</v>
      </c>
      <c r="N13" s="13">
        <v>0.21090686863903799</v>
      </c>
      <c r="O13" s="13">
        <v>0.20587045202741011</v>
      </c>
      <c r="P13" s="13">
        <v>0.2497184602687442</v>
      </c>
      <c r="Q13" s="13">
        <v>0.21048896027963809</v>
      </c>
      <c r="R13" s="13">
        <v>0.2383384105430065</v>
      </c>
      <c r="S13" s="13">
        <v>0.1928469217270446</v>
      </c>
      <c r="T13" s="13">
        <v>0.2314482179916367</v>
      </c>
      <c r="U13" s="13">
        <v>0.2454510624728701</v>
      </c>
      <c r="V13" s="13">
        <v>0.22308324690675699</v>
      </c>
      <c r="W13" s="13">
        <v>0.2232619437303851</v>
      </c>
      <c r="X13" s="13">
        <v>0.24332780934921669</v>
      </c>
      <c r="Y13" s="13">
        <v>0.2138987262402974</v>
      </c>
      <c r="AA13" s="13">
        <v>0.21127564091502959</v>
      </c>
      <c r="AB13" s="13">
        <v>0.198810648497176</v>
      </c>
      <c r="AC13" s="13">
        <v>0.18603631658835679</v>
      </c>
      <c r="AD13" s="13">
        <v>0.23808531893488141</v>
      </c>
      <c r="AE13" s="13">
        <v>0.2470807557149183</v>
      </c>
      <c r="AF13" s="13">
        <v>0.23638269957879171</v>
      </c>
      <c r="AH13" s="13">
        <v>0.1439105285581932</v>
      </c>
      <c r="AI13" s="13">
        <v>0.29014590977479582</v>
      </c>
      <c r="AJ13" s="13">
        <v>0.23125039769355049</v>
      </c>
      <c r="AK13" s="13">
        <v>0.22357627455543941</v>
      </c>
      <c r="AL13" s="13">
        <v>0.24719995209795501</v>
      </c>
      <c r="AN13" s="13">
        <v>0.21043517972767889</v>
      </c>
      <c r="AO13" s="13">
        <v>0.20747943254842449</v>
      </c>
      <c r="AP13" s="13">
        <v>0.20514550058100611</v>
      </c>
      <c r="AQ13" s="13">
        <v>0.27581901737554598</v>
      </c>
    </row>
    <row r="14" spans="2:45" ht="19" customHeight="1" x14ac:dyDescent="0.35">
      <c r="B14" s="12" t="s">
        <v>81</v>
      </c>
      <c r="C14" s="13">
        <v>3.880872079766013E-2</v>
      </c>
      <c r="D14" s="13">
        <v>3.1918034175412738E-2</v>
      </c>
      <c r="E14" s="13">
        <v>2.251467311265901E-2</v>
      </c>
      <c r="F14" s="13">
        <v>2.9510796864610871E-2</v>
      </c>
      <c r="G14" s="13">
        <v>3.1944274213490741E-2</v>
      </c>
      <c r="H14" s="13">
        <v>5.3608828465091928E-2</v>
      </c>
      <c r="I14" s="13">
        <v>5.9719385864062301E-2</v>
      </c>
      <c r="K14" s="13">
        <v>3.135955992955558E-2</v>
      </c>
      <c r="L14" s="13">
        <v>4.6094919383515093E-2</v>
      </c>
      <c r="N14" s="13">
        <v>3.3290162208529553E-2</v>
      </c>
      <c r="O14" s="13">
        <v>7.0160068030771128E-2</v>
      </c>
      <c r="P14" s="13">
        <v>4.8359001851898897E-2</v>
      </c>
      <c r="Q14" s="13">
        <v>5.4993333122216471E-2</v>
      </c>
      <c r="R14" s="13">
        <v>2.8678029063632138E-2</v>
      </c>
      <c r="S14" s="13">
        <v>2.69638484632513E-2</v>
      </c>
      <c r="T14" s="13">
        <v>1.5451713195362579E-2</v>
      </c>
      <c r="U14" s="13">
        <v>3.1863695871169349E-2</v>
      </c>
      <c r="V14" s="13">
        <v>4.8845788928350703E-2</v>
      </c>
      <c r="W14" s="13">
        <v>5.382354478811964E-2</v>
      </c>
      <c r="X14" s="13">
        <v>3.5807068670145638E-2</v>
      </c>
      <c r="Y14" s="13">
        <v>3.4550851788404113E-2</v>
      </c>
      <c r="AA14" s="13">
        <v>2.12945959804599E-2</v>
      </c>
      <c r="AB14" s="13">
        <v>3.3016959251825073E-2</v>
      </c>
      <c r="AC14" s="13">
        <v>5.0894529484087188E-2</v>
      </c>
      <c r="AD14" s="13">
        <v>2.116124506599187E-2</v>
      </c>
      <c r="AE14" s="13">
        <v>6.3047944536426023E-2</v>
      </c>
      <c r="AF14" s="13">
        <v>5.0790089536853093E-2</v>
      </c>
      <c r="AH14" s="13">
        <v>1.546040107850173E-2</v>
      </c>
      <c r="AI14" s="13">
        <v>5.7612792375407701E-2</v>
      </c>
      <c r="AJ14" s="13">
        <v>5.0169760402220293E-2</v>
      </c>
      <c r="AK14" s="13">
        <v>1.8737085253658581E-2</v>
      </c>
      <c r="AL14" s="13">
        <v>5.4277980743665862E-2</v>
      </c>
      <c r="AN14" s="13">
        <v>3.4161573113119792E-2</v>
      </c>
      <c r="AO14" s="13">
        <v>3.9359294313019121E-2</v>
      </c>
      <c r="AP14" s="13">
        <v>2.1301927170624999E-2</v>
      </c>
      <c r="AQ14" s="13">
        <v>5.8937937413925202E-2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I18"/>
  <sheetViews>
    <sheetView showGridLines="0" topLeftCell="C1" workbookViewId="0"/>
  </sheetViews>
  <sheetFormatPr defaultColWidth="8.81640625" defaultRowHeight="14.5" x14ac:dyDescent="0.35"/>
  <cols>
    <col min="1" max="1" width="5" customWidth="1"/>
    <col min="2" max="2" width="25" customWidth="1"/>
    <col min="3" max="9" width="20" customWidth="1"/>
  </cols>
  <sheetData>
    <row r="2" spans="2:9" ht="40" customHeight="1" x14ac:dyDescent="0.35">
      <c r="D2" s="14" t="s">
        <v>394</v>
      </c>
    </row>
    <row r="6" spans="2:9" ht="74.150000000000006" customHeight="1" x14ac:dyDescent="0.35">
      <c r="C6" s="15" t="s">
        <v>395</v>
      </c>
      <c r="D6" s="15" t="s">
        <v>396</v>
      </c>
      <c r="E6" s="15" t="s">
        <v>397</v>
      </c>
      <c r="F6" s="15" t="s">
        <v>398</v>
      </c>
      <c r="G6" s="15" t="s">
        <v>399</v>
      </c>
      <c r="H6" s="15" t="s">
        <v>400</v>
      </c>
      <c r="I6" s="15" t="s">
        <v>401</v>
      </c>
    </row>
    <row r="7" spans="2:9" ht="29" x14ac:dyDescent="0.35">
      <c r="B7" s="12" t="s">
        <v>165</v>
      </c>
      <c r="C7" s="13">
        <v>0.23156882154894001</v>
      </c>
      <c r="D7" s="13">
        <v>0.25896356893620981</v>
      </c>
      <c r="E7" s="13">
        <v>0.16793573543871121</v>
      </c>
      <c r="F7" s="13">
        <v>0.20989237703123659</v>
      </c>
      <c r="G7" s="13">
        <v>0.30195558202077022</v>
      </c>
      <c r="H7" s="13">
        <v>0.48023045821048249</v>
      </c>
      <c r="I7" s="13">
        <v>0.6393163274403334</v>
      </c>
    </row>
    <row r="8" spans="2:9" ht="29" x14ac:dyDescent="0.35">
      <c r="B8" s="12" t="s">
        <v>166</v>
      </c>
      <c r="C8" s="13">
        <v>0.35392551954362372</v>
      </c>
      <c r="D8" s="13">
        <v>0.44952692124329341</v>
      </c>
      <c r="E8" s="13">
        <v>0.33867152617044588</v>
      </c>
      <c r="F8" s="13">
        <v>0.49133057962032678</v>
      </c>
      <c r="G8" s="13">
        <v>0.45380016925353511</v>
      </c>
      <c r="H8" s="13">
        <v>0.39752850010332441</v>
      </c>
      <c r="I8" s="13">
        <v>0.26992683195522371</v>
      </c>
    </row>
    <row r="9" spans="2:9" x14ac:dyDescent="0.35">
      <c r="B9" s="12" t="s">
        <v>167</v>
      </c>
      <c r="C9" s="13">
        <v>0.21618504151990239</v>
      </c>
      <c r="D9" s="13">
        <v>0.18632592283536811</v>
      </c>
      <c r="E9" s="13">
        <v>0.21215815078803821</v>
      </c>
      <c r="F9" s="13">
        <v>0.2043063583892159</v>
      </c>
      <c r="G9" s="13">
        <v>0.17287040755297189</v>
      </c>
      <c r="H9" s="13">
        <v>8.2557477054976541E-2</v>
      </c>
      <c r="I9" s="13">
        <v>6.2814613233800859E-2</v>
      </c>
    </row>
    <row r="10" spans="2:9" ht="29" x14ac:dyDescent="0.35">
      <c r="B10" s="12" t="s">
        <v>168</v>
      </c>
      <c r="C10" s="13">
        <v>0.15862581705957571</v>
      </c>
      <c r="D10" s="13">
        <v>8.01040638686044E-2</v>
      </c>
      <c r="E10" s="13">
        <v>0.2334558394875853</v>
      </c>
      <c r="F10" s="13">
        <v>7.1588570211643943E-2</v>
      </c>
      <c r="G10" s="13">
        <v>5.2164913429075477E-2</v>
      </c>
      <c r="H10" s="13">
        <v>1.8787828425723529E-2</v>
      </c>
      <c r="I10" s="13">
        <v>2.1281813213446101E-2</v>
      </c>
    </row>
    <row r="11" spans="2:9" x14ac:dyDescent="0.35">
      <c r="B11" s="12" t="s">
        <v>81</v>
      </c>
      <c r="C11" s="13">
        <v>3.9694800327958121E-2</v>
      </c>
      <c r="D11" s="13">
        <v>2.50795231165243E-2</v>
      </c>
      <c r="E11" s="13">
        <v>4.777874811521933E-2</v>
      </c>
      <c r="F11" s="13">
        <v>2.2882114747576669E-2</v>
      </c>
      <c r="G11" s="13">
        <v>1.9208927743647269E-2</v>
      </c>
      <c r="H11" s="13">
        <v>2.0895736205492909E-2</v>
      </c>
      <c r="I11" s="13">
        <v>6.6604141571958266E-3</v>
      </c>
    </row>
    <row r="14" spans="2:9" x14ac:dyDescent="0.35">
      <c r="B14" t="s">
        <v>344</v>
      </c>
    </row>
    <row r="15" spans="2:9"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AS18"/>
  <sheetViews>
    <sheetView showGridLines="0" workbookViewId="0">
      <pane xSplit="2" topLeftCell="AD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164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0.6393163274403334</v>
      </c>
      <c r="D9" s="13">
        <v>0.64104159360405066</v>
      </c>
      <c r="E9" s="13">
        <v>0.53753755804005254</v>
      </c>
      <c r="F9" s="13">
        <v>0.6665807958445028</v>
      </c>
      <c r="G9" s="13">
        <v>0.71324209295940988</v>
      </c>
      <c r="H9" s="13">
        <v>0.72226093346624554</v>
      </c>
      <c r="I9" s="13">
        <v>0.59128764346293428</v>
      </c>
      <c r="K9" s="13">
        <v>0.62580091384519165</v>
      </c>
      <c r="L9" s="13">
        <v>0.66085507357614615</v>
      </c>
      <c r="N9" s="13">
        <v>0.66971936599168824</v>
      </c>
      <c r="O9" s="13">
        <v>0.68123060528273727</v>
      </c>
      <c r="P9" s="13">
        <v>0.50710882116890388</v>
      </c>
      <c r="Q9" s="13">
        <v>0.66853281709112922</v>
      </c>
      <c r="R9" s="13">
        <v>0.70704579139134871</v>
      </c>
      <c r="S9" s="13">
        <v>0.606897894160212</v>
      </c>
      <c r="T9" s="13">
        <v>0.62896616691600793</v>
      </c>
      <c r="U9" s="13">
        <v>0.67701646061927934</v>
      </c>
      <c r="V9" s="13">
        <v>0.57382341589586716</v>
      </c>
      <c r="W9" s="13">
        <v>0.61973346021573072</v>
      </c>
      <c r="X9" s="13">
        <v>0.6240456649080619</v>
      </c>
      <c r="Y9" s="13">
        <v>0.73912521785181207</v>
      </c>
      <c r="AA9" s="13">
        <v>0.60816760380603074</v>
      </c>
      <c r="AB9" s="13">
        <v>0.62238218828402292</v>
      </c>
      <c r="AC9" s="13">
        <v>0.50665352454876389</v>
      </c>
      <c r="AD9" s="13">
        <v>0.69218638900921892</v>
      </c>
      <c r="AE9" s="13">
        <v>0.71945751834770766</v>
      </c>
      <c r="AF9" s="13">
        <v>0.63706200628595855</v>
      </c>
      <c r="AH9" s="13">
        <v>0.65275980613606921</v>
      </c>
      <c r="AI9" s="13">
        <v>0.62596791701195142</v>
      </c>
      <c r="AJ9" s="13">
        <v>0.58243523739508207</v>
      </c>
      <c r="AK9" s="13">
        <v>0.65005614417452262</v>
      </c>
      <c r="AL9" s="13">
        <v>0.64384817236565883</v>
      </c>
      <c r="AN9" s="13">
        <v>0.59590247396778651</v>
      </c>
      <c r="AO9" s="13">
        <v>0.67368985269601001</v>
      </c>
      <c r="AP9" s="13">
        <v>0.63969412657140823</v>
      </c>
      <c r="AQ9" s="13">
        <v>0.65935608730744677</v>
      </c>
    </row>
    <row r="10" spans="2:45" ht="46" customHeight="1" x14ac:dyDescent="0.35">
      <c r="B10" s="12" t="s">
        <v>166</v>
      </c>
      <c r="C10" s="13">
        <v>0.26992683195522371</v>
      </c>
      <c r="D10" s="13">
        <v>0.28065688605517303</v>
      </c>
      <c r="E10" s="13">
        <v>0.27755589734889469</v>
      </c>
      <c r="F10" s="13">
        <v>0.27633245640381338</v>
      </c>
      <c r="G10" s="13">
        <v>0.24751451468242799</v>
      </c>
      <c r="H10" s="13">
        <v>0.2085390796294348</v>
      </c>
      <c r="I10" s="13">
        <v>0.32718503898449919</v>
      </c>
      <c r="K10" s="13">
        <v>0.27572753508993503</v>
      </c>
      <c r="L10" s="13">
        <v>0.26068258120786453</v>
      </c>
      <c r="N10" s="13">
        <v>0.31173774044463187</v>
      </c>
      <c r="O10" s="13">
        <v>0.24842039390354209</v>
      </c>
      <c r="P10" s="13">
        <v>0.32322138480478141</v>
      </c>
      <c r="Q10" s="13">
        <v>0.23894576124009009</v>
      </c>
      <c r="R10" s="13">
        <v>0.19989679944491581</v>
      </c>
      <c r="S10" s="13">
        <v>0.33317967356787581</v>
      </c>
      <c r="T10" s="13">
        <v>0.31513688432588738</v>
      </c>
      <c r="U10" s="13">
        <v>0.21540411552727259</v>
      </c>
      <c r="V10" s="13">
        <v>0.30925458563380209</v>
      </c>
      <c r="W10" s="13">
        <v>0.2850113127434859</v>
      </c>
      <c r="X10" s="13">
        <v>0.32911326458017659</v>
      </c>
      <c r="Y10" s="13">
        <v>0.1204675876014874</v>
      </c>
      <c r="AA10" s="13">
        <v>0.28041696543405958</v>
      </c>
      <c r="AB10" s="13">
        <v>0.29181794019796398</v>
      </c>
      <c r="AC10" s="13">
        <v>0.38504086098457502</v>
      </c>
      <c r="AD10" s="13">
        <v>0.16956086832945519</v>
      </c>
      <c r="AE10" s="13">
        <v>0.234851569238748</v>
      </c>
      <c r="AF10" s="13">
        <v>0.30680117207456792</v>
      </c>
      <c r="AH10" s="13">
        <v>0.2841195222134163</v>
      </c>
      <c r="AI10" s="13">
        <v>0.21616022594875259</v>
      </c>
      <c r="AJ10" s="13">
        <v>0.30658321239515263</v>
      </c>
      <c r="AK10" s="13">
        <v>0.2341021599592322</v>
      </c>
      <c r="AL10" s="13">
        <v>0.28735274377169501</v>
      </c>
      <c r="AN10" s="13">
        <v>0.32587366310590449</v>
      </c>
      <c r="AO10" s="13">
        <v>0.22588899777930219</v>
      </c>
      <c r="AP10" s="13">
        <v>0.24623898529228411</v>
      </c>
      <c r="AQ10" s="13">
        <v>0.27303809408646662</v>
      </c>
    </row>
    <row r="11" spans="2:45" ht="19" customHeight="1" x14ac:dyDescent="0.35">
      <c r="B11" s="12" t="s">
        <v>167</v>
      </c>
      <c r="C11" s="13">
        <v>6.2814613233800859E-2</v>
      </c>
      <c r="D11" s="13">
        <v>5.6757513488720338E-2</v>
      </c>
      <c r="E11" s="13">
        <v>0.1271034154494966</v>
      </c>
      <c r="F11" s="13">
        <v>3.346567823518546E-2</v>
      </c>
      <c r="G11" s="13">
        <v>2.9671748880652649E-2</v>
      </c>
      <c r="H11" s="13">
        <v>5.5376949087807659E-2</v>
      </c>
      <c r="I11" s="13">
        <v>5.2915336620737032E-2</v>
      </c>
      <c r="K11" s="13">
        <v>6.3567412965136891E-2</v>
      </c>
      <c r="L11" s="13">
        <v>6.1614919107519497E-2</v>
      </c>
      <c r="N11" s="13">
        <v>0</v>
      </c>
      <c r="O11" s="13">
        <v>0</v>
      </c>
      <c r="P11" s="13">
        <v>0.1332732016471849</v>
      </c>
      <c r="Q11" s="13">
        <v>9.2521421668780968E-2</v>
      </c>
      <c r="R11" s="13">
        <v>9.3057409163735422E-2</v>
      </c>
      <c r="S11" s="13">
        <v>4.1300238470204642E-2</v>
      </c>
      <c r="T11" s="13">
        <v>0</v>
      </c>
      <c r="U11" s="13">
        <v>5.4378125681960342E-2</v>
      </c>
      <c r="V11" s="13">
        <v>8.6653833148297901E-2</v>
      </c>
      <c r="W11" s="13">
        <v>8.1544259319546258E-2</v>
      </c>
      <c r="X11" s="13">
        <v>4.6841070511761299E-2</v>
      </c>
      <c r="Y11" s="13">
        <v>6.9717777623248683E-2</v>
      </c>
      <c r="AA11" s="13">
        <v>7.744465014315631E-2</v>
      </c>
      <c r="AB11" s="13">
        <v>8.5799871518013077E-2</v>
      </c>
      <c r="AC11" s="13">
        <v>3.1926447323555533E-2</v>
      </c>
      <c r="AD11" s="13">
        <v>0.1089107672854164</v>
      </c>
      <c r="AE11" s="13">
        <v>3.5753959688859277E-2</v>
      </c>
      <c r="AF11" s="13">
        <v>2.6745143410243019E-2</v>
      </c>
      <c r="AH11" s="13">
        <v>4.1929754183890819E-2</v>
      </c>
      <c r="AI11" s="13">
        <v>0.15787185703929599</v>
      </c>
      <c r="AJ11" s="13">
        <v>6.5694007317149819E-2</v>
      </c>
      <c r="AK11" s="13">
        <v>7.9359870391992576E-2</v>
      </c>
      <c r="AL11" s="13">
        <v>4.1626681799460663E-2</v>
      </c>
      <c r="AN11" s="13">
        <v>5.6929849145249317E-2</v>
      </c>
      <c r="AO11" s="13">
        <v>7.0258220500864527E-2</v>
      </c>
      <c r="AP11" s="13">
        <v>7.3976876437891428E-2</v>
      </c>
      <c r="AQ11" s="13">
        <v>4.8492968170334487E-2</v>
      </c>
    </row>
    <row r="12" spans="2:45" ht="32.15" customHeight="1" x14ac:dyDescent="0.35">
      <c r="B12" s="12" t="s">
        <v>168</v>
      </c>
      <c r="C12" s="13">
        <v>2.1281813213446101E-2</v>
      </c>
      <c r="D12" s="13">
        <v>2.1544006852055899E-2</v>
      </c>
      <c r="E12" s="13">
        <v>4.9554081905847411E-2</v>
      </c>
      <c r="F12" s="13">
        <v>7.7026692432184667E-3</v>
      </c>
      <c r="G12" s="13">
        <v>0</v>
      </c>
      <c r="H12" s="13">
        <v>1.382303781651213E-2</v>
      </c>
      <c r="I12" s="13">
        <v>2.8611980931829459E-2</v>
      </c>
      <c r="K12" s="13">
        <v>2.9290169438687841E-2</v>
      </c>
      <c r="L12" s="13">
        <v>8.5193512668402908E-3</v>
      </c>
      <c r="N12" s="13">
        <v>1.854289356368E-2</v>
      </c>
      <c r="O12" s="13">
        <v>0</v>
      </c>
      <c r="P12" s="13">
        <v>3.6396592379129789E-2</v>
      </c>
      <c r="Q12" s="13">
        <v>0</v>
      </c>
      <c r="R12" s="13">
        <v>0</v>
      </c>
      <c r="S12" s="13">
        <v>1.8622193801707859E-2</v>
      </c>
      <c r="T12" s="13">
        <v>5.589694875810447E-2</v>
      </c>
      <c r="U12" s="13">
        <v>1.8149531835555541E-2</v>
      </c>
      <c r="V12" s="13">
        <v>3.0268165322032751E-2</v>
      </c>
      <c r="W12" s="13">
        <v>1.371096772123705E-2</v>
      </c>
      <c r="X12" s="13">
        <v>0</v>
      </c>
      <c r="Y12" s="13">
        <v>4.9407756518197503E-2</v>
      </c>
      <c r="AA12" s="13">
        <v>2.4270791506425041E-2</v>
      </c>
      <c r="AB12" s="13">
        <v>0</v>
      </c>
      <c r="AC12" s="13">
        <v>7.6379167143105525E-2</v>
      </c>
      <c r="AD12" s="13">
        <v>2.9341975375909629E-2</v>
      </c>
      <c r="AE12" s="13">
        <v>0</v>
      </c>
      <c r="AF12" s="13">
        <v>2.215656205235432E-2</v>
      </c>
      <c r="AH12" s="13">
        <v>1.427444050351151E-2</v>
      </c>
      <c r="AI12" s="13">
        <v>0</v>
      </c>
      <c r="AJ12" s="13">
        <v>4.5287542892615537E-2</v>
      </c>
      <c r="AK12" s="13">
        <v>2.895994052759493E-2</v>
      </c>
      <c r="AL12" s="13">
        <v>1.7410254082434441E-2</v>
      </c>
      <c r="AN12" s="13">
        <v>1.5949582685372929E-2</v>
      </c>
      <c r="AO12" s="13">
        <v>2.2099162778141879E-2</v>
      </c>
      <c r="AP12" s="13">
        <v>3.3829680192998542E-2</v>
      </c>
      <c r="AQ12" s="13">
        <v>1.1540108383256781E-2</v>
      </c>
    </row>
    <row r="13" spans="2:45" ht="19" customHeight="1" x14ac:dyDescent="0.35">
      <c r="B13" s="12" t="s">
        <v>81</v>
      </c>
      <c r="C13" s="13">
        <v>6.6604141571958266E-3</v>
      </c>
      <c r="D13" s="13">
        <v>0</v>
      </c>
      <c r="E13" s="13">
        <v>8.2490472557090345E-3</v>
      </c>
      <c r="F13" s="13">
        <v>1.5918400273280089E-2</v>
      </c>
      <c r="G13" s="13">
        <v>9.5716434775095019E-3</v>
      </c>
      <c r="H13" s="13">
        <v>0</v>
      </c>
      <c r="I13" s="13">
        <v>0</v>
      </c>
      <c r="K13" s="13">
        <v>5.613968661048724E-3</v>
      </c>
      <c r="L13" s="13">
        <v>8.3280748416293959E-3</v>
      </c>
      <c r="N13" s="13">
        <v>0</v>
      </c>
      <c r="O13" s="13">
        <v>7.0349000813720683E-2</v>
      </c>
      <c r="P13" s="13">
        <v>0</v>
      </c>
      <c r="Q13" s="13">
        <v>0</v>
      </c>
      <c r="R13" s="13">
        <v>0</v>
      </c>
      <c r="S13" s="13">
        <v>0</v>
      </c>
      <c r="T13" s="13">
        <v>0</v>
      </c>
      <c r="U13" s="13">
        <v>3.50517663359321E-2</v>
      </c>
      <c r="V13" s="13">
        <v>0</v>
      </c>
      <c r="W13" s="13">
        <v>0</v>
      </c>
      <c r="X13" s="13">
        <v>0</v>
      </c>
      <c r="Y13" s="13">
        <v>2.128166040525439E-2</v>
      </c>
      <c r="AA13" s="13">
        <v>9.6999891103283446E-3</v>
      </c>
      <c r="AB13" s="13">
        <v>0</v>
      </c>
      <c r="AC13" s="13">
        <v>0</v>
      </c>
      <c r="AD13" s="13">
        <v>0</v>
      </c>
      <c r="AE13" s="13">
        <v>9.9369527246848562E-3</v>
      </c>
      <c r="AF13" s="13">
        <v>7.2351161768763519E-3</v>
      </c>
      <c r="AH13" s="13">
        <v>6.91647696311229E-3</v>
      </c>
      <c r="AI13" s="13">
        <v>0</v>
      </c>
      <c r="AJ13" s="13">
        <v>0</v>
      </c>
      <c r="AK13" s="13">
        <v>7.521884946657776E-3</v>
      </c>
      <c r="AL13" s="13">
        <v>9.7621479807508769E-3</v>
      </c>
      <c r="AN13" s="13">
        <v>5.3444310956867599E-3</v>
      </c>
      <c r="AO13" s="13">
        <v>8.0637662456813624E-3</v>
      </c>
      <c r="AP13" s="13">
        <v>6.2603315054174762E-3</v>
      </c>
      <c r="AQ13" s="13">
        <v>7.5727420524952299E-3</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169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0.48023045821048249</v>
      </c>
      <c r="D9" s="13">
        <v>0.43241393188213167</v>
      </c>
      <c r="E9" s="13">
        <v>0.42890534871594133</v>
      </c>
      <c r="F9" s="13">
        <v>0.4911661006148858</v>
      </c>
      <c r="G9" s="13">
        <v>0.5033270425250389</v>
      </c>
      <c r="H9" s="13">
        <v>0.57198776142009411</v>
      </c>
      <c r="I9" s="13">
        <v>0.50474958511145784</v>
      </c>
      <c r="K9" s="13">
        <v>0.4584311306512337</v>
      </c>
      <c r="L9" s="13">
        <v>0.5149708069926211</v>
      </c>
      <c r="N9" s="13">
        <v>0.4816153039930765</v>
      </c>
      <c r="O9" s="13">
        <v>0.52067277531630873</v>
      </c>
      <c r="P9" s="13">
        <v>0.50737905750548495</v>
      </c>
      <c r="Q9" s="13">
        <v>0.51675813787076263</v>
      </c>
      <c r="R9" s="13">
        <v>0.46270859041612072</v>
      </c>
      <c r="S9" s="13">
        <v>0.53090836622417459</v>
      </c>
      <c r="T9" s="13">
        <v>0.59302605012288567</v>
      </c>
      <c r="U9" s="13">
        <v>0.41891422019591901</v>
      </c>
      <c r="V9" s="13">
        <v>0.48164385484737571</v>
      </c>
      <c r="W9" s="13">
        <v>0.50175674275924365</v>
      </c>
      <c r="X9" s="13">
        <v>0.47262317447073843</v>
      </c>
      <c r="Y9" s="13">
        <v>0.37791814284171138</v>
      </c>
      <c r="AA9" s="13">
        <v>0.47075472990355849</v>
      </c>
      <c r="AB9" s="13">
        <v>0.46116630314400731</v>
      </c>
      <c r="AC9" s="13">
        <v>0.26199764282161181</v>
      </c>
      <c r="AD9" s="13">
        <v>0.44797379865887871</v>
      </c>
      <c r="AE9" s="13">
        <v>0.49883789764293568</v>
      </c>
      <c r="AF9" s="13">
        <v>0.55679527730733447</v>
      </c>
      <c r="AH9" s="13">
        <v>0.48577962629515692</v>
      </c>
      <c r="AI9" s="13">
        <v>0.46377725733259539</v>
      </c>
      <c r="AJ9" s="13">
        <v>0.41657675704609798</v>
      </c>
      <c r="AK9" s="13">
        <v>0.49844708444795449</v>
      </c>
      <c r="AL9" s="13">
        <v>0.48811379068567751</v>
      </c>
      <c r="AN9" s="13">
        <v>0.47488239120846631</v>
      </c>
      <c r="AO9" s="13">
        <v>0.59364040000446494</v>
      </c>
      <c r="AP9" s="13">
        <v>0.4292929083672602</v>
      </c>
      <c r="AQ9" s="13">
        <v>0.42042378179046808</v>
      </c>
    </row>
    <row r="10" spans="2:45" ht="46" customHeight="1" x14ac:dyDescent="0.35">
      <c r="B10" s="12" t="s">
        <v>166</v>
      </c>
      <c r="C10" s="13">
        <v>0.39752850010332441</v>
      </c>
      <c r="D10" s="13">
        <v>0.31666310313862528</v>
      </c>
      <c r="E10" s="13">
        <v>0.40692905660036832</v>
      </c>
      <c r="F10" s="13">
        <v>0.43008302077846011</v>
      </c>
      <c r="G10" s="13">
        <v>0.41724579677272988</v>
      </c>
      <c r="H10" s="13">
        <v>0.38611880053342329</v>
      </c>
      <c r="I10" s="13">
        <v>0.42650071542252882</v>
      </c>
      <c r="K10" s="13">
        <v>0.42101221297980551</v>
      </c>
      <c r="L10" s="13">
        <v>0.36010384221829639</v>
      </c>
      <c r="N10" s="13">
        <v>0.39098066331955289</v>
      </c>
      <c r="O10" s="13">
        <v>0.31460576826959191</v>
      </c>
      <c r="P10" s="13">
        <v>0.32882879994997272</v>
      </c>
      <c r="Q10" s="13">
        <v>0.38735953653222172</v>
      </c>
      <c r="R10" s="13">
        <v>0.45305195834280682</v>
      </c>
      <c r="S10" s="13">
        <v>0.30673699486754441</v>
      </c>
      <c r="T10" s="13">
        <v>0.35335788147109948</v>
      </c>
      <c r="U10" s="13">
        <v>0.46571526022376081</v>
      </c>
      <c r="V10" s="13">
        <v>0.40005017592007602</v>
      </c>
      <c r="W10" s="13">
        <v>0.43186501851155412</v>
      </c>
      <c r="X10" s="13">
        <v>0.37808090958895341</v>
      </c>
      <c r="Y10" s="13">
        <v>0.40556294446112179</v>
      </c>
      <c r="AA10" s="13">
        <v>0.41606266442165418</v>
      </c>
      <c r="AB10" s="13">
        <v>0.47394615993977868</v>
      </c>
      <c r="AC10" s="13">
        <v>0.54945868538015996</v>
      </c>
      <c r="AD10" s="13">
        <v>0.38135139700640652</v>
      </c>
      <c r="AE10" s="13">
        <v>0.3700467626315313</v>
      </c>
      <c r="AF10" s="13">
        <v>0.33539186328687881</v>
      </c>
      <c r="AH10" s="13">
        <v>0.44123222718382582</v>
      </c>
      <c r="AI10" s="13">
        <v>0.42335177989682221</v>
      </c>
      <c r="AJ10" s="13">
        <v>0.45084544814957123</v>
      </c>
      <c r="AK10" s="13">
        <v>0.36622772138889931</v>
      </c>
      <c r="AL10" s="13">
        <v>0.36338307854043661</v>
      </c>
      <c r="AN10" s="13">
        <v>0.43272687692948969</v>
      </c>
      <c r="AO10" s="13">
        <v>0.28137899196680882</v>
      </c>
      <c r="AP10" s="13">
        <v>0.44789098677103018</v>
      </c>
      <c r="AQ10" s="13">
        <v>0.4162709545156113</v>
      </c>
    </row>
    <row r="11" spans="2:45" ht="19" customHeight="1" x14ac:dyDescent="0.35">
      <c r="B11" s="12" t="s">
        <v>167</v>
      </c>
      <c r="C11" s="13">
        <v>8.2557477054976541E-2</v>
      </c>
      <c r="D11" s="13">
        <v>0.2056878880798424</v>
      </c>
      <c r="E11" s="13">
        <v>0.10441497462633199</v>
      </c>
      <c r="F11" s="13">
        <v>3.3962439263883933E-2</v>
      </c>
      <c r="G11" s="13">
        <v>6.9265024150503687E-2</v>
      </c>
      <c r="H11" s="13">
        <v>2.6372473401506929E-2</v>
      </c>
      <c r="I11" s="13">
        <v>1.502149732977939E-2</v>
      </c>
      <c r="K11" s="13">
        <v>8.4634449787482441E-2</v>
      </c>
      <c r="L11" s="13">
        <v>7.9247523711593118E-2</v>
      </c>
      <c r="N11" s="13">
        <v>4.1643446514957438E-2</v>
      </c>
      <c r="O11" s="13">
        <v>9.4372455600378644E-2</v>
      </c>
      <c r="P11" s="13">
        <v>0.11378043484943109</v>
      </c>
      <c r="Q11" s="13">
        <v>9.5882325597015997E-2</v>
      </c>
      <c r="R11" s="13">
        <v>6.679508723001612E-2</v>
      </c>
      <c r="S11" s="13">
        <v>0.13881446175135409</v>
      </c>
      <c r="T11" s="13">
        <v>5.361606840601469E-2</v>
      </c>
      <c r="U11" s="13">
        <v>4.0362374304751127E-2</v>
      </c>
      <c r="V11" s="13">
        <v>0.1183059692325483</v>
      </c>
      <c r="W11" s="13">
        <v>1.459435001897751E-2</v>
      </c>
      <c r="X11" s="13">
        <v>9.8674939510893164E-2</v>
      </c>
      <c r="Y11" s="13">
        <v>0.12726451382305229</v>
      </c>
      <c r="AA11" s="13">
        <v>5.7883011195419741E-2</v>
      </c>
      <c r="AB11" s="13">
        <v>6.4887536916213934E-2</v>
      </c>
      <c r="AC11" s="13">
        <v>0.18854367179822809</v>
      </c>
      <c r="AD11" s="13">
        <v>0.11155417949754121</v>
      </c>
      <c r="AE11" s="13">
        <v>9.4042704751557182E-2</v>
      </c>
      <c r="AF11" s="13">
        <v>8.1749304809820525E-2</v>
      </c>
      <c r="AH11" s="13">
        <v>4.2765002459836728E-2</v>
      </c>
      <c r="AI11" s="13">
        <v>8.8848483901574335E-2</v>
      </c>
      <c r="AJ11" s="13">
        <v>8.2326272860509947E-2</v>
      </c>
      <c r="AK11" s="13">
        <v>9.7817116214272234E-2</v>
      </c>
      <c r="AL11" s="13">
        <v>9.972859691077389E-2</v>
      </c>
      <c r="AN11" s="13">
        <v>6.4635159259913533E-2</v>
      </c>
      <c r="AO11" s="13">
        <v>7.527468033898356E-2</v>
      </c>
      <c r="AP11" s="13">
        <v>0.10856700611406229</v>
      </c>
      <c r="AQ11" s="13">
        <v>8.3185790561865758E-2</v>
      </c>
    </row>
    <row r="12" spans="2:45" ht="32.15" customHeight="1" x14ac:dyDescent="0.35">
      <c r="B12" s="12" t="s">
        <v>168</v>
      </c>
      <c r="C12" s="13">
        <v>1.8787828425723529E-2</v>
      </c>
      <c r="D12" s="13">
        <v>2.1826866908481891E-2</v>
      </c>
      <c r="E12" s="13">
        <v>4.2099722788151321E-2</v>
      </c>
      <c r="F12" s="13">
        <v>1.0356063264285689E-2</v>
      </c>
      <c r="G12" s="13">
        <v>0</v>
      </c>
      <c r="H12" s="13">
        <v>1.552096464497579E-2</v>
      </c>
      <c r="I12" s="13">
        <v>1.461725159694946E-2</v>
      </c>
      <c r="K12" s="13">
        <v>2.4440496737024149E-2</v>
      </c>
      <c r="L12" s="13">
        <v>9.7794923589071305E-3</v>
      </c>
      <c r="N12" s="13">
        <v>6.1529503844336218E-2</v>
      </c>
      <c r="O12" s="13">
        <v>0</v>
      </c>
      <c r="P12" s="13">
        <v>0</v>
      </c>
      <c r="Q12" s="13">
        <v>0</v>
      </c>
      <c r="R12" s="13">
        <v>1.744436401105617E-2</v>
      </c>
      <c r="S12" s="13">
        <v>0</v>
      </c>
      <c r="T12" s="13">
        <v>0</v>
      </c>
      <c r="U12" s="13">
        <v>1.8360808506935989E-2</v>
      </c>
      <c r="V12" s="13">
        <v>0</v>
      </c>
      <c r="W12" s="13">
        <v>3.1480352400498922E-2</v>
      </c>
      <c r="X12" s="13">
        <v>5.0620976429414953E-2</v>
      </c>
      <c r="Y12" s="13">
        <v>2.6376177377745402E-2</v>
      </c>
      <c r="AA12" s="13">
        <v>1.897971296492762E-2</v>
      </c>
      <c r="AB12" s="13">
        <v>0</v>
      </c>
      <c r="AC12" s="13">
        <v>0</v>
      </c>
      <c r="AD12" s="13">
        <v>5.9120624837173723E-2</v>
      </c>
      <c r="AE12" s="13">
        <v>1.3161786851629199E-2</v>
      </c>
      <c r="AF12" s="13">
        <v>8.1727991716175792E-3</v>
      </c>
      <c r="AH12" s="13">
        <v>6.7123466705180752E-3</v>
      </c>
      <c r="AI12" s="13">
        <v>0</v>
      </c>
      <c r="AJ12" s="13">
        <v>1.505102920681769E-2</v>
      </c>
      <c r="AK12" s="13">
        <v>2.9986193002216159E-2</v>
      </c>
      <c r="AL12" s="13">
        <v>2.5205980013288189E-2</v>
      </c>
      <c r="AN12" s="13">
        <v>1.721729343692199E-2</v>
      </c>
      <c r="AO12" s="13">
        <v>2.3915340790405741E-2</v>
      </c>
      <c r="AP12" s="13">
        <v>7.3275084186696926E-3</v>
      </c>
      <c r="AQ12" s="13">
        <v>3.0726277565395609E-2</v>
      </c>
    </row>
    <row r="13" spans="2:45" ht="19" customHeight="1" x14ac:dyDescent="0.35">
      <c r="B13" s="12" t="s">
        <v>81</v>
      </c>
      <c r="C13" s="13">
        <v>2.0895736205492909E-2</v>
      </c>
      <c r="D13" s="13">
        <v>2.3408209990918621E-2</v>
      </c>
      <c r="E13" s="13">
        <v>1.7650897269207301E-2</v>
      </c>
      <c r="F13" s="13">
        <v>3.4432376078484588E-2</v>
      </c>
      <c r="G13" s="13">
        <v>1.0162136551727419E-2</v>
      </c>
      <c r="H13" s="13">
        <v>0</v>
      </c>
      <c r="I13" s="13">
        <v>3.911095053928438E-2</v>
      </c>
      <c r="K13" s="13">
        <v>1.148170984445419E-2</v>
      </c>
      <c r="L13" s="13">
        <v>3.5898334718582142E-2</v>
      </c>
      <c r="N13" s="13">
        <v>2.423108232807698E-2</v>
      </c>
      <c r="O13" s="13">
        <v>7.0349000813720683E-2</v>
      </c>
      <c r="P13" s="13">
        <v>5.0011707695111221E-2</v>
      </c>
      <c r="Q13" s="13">
        <v>0</v>
      </c>
      <c r="R13" s="13">
        <v>0</v>
      </c>
      <c r="S13" s="13">
        <v>2.3540177156927081E-2</v>
      </c>
      <c r="T13" s="13">
        <v>0</v>
      </c>
      <c r="U13" s="13">
        <v>5.6647336768633039E-2</v>
      </c>
      <c r="V13" s="13">
        <v>0</v>
      </c>
      <c r="W13" s="13">
        <v>2.030353630972604E-2</v>
      </c>
      <c r="X13" s="13">
        <v>0</v>
      </c>
      <c r="Y13" s="13">
        <v>6.2878221496369111E-2</v>
      </c>
      <c r="AA13" s="13">
        <v>3.6319881514439718E-2</v>
      </c>
      <c r="AB13" s="13">
        <v>0</v>
      </c>
      <c r="AC13" s="13">
        <v>0</v>
      </c>
      <c r="AD13" s="13">
        <v>0</v>
      </c>
      <c r="AE13" s="13">
        <v>2.3910848122346569E-2</v>
      </c>
      <c r="AF13" s="13">
        <v>1.789075542434879E-2</v>
      </c>
      <c r="AH13" s="13">
        <v>2.3510797390662481E-2</v>
      </c>
      <c r="AI13" s="13">
        <v>2.4022478869008261E-2</v>
      </c>
      <c r="AJ13" s="13">
        <v>3.5200492737003167E-2</v>
      </c>
      <c r="AK13" s="13">
        <v>7.521884946657776E-3</v>
      </c>
      <c r="AL13" s="13">
        <v>2.3568553849823749E-2</v>
      </c>
      <c r="AN13" s="13">
        <v>1.0538279165208541E-2</v>
      </c>
      <c r="AO13" s="13">
        <v>2.579058689933688E-2</v>
      </c>
      <c r="AP13" s="13">
        <v>6.9215903289775327E-3</v>
      </c>
      <c r="AQ13" s="13">
        <v>4.9393195566659158E-2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S24"/>
  <sheetViews>
    <sheetView showGridLines="0" tabSelected="1" topLeftCell="A13" workbookViewId="0">
      <pane xSplit="2" topLeftCell="C1" activePane="topRight" state="frozen"/>
      <selection pane="topRight" activeCell="B2" sqref="B2:AS20"/>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82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1919</v>
      </c>
      <c r="D7" s="22">
        <v>244</v>
      </c>
      <c r="E7" s="22">
        <v>319</v>
      </c>
      <c r="F7" s="22">
        <v>339</v>
      </c>
      <c r="G7" s="22">
        <v>347</v>
      </c>
      <c r="H7" s="22">
        <v>294</v>
      </c>
      <c r="I7" s="22">
        <v>376</v>
      </c>
      <c r="K7" s="22">
        <v>987</v>
      </c>
      <c r="L7" s="22">
        <v>932</v>
      </c>
      <c r="N7" s="22">
        <v>177</v>
      </c>
      <c r="O7" s="22">
        <v>59</v>
      </c>
      <c r="P7" s="22">
        <v>100</v>
      </c>
      <c r="Q7" s="22">
        <v>85</v>
      </c>
      <c r="R7" s="22">
        <v>204</v>
      </c>
      <c r="S7" s="22">
        <v>149</v>
      </c>
      <c r="T7" s="22">
        <v>149</v>
      </c>
      <c r="U7" s="22">
        <v>175</v>
      </c>
      <c r="V7" s="22">
        <v>261</v>
      </c>
      <c r="W7" s="22">
        <v>258</v>
      </c>
      <c r="X7" s="22">
        <v>142</v>
      </c>
      <c r="Y7" s="22">
        <v>160</v>
      </c>
      <c r="AA7" s="22">
        <v>621</v>
      </c>
      <c r="AB7" s="22">
        <v>142</v>
      </c>
      <c r="AC7" s="22">
        <v>110</v>
      </c>
      <c r="AD7" s="22">
        <v>234</v>
      </c>
      <c r="AE7" s="22">
        <v>367</v>
      </c>
      <c r="AF7" s="22">
        <v>445</v>
      </c>
      <c r="AH7" s="22">
        <v>346</v>
      </c>
      <c r="AI7" s="22">
        <v>169</v>
      </c>
      <c r="AJ7" s="22">
        <v>274</v>
      </c>
      <c r="AK7" s="22">
        <v>450</v>
      </c>
      <c r="AL7" s="22">
        <v>680</v>
      </c>
      <c r="AN7" s="22">
        <v>546</v>
      </c>
      <c r="AO7" s="22">
        <v>506</v>
      </c>
      <c r="AP7" s="22">
        <v>417</v>
      </c>
      <c r="AQ7" s="22">
        <v>443</v>
      </c>
    </row>
    <row r="8" spans="2:45" x14ac:dyDescent="0.35">
      <c r="B8" s="7" t="s">
        <v>57</v>
      </c>
      <c r="C8" s="11">
        <v>1919</v>
      </c>
      <c r="D8" s="11">
        <v>256</v>
      </c>
      <c r="E8" s="11">
        <v>327</v>
      </c>
      <c r="F8" s="11">
        <v>327</v>
      </c>
      <c r="G8" s="11">
        <v>328</v>
      </c>
      <c r="H8" s="11">
        <v>270</v>
      </c>
      <c r="I8" s="11">
        <v>411</v>
      </c>
      <c r="K8" s="11">
        <v>950</v>
      </c>
      <c r="L8" s="11">
        <v>969</v>
      </c>
      <c r="N8" s="11">
        <v>176</v>
      </c>
      <c r="O8" s="11">
        <v>57</v>
      </c>
      <c r="P8" s="11">
        <v>95</v>
      </c>
      <c r="Q8" s="11">
        <v>76</v>
      </c>
      <c r="R8" s="11">
        <v>210</v>
      </c>
      <c r="S8" s="11">
        <v>156</v>
      </c>
      <c r="T8" s="11">
        <v>137</v>
      </c>
      <c r="U8" s="11">
        <v>171</v>
      </c>
      <c r="V8" s="11">
        <v>270</v>
      </c>
      <c r="W8" s="11">
        <v>249</v>
      </c>
      <c r="X8" s="11">
        <v>151</v>
      </c>
      <c r="Y8" s="11">
        <v>170</v>
      </c>
      <c r="AA8" s="11">
        <v>615</v>
      </c>
      <c r="AB8" s="11">
        <v>143</v>
      </c>
      <c r="AC8" s="11">
        <v>110</v>
      </c>
      <c r="AD8" s="11">
        <v>237</v>
      </c>
      <c r="AE8" s="11">
        <v>366</v>
      </c>
      <c r="AF8" s="11">
        <v>448</v>
      </c>
      <c r="AH8" s="11">
        <v>340</v>
      </c>
      <c r="AI8" s="11">
        <v>170</v>
      </c>
      <c r="AJ8" s="11">
        <v>273</v>
      </c>
      <c r="AK8" s="11">
        <v>453</v>
      </c>
      <c r="AL8" s="11">
        <v>683</v>
      </c>
      <c r="AN8" s="11">
        <v>521</v>
      </c>
      <c r="AO8" s="11">
        <v>496</v>
      </c>
      <c r="AP8" s="11">
        <v>417</v>
      </c>
      <c r="AQ8" s="11">
        <v>482</v>
      </c>
    </row>
    <row r="9" spans="2:45" ht="32.15" customHeight="1" x14ac:dyDescent="0.35">
      <c r="B9" s="12" t="s">
        <v>83</v>
      </c>
      <c r="C9" s="13">
        <v>0.45016301976360368</v>
      </c>
      <c r="D9" s="13">
        <v>0.29937631229660933</v>
      </c>
      <c r="E9" s="13">
        <v>0.37683793876875948</v>
      </c>
      <c r="F9" s="13">
        <v>0.37702246115234839</v>
      </c>
      <c r="G9" s="13">
        <v>0.42836375065773402</v>
      </c>
      <c r="H9" s="13">
        <v>0.5109204279654177</v>
      </c>
      <c r="I9" s="13">
        <v>0.63784336391996066</v>
      </c>
      <c r="K9" s="13">
        <v>0.51806838811310019</v>
      </c>
      <c r="L9" s="13">
        <v>0.38362826784348758</v>
      </c>
      <c r="N9" s="13">
        <v>0.4274963850562265</v>
      </c>
      <c r="O9" s="13">
        <v>0.31382897205248272</v>
      </c>
      <c r="P9" s="13">
        <v>0.37948017205617229</v>
      </c>
      <c r="Q9" s="13">
        <v>0.45424381994388507</v>
      </c>
      <c r="R9" s="13">
        <v>0.4717695678486804</v>
      </c>
      <c r="S9" s="13">
        <v>0.50847481915516524</v>
      </c>
      <c r="T9" s="13">
        <v>0.50250439639468436</v>
      </c>
      <c r="U9" s="13">
        <v>0.40479629154748298</v>
      </c>
      <c r="V9" s="13">
        <v>0.37140179356756797</v>
      </c>
      <c r="W9" s="13">
        <v>0.47476719758869451</v>
      </c>
      <c r="X9" s="13">
        <v>0.51687495033841013</v>
      </c>
      <c r="Y9" s="13">
        <v>0.50973052861519075</v>
      </c>
      <c r="AA9" s="13">
        <v>0.4769849946710813</v>
      </c>
      <c r="AB9" s="13">
        <v>0.45433930967114983</v>
      </c>
      <c r="AC9" s="13">
        <v>0.25405408634453341</v>
      </c>
      <c r="AD9" s="13">
        <v>0.60008238859954832</v>
      </c>
      <c r="AE9" s="13">
        <v>0.2959510881093611</v>
      </c>
      <c r="AF9" s="13">
        <v>0.50690509112248228</v>
      </c>
      <c r="AH9" s="13">
        <v>0.47491977949971048</v>
      </c>
      <c r="AI9" s="13">
        <v>0.50022014661887282</v>
      </c>
      <c r="AJ9" s="13">
        <v>0.25332003290539579</v>
      </c>
      <c r="AK9" s="13">
        <v>0.56362705784261269</v>
      </c>
      <c r="AL9" s="13">
        <v>0.42865724540302352</v>
      </c>
      <c r="AN9" s="13">
        <v>0.46723088537670338</v>
      </c>
      <c r="AO9" s="13">
        <v>0.48176576120712611</v>
      </c>
      <c r="AP9" s="13">
        <v>0.43381495057062608</v>
      </c>
      <c r="AQ9" s="13">
        <v>0.41132517087843368</v>
      </c>
    </row>
    <row r="10" spans="2:45" ht="46" customHeight="1" x14ac:dyDescent="0.35">
      <c r="B10" s="12" t="s">
        <v>84</v>
      </c>
      <c r="C10" s="13">
        <v>0.23648352279712939</v>
      </c>
      <c r="D10" s="13">
        <v>0.2088299006452895</v>
      </c>
      <c r="E10" s="13">
        <v>0.22476536021678389</v>
      </c>
      <c r="F10" s="13">
        <v>0.18706773014202749</v>
      </c>
      <c r="G10" s="13">
        <v>0.18961505190254049</v>
      </c>
      <c r="H10" s="13">
        <v>0.27807664159416212</v>
      </c>
      <c r="I10" s="13">
        <v>0.31237812633745882</v>
      </c>
      <c r="K10" s="13">
        <v>0.2731711661174101</v>
      </c>
      <c r="L10" s="13">
        <v>0.2005363906899123</v>
      </c>
      <c r="N10" s="13">
        <v>0.20201138040588321</v>
      </c>
      <c r="O10" s="13">
        <v>0.15147832696612101</v>
      </c>
      <c r="P10" s="13">
        <v>0.20338698477874831</v>
      </c>
      <c r="Q10" s="13">
        <v>0.2326936428522966</v>
      </c>
      <c r="R10" s="13">
        <v>0.24582135828377941</v>
      </c>
      <c r="S10" s="13">
        <v>0.27233683083482219</v>
      </c>
      <c r="T10" s="13">
        <v>0.24910086792872099</v>
      </c>
      <c r="U10" s="13">
        <v>0.22715916042520229</v>
      </c>
      <c r="V10" s="13">
        <v>0.24032300031944789</v>
      </c>
      <c r="W10" s="13">
        <v>0.24253480053640819</v>
      </c>
      <c r="X10" s="13">
        <v>0.25088865679815209</v>
      </c>
      <c r="Y10" s="13">
        <v>0.24774379659158821</v>
      </c>
      <c r="AA10" s="13">
        <v>0.19757348747337919</v>
      </c>
      <c r="AB10" s="13">
        <v>0.18043647016078379</v>
      </c>
      <c r="AC10" s="13">
        <v>0.1604195811815177</v>
      </c>
      <c r="AD10" s="13">
        <v>0.3958536168559133</v>
      </c>
      <c r="AE10" s="13">
        <v>0.17704270701529221</v>
      </c>
      <c r="AF10" s="13">
        <v>0.29077269513850812</v>
      </c>
      <c r="AH10" s="13">
        <v>0.17639608079650951</v>
      </c>
      <c r="AI10" s="13">
        <v>0.16519750019512641</v>
      </c>
      <c r="AJ10" s="13">
        <v>0.16940358526907079</v>
      </c>
      <c r="AK10" s="13">
        <v>0.40334091317212478</v>
      </c>
      <c r="AL10" s="13">
        <v>0.2001306509260595</v>
      </c>
      <c r="AN10" s="13">
        <v>0.23903853660379429</v>
      </c>
      <c r="AO10" s="13">
        <v>0.2038168263066851</v>
      </c>
      <c r="AP10" s="13">
        <v>0.29011483933869592</v>
      </c>
      <c r="AQ10" s="13">
        <v>0.2227005357596743</v>
      </c>
    </row>
    <row r="11" spans="2:45" ht="46" customHeight="1" x14ac:dyDescent="0.35">
      <c r="B11" s="12" t="s">
        <v>85</v>
      </c>
      <c r="C11" s="13">
        <v>0.47335546779450971</v>
      </c>
      <c r="D11" s="13">
        <v>0.45790318960179133</v>
      </c>
      <c r="E11" s="13">
        <v>0.42823845471420813</v>
      </c>
      <c r="F11" s="13">
        <v>0.45834114731146308</v>
      </c>
      <c r="G11" s="13">
        <v>0.45527800199598878</v>
      </c>
      <c r="H11" s="13">
        <v>0.46900031031365108</v>
      </c>
      <c r="I11" s="13">
        <v>0.54807045216271233</v>
      </c>
      <c r="K11" s="13">
        <v>0.48812928943405609</v>
      </c>
      <c r="L11" s="13">
        <v>0.45887984412010341</v>
      </c>
      <c r="N11" s="13">
        <v>0.551277122719801</v>
      </c>
      <c r="O11" s="13">
        <v>0.56255446862849867</v>
      </c>
      <c r="P11" s="13">
        <v>0.53396919443244661</v>
      </c>
      <c r="Q11" s="13">
        <v>0.35597694962852111</v>
      </c>
      <c r="R11" s="13">
        <v>0.51511686821395519</v>
      </c>
      <c r="S11" s="13">
        <v>0.41730188848916883</v>
      </c>
      <c r="T11" s="13">
        <v>0.44727012281023948</v>
      </c>
      <c r="U11" s="13">
        <v>0.46230051836210068</v>
      </c>
      <c r="V11" s="13">
        <v>0.43967740378484771</v>
      </c>
      <c r="W11" s="13">
        <v>0.48171989917934532</v>
      </c>
      <c r="X11" s="13">
        <v>0.42824872274359121</v>
      </c>
      <c r="Y11" s="13">
        <v>0.49510461407141287</v>
      </c>
      <c r="AA11" s="13">
        <v>0.53746520550537569</v>
      </c>
      <c r="AB11" s="13">
        <v>0.56652434199019108</v>
      </c>
      <c r="AC11" s="13">
        <v>0.47010366964123629</v>
      </c>
      <c r="AD11" s="13">
        <v>0.41359657987218212</v>
      </c>
      <c r="AE11" s="13">
        <v>0.38561809383053119</v>
      </c>
      <c r="AF11" s="13">
        <v>0.45973517505050382</v>
      </c>
      <c r="AH11" s="13">
        <v>0.54769253738539203</v>
      </c>
      <c r="AI11" s="13">
        <v>0.62496599808432207</v>
      </c>
      <c r="AJ11" s="13">
        <v>0.52333764965169005</v>
      </c>
      <c r="AK11" s="13">
        <v>0.39453169868079169</v>
      </c>
      <c r="AL11" s="13">
        <v>0.43100682312955269</v>
      </c>
      <c r="AN11" s="13">
        <v>0.51808000830591161</v>
      </c>
      <c r="AO11" s="13">
        <v>0.51005930158427348</v>
      </c>
      <c r="AP11" s="13">
        <v>0.43288210501517232</v>
      </c>
      <c r="AQ11" s="13">
        <v>0.42243391282293152</v>
      </c>
    </row>
    <row r="12" spans="2:45" ht="32.15" customHeight="1" x14ac:dyDescent="0.35">
      <c r="B12" s="12" t="s">
        <v>86</v>
      </c>
      <c r="C12" s="13">
        <v>0.28025544753526771</v>
      </c>
      <c r="D12" s="13">
        <v>0.19275562350797029</v>
      </c>
      <c r="E12" s="13">
        <v>0.30952230943523912</v>
      </c>
      <c r="F12" s="13">
        <v>0.24637115659480111</v>
      </c>
      <c r="G12" s="13">
        <v>0.25247158795760999</v>
      </c>
      <c r="H12" s="13">
        <v>0.32830428229772002</v>
      </c>
      <c r="I12" s="13">
        <v>0.32894485905575399</v>
      </c>
      <c r="K12" s="13">
        <v>0.30706825691861189</v>
      </c>
      <c r="L12" s="13">
        <v>0.25398383361189808</v>
      </c>
      <c r="N12" s="13">
        <v>0.27798453076267882</v>
      </c>
      <c r="O12" s="13">
        <v>0.29672600834076213</v>
      </c>
      <c r="P12" s="13">
        <v>0.27792246117541403</v>
      </c>
      <c r="Q12" s="13">
        <v>0.24236157354738841</v>
      </c>
      <c r="R12" s="13">
        <v>0.29211075992748781</v>
      </c>
      <c r="S12" s="13">
        <v>0.22185719678857199</v>
      </c>
      <c r="T12" s="13">
        <v>0.27380836254844337</v>
      </c>
      <c r="U12" s="13">
        <v>0.27135004525264472</v>
      </c>
      <c r="V12" s="13">
        <v>0.24969740694137799</v>
      </c>
      <c r="W12" s="13">
        <v>0.34543979629529492</v>
      </c>
      <c r="X12" s="13">
        <v>0.2932600991692913</v>
      </c>
      <c r="Y12" s="13">
        <v>0.29002730407933508</v>
      </c>
      <c r="AA12" s="13">
        <v>0.28064053925509841</v>
      </c>
      <c r="AB12" s="13">
        <v>0.28464445635675178</v>
      </c>
      <c r="AC12" s="13">
        <v>0.28898664098698351</v>
      </c>
      <c r="AD12" s="13">
        <v>0.2630363445795364</v>
      </c>
      <c r="AE12" s="13">
        <v>0.22217827164024159</v>
      </c>
      <c r="AF12" s="13">
        <v>0.33283132605172699</v>
      </c>
      <c r="AH12" s="13">
        <v>0.30915318779700779</v>
      </c>
      <c r="AI12" s="13">
        <v>0.27319818758906472</v>
      </c>
      <c r="AJ12" s="13">
        <v>0.25761172229973162</v>
      </c>
      <c r="AK12" s="13">
        <v>0.28246667244782481</v>
      </c>
      <c r="AL12" s="13">
        <v>0.27519328702950641</v>
      </c>
      <c r="AN12" s="13">
        <v>0.31296809748207782</v>
      </c>
      <c r="AO12" s="13">
        <v>0.3112745030856745</v>
      </c>
      <c r="AP12" s="13">
        <v>0.22841412371346059</v>
      </c>
      <c r="AQ12" s="13">
        <v>0.2576783477875082</v>
      </c>
    </row>
    <row r="13" spans="2:45" ht="46" customHeight="1" x14ac:dyDescent="0.35">
      <c r="B13" s="12" t="s">
        <v>87</v>
      </c>
      <c r="C13" s="13">
        <v>0.32271419249300792</v>
      </c>
      <c r="D13" s="13">
        <v>0.15429437528224729</v>
      </c>
      <c r="E13" s="13">
        <v>0.24668795744968949</v>
      </c>
      <c r="F13" s="13">
        <v>0.28873999751173229</v>
      </c>
      <c r="G13" s="13">
        <v>0.36262200211298518</v>
      </c>
      <c r="H13" s="13">
        <v>0.3987299548455463</v>
      </c>
      <c r="I13" s="13">
        <v>0.43302270156121281</v>
      </c>
      <c r="K13" s="13">
        <v>0.30656494587407263</v>
      </c>
      <c r="L13" s="13">
        <v>0.33853747927583572</v>
      </c>
      <c r="N13" s="13">
        <v>0.40663799040377607</v>
      </c>
      <c r="O13" s="13">
        <v>0.36081328882985408</v>
      </c>
      <c r="P13" s="13">
        <v>0.33159435124816361</v>
      </c>
      <c r="Q13" s="13">
        <v>0.28546973131222692</v>
      </c>
      <c r="R13" s="13">
        <v>0.27763578740003592</v>
      </c>
      <c r="S13" s="13">
        <v>0.34131288676924593</v>
      </c>
      <c r="T13" s="13">
        <v>0.35416990436019519</v>
      </c>
      <c r="U13" s="13">
        <v>0.28668161306207218</v>
      </c>
      <c r="V13" s="13">
        <v>0.27295067702584691</v>
      </c>
      <c r="W13" s="13">
        <v>0.37503154041884113</v>
      </c>
      <c r="X13" s="13">
        <v>0.28208641549770169</v>
      </c>
      <c r="Y13" s="13">
        <v>0.32289907048789362</v>
      </c>
      <c r="AA13" s="13">
        <v>0.31126494753400991</v>
      </c>
      <c r="AB13" s="13">
        <v>0.39705966147966709</v>
      </c>
      <c r="AC13" s="13">
        <v>0.30999959875729299</v>
      </c>
      <c r="AD13" s="13">
        <v>0.40302399557756557</v>
      </c>
      <c r="AE13" s="13">
        <v>0.21427746399707959</v>
      </c>
      <c r="AF13" s="13">
        <v>0.36405219283924189</v>
      </c>
      <c r="AH13" s="13">
        <v>0.31422207220464782</v>
      </c>
      <c r="AI13" s="13">
        <v>0.39558331137802899</v>
      </c>
      <c r="AJ13" s="13">
        <v>0.35605837048562289</v>
      </c>
      <c r="AK13" s="13">
        <v>0.3414639719609554</v>
      </c>
      <c r="AL13" s="13">
        <v>0.28305407711760772</v>
      </c>
      <c r="AN13" s="13">
        <v>0.35699240057527082</v>
      </c>
      <c r="AO13" s="13">
        <v>0.36674525012764719</v>
      </c>
      <c r="AP13" s="13">
        <v>0.27798066478017519</v>
      </c>
      <c r="AQ13" s="13">
        <v>0.28141126417890028</v>
      </c>
    </row>
    <row r="14" spans="2:45" ht="60" customHeight="1" x14ac:dyDescent="0.35">
      <c r="B14" s="12" t="s">
        <v>88</v>
      </c>
      <c r="C14" s="13">
        <v>0.34147745900955601</v>
      </c>
      <c r="D14" s="13">
        <v>0.32673409776578488</v>
      </c>
      <c r="E14" s="13">
        <v>0.29277335414754813</v>
      </c>
      <c r="F14" s="13">
        <v>0.32741293859979292</v>
      </c>
      <c r="G14" s="13">
        <v>0.36357916996496981</v>
      </c>
      <c r="H14" s="13">
        <v>0.34097639236064342</v>
      </c>
      <c r="I14" s="13">
        <v>0.38322788970323468</v>
      </c>
      <c r="K14" s="13">
        <v>0.30590158460703398</v>
      </c>
      <c r="L14" s="13">
        <v>0.37633526237983339</v>
      </c>
      <c r="N14" s="13">
        <v>0.38126576270471502</v>
      </c>
      <c r="O14" s="13">
        <v>0.34550971563596772</v>
      </c>
      <c r="P14" s="13">
        <v>0.37204091496333552</v>
      </c>
      <c r="Q14" s="13">
        <v>0.38063993169958937</v>
      </c>
      <c r="R14" s="13">
        <v>0.31956584524054171</v>
      </c>
      <c r="S14" s="13">
        <v>0.35781665692316911</v>
      </c>
      <c r="T14" s="13">
        <v>0.30998639154614349</v>
      </c>
      <c r="U14" s="13">
        <v>0.37503840030687829</v>
      </c>
      <c r="V14" s="13">
        <v>0.32506765946791127</v>
      </c>
      <c r="W14" s="13">
        <v>0.35541610776707411</v>
      </c>
      <c r="X14" s="13">
        <v>0.26582017474999042</v>
      </c>
      <c r="Y14" s="13">
        <v>0.3411842612587756</v>
      </c>
      <c r="AA14" s="13">
        <v>0.32336120866758411</v>
      </c>
      <c r="AB14" s="13">
        <v>0.36601263450085902</v>
      </c>
      <c r="AC14" s="13">
        <v>0.34898015692252071</v>
      </c>
      <c r="AD14" s="13">
        <v>0.38821817295923527</v>
      </c>
      <c r="AE14" s="13">
        <v>0.28855945422756341</v>
      </c>
      <c r="AF14" s="13">
        <v>0.37526000758687322</v>
      </c>
      <c r="AH14" s="13">
        <v>0.30632169450996788</v>
      </c>
      <c r="AI14" s="13">
        <v>0.38991872828634833</v>
      </c>
      <c r="AJ14" s="13">
        <v>0.37536453186727481</v>
      </c>
      <c r="AK14" s="13">
        <v>0.3460309626503778</v>
      </c>
      <c r="AL14" s="13">
        <v>0.33038214984208808</v>
      </c>
      <c r="AN14" s="13">
        <v>0.32494789218364267</v>
      </c>
      <c r="AO14" s="13">
        <v>0.40732589889408821</v>
      </c>
      <c r="AP14" s="13">
        <v>0.27600308095380149</v>
      </c>
      <c r="AQ14" s="13">
        <v>0.34739701899687869</v>
      </c>
    </row>
    <row r="15" spans="2:45" ht="60" customHeight="1" x14ac:dyDescent="0.35">
      <c r="B15" s="12" t="s">
        <v>89</v>
      </c>
      <c r="C15" s="13">
        <v>0.21797085003129879</v>
      </c>
      <c r="D15" s="13">
        <v>0.17685481750984211</v>
      </c>
      <c r="E15" s="13">
        <v>0.23331293116202759</v>
      </c>
      <c r="F15" s="13">
        <v>0.19856100346004829</v>
      </c>
      <c r="G15" s="13">
        <v>0.2218572552825511</v>
      </c>
      <c r="H15" s="13">
        <v>0.201425897791255</v>
      </c>
      <c r="I15" s="13">
        <v>0.25457626222244512</v>
      </c>
      <c r="K15" s="13">
        <v>0.2056639073218279</v>
      </c>
      <c r="L15" s="13">
        <v>0.23002938678579091</v>
      </c>
      <c r="N15" s="13">
        <v>0.21928372738969609</v>
      </c>
      <c r="O15" s="13">
        <v>0.2034157340052519</v>
      </c>
      <c r="P15" s="13">
        <v>0.2222246034509876</v>
      </c>
      <c r="Q15" s="13">
        <v>0.20534613926349901</v>
      </c>
      <c r="R15" s="13">
        <v>0.24129860870685491</v>
      </c>
      <c r="S15" s="13">
        <v>0.26017067833236829</v>
      </c>
      <c r="T15" s="13">
        <v>0.20201750625595721</v>
      </c>
      <c r="U15" s="13">
        <v>0.2226252914787295</v>
      </c>
      <c r="V15" s="13">
        <v>0.22377838007549111</v>
      </c>
      <c r="W15" s="13">
        <v>0.22892573381013009</v>
      </c>
      <c r="X15" s="13">
        <v>0.1656990840463467</v>
      </c>
      <c r="Y15" s="13">
        <v>0.18658210931745861</v>
      </c>
      <c r="AA15" s="13">
        <v>0.2111938629825835</v>
      </c>
      <c r="AB15" s="13">
        <v>0.21183205503215741</v>
      </c>
      <c r="AC15" s="13">
        <v>0.23087962575573279</v>
      </c>
      <c r="AD15" s="13">
        <v>0.22623588656634591</v>
      </c>
      <c r="AE15" s="13">
        <v>0.20702170986064161</v>
      </c>
      <c r="AF15" s="13">
        <v>0.230660001570238</v>
      </c>
      <c r="AH15" s="13">
        <v>0.20716734653832269</v>
      </c>
      <c r="AI15" s="13">
        <v>0.21106707339735251</v>
      </c>
      <c r="AJ15" s="13">
        <v>0.21753993208062339</v>
      </c>
      <c r="AK15" s="13">
        <v>0.22819265635151079</v>
      </c>
      <c r="AL15" s="13">
        <v>0.2184529529014089</v>
      </c>
      <c r="AN15" s="13">
        <v>0.20721177926061249</v>
      </c>
      <c r="AO15" s="13">
        <v>0.2297430898486113</v>
      </c>
      <c r="AP15" s="13">
        <v>0.2308875500473502</v>
      </c>
      <c r="AQ15" s="13">
        <v>0.2079392559601638</v>
      </c>
    </row>
    <row r="16" spans="2:45" ht="60" customHeight="1" x14ac:dyDescent="0.35">
      <c r="B16" s="12" t="s">
        <v>90</v>
      </c>
      <c r="C16" s="13">
        <v>0.30112815271870058</v>
      </c>
      <c r="D16" s="13">
        <v>0.1515591984772697</v>
      </c>
      <c r="E16" s="13">
        <v>0.2162314376707658</v>
      </c>
      <c r="F16" s="13">
        <v>0.26260778801241991</v>
      </c>
      <c r="G16" s="13">
        <v>0.30284265949829919</v>
      </c>
      <c r="H16" s="13">
        <v>0.35526825130614242</v>
      </c>
      <c r="I16" s="13">
        <v>0.45527292844792677</v>
      </c>
      <c r="K16" s="13">
        <v>0.33964193185911679</v>
      </c>
      <c r="L16" s="13">
        <v>0.26339174390599851</v>
      </c>
      <c r="N16" s="13">
        <v>0.32204925219396008</v>
      </c>
      <c r="O16" s="13">
        <v>0.22330153121872839</v>
      </c>
      <c r="P16" s="13">
        <v>0.2484731482248933</v>
      </c>
      <c r="Q16" s="13">
        <v>0.31300916853663829</v>
      </c>
      <c r="R16" s="13">
        <v>0.28687044186286648</v>
      </c>
      <c r="S16" s="13">
        <v>0.35305218788195308</v>
      </c>
      <c r="T16" s="13">
        <v>0.33736640809391211</v>
      </c>
      <c r="U16" s="13">
        <v>0.34813423786367981</v>
      </c>
      <c r="V16" s="13">
        <v>0.2449186657006249</v>
      </c>
      <c r="W16" s="13">
        <v>0.3201745571076629</v>
      </c>
      <c r="X16" s="13">
        <v>0.26617648161988061</v>
      </c>
      <c r="Y16" s="13">
        <v>0.31569619217856792</v>
      </c>
      <c r="AA16" s="13">
        <v>0.26833537298945392</v>
      </c>
      <c r="AB16" s="13">
        <v>0.38610152347184828</v>
      </c>
      <c r="AC16" s="13">
        <v>0.17146570581548071</v>
      </c>
      <c r="AD16" s="13">
        <v>0.42395379813600098</v>
      </c>
      <c r="AE16" s="13">
        <v>0.20686227963502221</v>
      </c>
      <c r="AF16" s="13">
        <v>0.36301836030030171</v>
      </c>
      <c r="AH16" s="13">
        <v>0.2816879554820742</v>
      </c>
      <c r="AI16" s="13">
        <v>0.37350352495102712</v>
      </c>
      <c r="AJ16" s="13">
        <v>0.17561089671617139</v>
      </c>
      <c r="AK16" s="13">
        <v>0.39490016628404689</v>
      </c>
      <c r="AL16" s="13">
        <v>0.28067383447324967</v>
      </c>
      <c r="AN16" s="13">
        <v>0.3309052954658338</v>
      </c>
      <c r="AO16" s="13">
        <v>0.31772820112787942</v>
      </c>
      <c r="AP16" s="13">
        <v>0.27603311460659458</v>
      </c>
      <c r="AQ16" s="13">
        <v>0.2746140228575637</v>
      </c>
    </row>
    <row r="17" spans="2:43" ht="74.150000000000006" customHeight="1" x14ac:dyDescent="0.35">
      <c r="B17" s="12" t="s">
        <v>91</v>
      </c>
      <c r="C17" s="13">
        <v>0.27300308881734592</v>
      </c>
      <c r="D17" s="13">
        <v>0.33630832503992752</v>
      </c>
      <c r="E17" s="13">
        <v>0.30320924558116369</v>
      </c>
      <c r="F17" s="13">
        <v>0.25153067438625543</v>
      </c>
      <c r="G17" s="13">
        <v>0.26766634294696351</v>
      </c>
      <c r="H17" s="13">
        <v>0.2095220070745093</v>
      </c>
      <c r="I17" s="13">
        <v>0.27275068748810199</v>
      </c>
      <c r="K17" s="13">
        <v>0.19861699223927509</v>
      </c>
      <c r="L17" s="13">
        <v>0.34588776056604809</v>
      </c>
      <c r="N17" s="13">
        <v>0.25503578790844023</v>
      </c>
      <c r="O17" s="13">
        <v>0.30954448221098962</v>
      </c>
      <c r="P17" s="13">
        <v>0.40301415581898631</v>
      </c>
      <c r="Q17" s="13">
        <v>0.28116051981807239</v>
      </c>
      <c r="R17" s="13">
        <v>0.28486568343365432</v>
      </c>
      <c r="S17" s="13">
        <v>0.28550585948019391</v>
      </c>
      <c r="T17" s="13">
        <v>0.22114392244019479</v>
      </c>
      <c r="U17" s="13">
        <v>0.32998022203285621</v>
      </c>
      <c r="V17" s="13">
        <v>0.23474127324029839</v>
      </c>
      <c r="W17" s="13">
        <v>0.2409328927981173</v>
      </c>
      <c r="X17" s="13">
        <v>0.2239615878987426</v>
      </c>
      <c r="Y17" s="13">
        <v>0.31306705950909641</v>
      </c>
      <c r="AA17" s="13">
        <v>0.29435712439682871</v>
      </c>
      <c r="AB17" s="13">
        <v>0.24365778901621041</v>
      </c>
      <c r="AC17" s="13">
        <v>0.40934699465404289</v>
      </c>
      <c r="AD17" s="13">
        <v>0.25151160620041918</v>
      </c>
      <c r="AE17" s="13">
        <v>0.27758282760275732</v>
      </c>
      <c r="AF17" s="13">
        <v>0.22716573942708559</v>
      </c>
      <c r="AH17" s="13">
        <v>0.27471978468060387</v>
      </c>
      <c r="AI17" s="13">
        <v>0.30476814989744527</v>
      </c>
      <c r="AJ17" s="13">
        <v>0.37053041120550639</v>
      </c>
      <c r="AK17" s="13">
        <v>0.24552691313024369</v>
      </c>
      <c r="AL17" s="13">
        <v>0.24354215134860641</v>
      </c>
      <c r="AN17" s="13">
        <v>0.26048208959361002</v>
      </c>
      <c r="AO17" s="13">
        <v>0.26366041621943698</v>
      </c>
      <c r="AP17" s="13">
        <v>0.23909862050861419</v>
      </c>
      <c r="AQ17" s="13">
        <v>0.32420061123881427</v>
      </c>
    </row>
    <row r="18" spans="2:43" ht="19" customHeight="1" x14ac:dyDescent="0.35">
      <c r="B18" s="12" t="s">
        <v>92</v>
      </c>
      <c r="C18" s="13">
        <v>1.8983652057171979E-2</v>
      </c>
      <c r="D18" s="13">
        <v>1.55161216904525E-2</v>
      </c>
      <c r="E18" s="13">
        <v>7.0047381402587663E-3</v>
      </c>
      <c r="F18" s="13">
        <v>1.223916576916223E-2</v>
      </c>
      <c r="G18" s="13">
        <v>2.4528526888213331E-2</v>
      </c>
      <c r="H18" s="13">
        <v>1.9977315818221819E-2</v>
      </c>
      <c r="I18" s="13">
        <v>3.0946454546651771E-2</v>
      </c>
      <c r="K18" s="13">
        <v>2.755043850482097E-2</v>
      </c>
      <c r="L18" s="13">
        <v>1.058977945326665E-2</v>
      </c>
      <c r="N18" s="13">
        <v>2.553477440479816E-2</v>
      </c>
      <c r="O18" s="13">
        <v>0</v>
      </c>
      <c r="P18" s="13">
        <v>4.1562226496480552E-2</v>
      </c>
      <c r="Q18" s="13">
        <v>5.0838714027668118E-2</v>
      </c>
      <c r="R18" s="13">
        <v>1.5505425802110799E-2</v>
      </c>
      <c r="S18" s="13">
        <v>4.2707023565382189E-2</v>
      </c>
      <c r="T18" s="13">
        <v>2.9105490081092311E-2</v>
      </c>
      <c r="U18" s="13">
        <v>1.59418361967337E-2</v>
      </c>
      <c r="V18" s="13">
        <v>1.0825858189091349E-2</v>
      </c>
      <c r="W18" s="13">
        <v>3.3462151441996969E-3</v>
      </c>
      <c r="X18" s="13">
        <v>5.7577434797343894E-3</v>
      </c>
      <c r="Y18" s="13">
        <v>1.6736326638670019E-2</v>
      </c>
      <c r="AA18" s="13">
        <v>6.2133241763993249E-3</v>
      </c>
      <c r="AB18" s="13">
        <v>5.8347227368967516E-3</v>
      </c>
      <c r="AC18" s="13">
        <v>4.2848994343784197E-2</v>
      </c>
      <c r="AD18" s="13">
        <v>4.1880598400565502E-2</v>
      </c>
      <c r="AE18" s="13">
        <v>2.0205798613875371E-2</v>
      </c>
      <c r="AF18" s="13">
        <v>2.1748231428549439E-2</v>
      </c>
      <c r="AH18" s="13">
        <v>8.5787264056098097E-3</v>
      </c>
      <c r="AI18" s="13">
        <v>4.7254071703012471E-3</v>
      </c>
      <c r="AJ18" s="13">
        <v>1.8183296614752441E-2</v>
      </c>
      <c r="AK18" s="13">
        <v>3.6114265722649287E-2</v>
      </c>
      <c r="AL18" s="13">
        <v>1.6656110799201131E-2</v>
      </c>
      <c r="AN18" s="13">
        <v>2.3536950135454562E-2</v>
      </c>
      <c r="AO18" s="13">
        <v>1.2529505431012781E-2</v>
      </c>
      <c r="AP18" s="13">
        <v>2.0267491932155469E-2</v>
      </c>
      <c r="AQ18" s="13">
        <v>1.9728973434524379E-2</v>
      </c>
    </row>
    <row r="19" spans="2:43" ht="19" customHeight="1" x14ac:dyDescent="0.35">
      <c r="B19" s="12" t="s">
        <v>93</v>
      </c>
      <c r="C19" s="13">
        <v>4.3808506120208188E-2</v>
      </c>
      <c r="D19" s="13">
        <v>2.851159234168428E-2</v>
      </c>
      <c r="E19" s="13">
        <v>1.966435451699039E-2</v>
      </c>
      <c r="F19" s="13">
        <v>6.1466098561315963E-2</v>
      </c>
      <c r="G19" s="13">
        <v>6.2266778449879802E-2</v>
      </c>
      <c r="H19" s="13">
        <v>6.9064459785667359E-2</v>
      </c>
      <c r="I19" s="13">
        <v>2.7099395717739911E-2</v>
      </c>
      <c r="K19" s="13">
        <v>3.1989006701793297E-2</v>
      </c>
      <c r="L19" s="13">
        <v>5.5389438242933728E-2</v>
      </c>
      <c r="N19" s="13">
        <v>2.1081765393408392E-2</v>
      </c>
      <c r="O19" s="13">
        <v>3.1501956902121743E-2</v>
      </c>
      <c r="P19" s="13">
        <v>2.1472246384924228E-2</v>
      </c>
      <c r="Q19" s="13">
        <v>3.1836870146933607E-2</v>
      </c>
      <c r="R19" s="13">
        <v>5.0403529887183551E-2</v>
      </c>
      <c r="S19" s="13">
        <v>1.9063494376873179E-2</v>
      </c>
      <c r="T19" s="13">
        <v>7.653394990058969E-2</v>
      </c>
      <c r="U19" s="13">
        <v>2.6215964073469971E-2</v>
      </c>
      <c r="V19" s="13">
        <v>7.5232103158639207E-2</v>
      </c>
      <c r="W19" s="13">
        <v>6.7793912773949819E-2</v>
      </c>
      <c r="X19" s="13">
        <v>3.5999803442734589E-2</v>
      </c>
      <c r="Y19" s="13">
        <v>1.692170203935139E-2</v>
      </c>
      <c r="AA19" s="13">
        <v>3.4308948873382143E-2</v>
      </c>
      <c r="AB19" s="13">
        <v>1.9165154545487811E-2</v>
      </c>
      <c r="AC19" s="13">
        <v>4.6425971559622303E-2</v>
      </c>
      <c r="AD19" s="13">
        <v>1.583961117366527E-2</v>
      </c>
      <c r="AE19" s="13">
        <v>9.5660972518907872E-2</v>
      </c>
      <c r="AF19" s="13">
        <v>3.6470906193491047E-2</v>
      </c>
      <c r="AH19" s="13">
        <v>2.000203986493514E-2</v>
      </c>
      <c r="AI19" s="13">
        <v>1.0714031186122691E-2</v>
      </c>
      <c r="AJ19" s="13">
        <v>5.049995486542555E-2</v>
      </c>
      <c r="AK19" s="13">
        <v>2.3490794452483251E-2</v>
      </c>
      <c r="AL19" s="13">
        <v>7.4714767545759619E-2</v>
      </c>
      <c r="AN19" s="13">
        <v>4.5823312325097738E-2</v>
      </c>
      <c r="AO19" s="13">
        <v>2.6899676510104751E-2</v>
      </c>
      <c r="AP19" s="13">
        <v>4.6524290844663238E-2</v>
      </c>
      <c r="AQ19" s="13">
        <v>5.6042903985117458E-2</v>
      </c>
    </row>
    <row r="21" spans="2:43" x14ac:dyDescent="0.35">
      <c r="B21" t="s">
        <v>344</v>
      </c>
    </row>
    <row r="22" spans="2:43" x14ac:dyDescent="0.35">
      <c r="B22" t="s">
        <v>345</v>
      </c>
    </row>
    <row r="24" spans="2:43" x14ac:dyDescent="0.35">
      <c r="B24"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0.30195558202077022</v>
      </c>
      <c r="D9" s="13">
        <v>0.23273843367632591</v>
      </c>
      <c r="E9" s="13">
        <v>0.27143309528208748</v>
      </c>
      <c r="F9" s="13">
        <v>0.34866319472871182</v>
      </c>
      <c r="G9" s="13">
        <v>0.2843872075077285</v>
      </c>
      <c r="H9" s="13">
        <v>0.44436042376713131</v>
      </c>
      <c r="I9" s="13">
        <v>0.26529971910571493</v>
      </c>
      <c r="K9" s="13">
        <v>0.29688173825680469</v>
      </c>
      <c r="L9" s="13">
        <v>0.31004147831950513</v>
      </c>
      <c r="N9" s="13">
        <v>0.16531375416287569</v>
      </c>
      <c r="O9" s="13">
        <v>0.45076298724591413</v>
      </c>
      <c r="P9" s="13">
        <v>0.33378383704273518</v>
      </c>
      <c r="Q9" s="13">
        <v>0.48128988957893698</v>
      </c>
      <c r="R9" s="13">
        <v>0.38696865478761477</v>
      </c>
      <c r="S9" s="13">
        <v>0.38245527497822129</v>
      </c>
      <c r="T9" s="13">
        <v>0.18773252249393779</v>
      </c>
      <c r="U9" s="13">
        <v>0.35387537949744591</v>
      </c>
      <c r="V9" s="13">
        <v>0.27752208046274668</v>
      </c>
      <c r="W9" s="13">
        <v>0.34380663339067602</v>
      </c>
      <c r="X9" s="13">
        <v>0.25584586773522783</v>
      </c>
      <c r="Y9" s="13">
        <v>0.18757048378244801</v>
      </c>
      <c r="AA9" s="13">
        <v>0.29524710634648671</v>
      </c>
      <c r="AB9" s="13">
        <v>0.35608637824493888</v>
      </c>
      <c r="AC9" s="13">
        <v>0.26304032583169151</v>
      </c>
      <c r="AD9" s="13">
        <v>0.31280447838414832</v>
      </c>
      <c r="AE9" s="13">
        <v>0.2280284155005442</v>
      </c>
      <c r="AF9" s="13">
        <v>0.34706835644957318</v>
      </c>
      <c r="AH9" s="13">
        <v>0.29734894717389659</v>
      </c>
      <c r="AI9" s="13">
        <v>0.27239654995895529</v>
      </c>
      <c r="AJ9" s="13">
        <v>0.27135985569672938</v>
      </c>
      <c r="AK9" s="13">
        <v>0.31372346878378088</v>
      </c>
      <c r="AL9" s="13">
        <v>0.3142738209738471</v>
      </c>
      <c r="AN9" s="13">
        <v>0.26585365528198468</v>
      </c>
      <c r="AO9" s="13">
        <v>0.40523896257221681</v>
      </c>
      <c r="AP9" s="13">
        <v>0.30557127114112448</v>
      </c>
      <c r="AQ9" s="13">
        <v>0.2337592553382907</v>
      </c>
    </row>
    <row r="10" spans="2:45" ht="46" customHeight="1" x14ac:dyDescent="0.35">
      <c r="B10" s="12" t="s">
        <v>166</v>
      </c>
      <c r="C10" s="13">
        <v>0.45380016925353511</v>
      </c>
      <c r="D10" s="13">
        <v>0.38135962309865518</v>
      </c>
      <c r="E10" s="13">
        <v>0.50117655267954631</v>
      </c>
      <c r="F10" s="13">
        <v>0.43523668075410271</v>
      </c>
      <c r="G10" s="13">
        <v>0.52025908234616536</v>
      </c>
      <c r="H10" s="13">
        <v>0.32119219806063071</v>
      </c>
      <c r="I10" s="13">
        <v>0.53650975757541919</v>
      </c>
      <c r="K10" s="13">
        <v>0.46118156094058682</v>
      </c>
      <c r="L10" s="13">
        <v>0.44203686504110978</v>
      </c>
      <c r="N10" s="13">
        <v>0.58281200235252728</v>
      </c>
      <c r="O10" s="13">
        <v>0.40274344698184411</v>
      </c>
      <c r="P10" s="13">
        <v>0.42617378051599403</v>
      </c>
      <c r="Q10" s="13">
        <v>0.28672890290326197</v>
      </c>
      <c r="R10" s="13">
        <v>0.44123952188970261</v>
      </c>
      <c r="S10" s="13">
        <v>0.32336858676141977</v>
      </c>
      <c r="T10" s="13">
        <v>0.72707196009174757</v>
      </c>
      <c r="U10" s="13">
        <v>0.45667520357042951</v>
      </c>
      <c r="V10" s="13">
        <v>0.4630795132471896</v>
      </c>
      <c r="W10" s="13">
        <v>0.37128702581007728</v>
      </c>
      <c r="X10" s="13">
        <v>0.48157821432537667</v>
      </c>
      <c r="Y10" s="13">
        <v>0.43828720277732008</v>
      </c>
      <c r="AA10" s="13">
        <v>0.46072861950032701</v>
      </c>
      <c r="AB10" s="13">
        <v>0.4354255508630332</v>
      </c>
      <c r="AC10" s="13">
        <v>0.56505980908185427</v>
      </c>
      <c r="AD10" s="13">
        <v>0.44141284579290591</v>
      </c>
      <c r="AE10" s="13">
        <v>0.44343737538149042</v>
      </c>
      <c r="AF10" s="13">
        <v>0.44002637297412589</v>
      </c>
      <c r="AH10" s="13">
        <v>0.47624375204854769</v>
      </c>
      <c r="AI10" s="13">
        <v>0.49831763968621062</v>
      </c>
      <c r="AJ10" s="13">
        <v>0.49119833104525579</v>
      </c>
      <c r="AK10" s="13">
        <v>0.44792881150309499</v>
      </c>
      <c r="AL10" s="13">
        <v>0.41709409581486978</v>
      </c>
      <c r="AN10" s="13">
        <v>0.50608033320617229</v>
      </c>
      <c r="AO10" s="13">
        <v>0.41117327428263389</v>
      </c>
      <c r="AP10" s="13">
        <v>0.40985652182069843</v>
      </c>
      <c r="AQ10" s="13">
        <v>0.47993995086342789</v>
      </c>
    </row>
    <row r="11" spans="2:45" ht="19" customHeight="1" x14ac:dyDescent="0.35">
      <c r="B11" s="12" t="s">
        <v>167</v>
      </c>
      <c r="C11" s="13">
        <v>0.17287040755297189</v>
      </c>
      <c r="D11" s="13">
        <v>0.25239018771189681</v>
      </c>
      <c r="E11" s="13">
        <v>0.16667409267546149</v>
      </c>
      <c r="F11" s="13">
        <v>0.14626880120872551</v>
      </c>
      <c r="G11" s="13">
        <v>0.15884188537908139</v>
      </c>
      <c r="H11" s="13">
        <v>0.13810753808355269</v>
      </c>
      <c r="I11" s="13">
        <v>0.1690274723057669</v>
      </c>
      <c r="K11" s="13">
        <v>0.157838456941818</v>
      </c>
      <c r="L11" s="13">
        <v>0.19682597249817621</v>
      </c>
      <c r="N11" s="13">
        <v>0.1567873942718678</v>
      </c>
      <c r="O11" s="13">
        <v>7.6144564958521163E-2</v>
      </c>
      <c r="P11" s="13">
        <v>0.24004238244127091</v>
      </c>
      <c r="Q11" s="13">
        <v>0.18115049974668801</v>
      </c>
      <c r="R11" s="13">
        <v>0.12822251362049281</v>
      </c>
      <c r="S11" s="13">
        <v>0.25028139001704669</v>
      </c>
      <c r="T11" s="13">
        <v>8.5195517414314526E-2</v>
      </c>
      <c r="U11" s="13">
        <v>8.9489425399257375E-2</v>
      </c>
      <c r="V11" s="13">
        <v>0.20999381433209141</v>
      </c>
      <c r="W11" s="13">
        <v>0.19835745800459681</v>
      </c>
      <c r="X11" s="13">
        <v>0.16892160620735169</v>
      </c>
      <c r="Y11" s="13">
        <v>0.19602027479952461</v>
      </c>
      <c r="AA11" s="13">
        <v>0.17451034683348349</v>
      </c>
      <c r="AB11" s="13">
        <v>0.1646628734344808</v>
      </c>
      <c r="AC11" s="13">
        <v>9.8250650001798598E-2</v>
      </c>
      <c r="AD11" s="13">
        <v>0.1431488340084994</v>
      </c>
      <c r="AE11" s="13">
        <v>0.21898347516866809</v>
      </c>
      <c r="AF11" s="13">
        <v>0.17514526576686401</v>
      </c>
      <c r="AH11" s="13">
        <v>0.17332834493382249</v>
      </c>
      <c r="AI11" s="13">
        <v>0.20526333148582601</v>
      </c>
      <c r="AJ11" s="13">
        <v>0.19100318942144079</v>
      </c>
      <c r="AK11" s="13">
        <v>0.14272251895352689</v>
      </c>
      <c r="AL11" s="13">
        <v>0.18184003805504709</v>
      </c>
      <c r="AN11" s="13">
        <v>0.18271788167464331</v>
      </c>
      <c r="AO11" s="13">
        <v>0.13908206385269939</v>
      </c>
      <c r="AP11" s="13">
        <v>0.18309048242236101</v>
      </c>
      <c r="AQ11" s="13">
        <v>0.18539427786080431</v>
      </c>
    </row>
    <row r="12" spans="2:45" ht="32.15" customHeight="1" x14ac:dyDescent="0.35">
      <c r="B12" s="12" t="s">
        <v>168</v>
      </c>
      <c r="C12" s="13">
        <v>5.2164913429075477E-2</v>
      </c>
      <c r="D12" s="13">
        <v>0.1123763347220337</v>
      </c>
      <c r="E12" s="13">
        <v>3.5335758180002702E-2</v>
      </c>
      <c r="F12" s="13">
        <v>2.7755255858985691E-2</v>
      </c>
      <c r="G12" s="13">
        <v>3.6511824767024588E-2</v>
      </c>
      <c r="H12" s="13">
        <v>8.2544350882814407E-2</v>
      </c>
      <c r="I12" s="13">
        <v>2.916305101309874E-2</v>
      </c>
      <c r="K12" s="13">
        <v>7.0044447137355012E-2</v>
      </c>
      <c r="L12" s="13">
        <v>2.367131722068689E-2</v>
      </c>
      <c r="N12" s="13">
        <v>7.6150064426170685E-2</v>
      </c>
      <c r="O12" s="13">
        <v>0</v>
      </c>
      <c r="P12" s="13">
        <v>0</v>
      </c>
      <c r="Q12" s="13">
        <v>5.0830707771113273E-2</v>
      </c>
      <c r="R12" s="13">
        <v>4.3569309702189543E-2</v>
      </c>
      <c r="S12" s="13">
        <v>4.389474824331234E-2</v>
      </c>
      <c r="T12" s="13">
        <v>0</v>
      </c>
      <c r="U12" s="13">
        <v>6.0046115308621521E-2</v>
      </c>
      <c r="V12" s="13">
        <v>4.0006264885853217E-2</v>
      </c>
      <c r="W12" s="13">
        <v>5.6915764385579763E-2</v>
      </c>
      <c r="X12" s="13">
        <v>9.3654311732043624E-2</v>
      </c>
      <c r="Y12" s="13">
        <v>9.6736669819349988E-2</v>
      </c>
      <c r="AA12" s="13">
        <v>3.9637444382614122E-2</v>
      </c>
      <c r="AB12" s="13">
        <v>4.3825197457546899E-2</v>
      </c>
      <c r="AC12" s="13">
        <v>3.6021878733518607E-2</v>
      </c>
      <c r="AD12" s="13">
        <v>0.1026338418144464</v>
      </c>
      <c r="AE12" s="13">
        <v>8.8935113316636019E-2</v>
      </c>
      <c r="AF12" s="13">
        <v>2.248846006046502E-2</v>
      </c>
      <c r="AH12" s="13">
        <v>4.4337871181002811E-2</v>
      </c>
      <c r="AI12" s="13">
        <v>0</v>
      </c>
      <c r="AJ12" s="13">
        <v>3.074081947534836E-2</v>
      </c>
      <c r="AK12" s="13">
        <v>6.0702480901012268E-2</v>
      </c>
      <c r="AL12" s="13">
        <v>7.1794857778043078E-2</v>
      </c>
      <c r="AN12" s="13">
        <v>3.4067354706534797E-2</v>
      </c>
      <c r="AO12" s="13">
        <v>3.6441933046768522E-2</v>
      </c>
      <c r="AP12" s="13">
        <v>6.9264452268762655E-2</v>
      </c>
      <c r="AQ12" s="13">
        <v>7.4453508600921384E-2</v>
      </c>
    </row>
    <row r="13" spans="2:45" ht="19" customHeight="1" x14ac:dyDescent="0.35">
      <c r="B13" s="12" t="s">
        <v>81</v>
      </c>
      <c r="C13" s="13">
        <v>1.9208927743647269E-2</v>
      </c>
      <c r="D13" s="13">
        <v>2.1135420791088402E-2</v>
      </c>
      <c r="E13" s="13">
        <v>2.5380501182902051E-2</v>
      </c>
      <c r="F13" s="13">
        <v>4.2076067449474362E-2</v>
      </c>
      <c r="G13" s="13">
        <v>0</v>
      </c>
      <c r="H13" s="13">
        <v>1.379548920587105E-2</v>
      </c>
      <c r="I13" s="13">
        <v>0</v>
      </c>
      <c r="K13" s="13">
        <v>1.405379672343548E-2</v>
      </c>
      <c r="L13" s="13">
        <v>2.742436692052206E-2</v>
      </c>
      <c r="N13" s="13">
        <v>1.8936784786558511E-2</v>
      </c>
      <c r="O13" s="13">
        <v>7.0349000813720683E-2</v>
      </c>
      <c r="P13" s="13">
        <v>0</v>
      </c>
      <c r="Q13" s="13">
        <v>0</v>
      </c>
      <c r="R13" s="13">
        <v>0</v>
      </c>
      <c r="S13" s="13">
        <v>0</v>
      </c>
      <c r="T13" s="13">
        <v>0</v>
      </c>
      <c r="U13" s="13">
        <v>3.9913876224245512E-2</v>
      </c>
      <c r="V13" s="13">
        <v>9.3983270721190431E-3</v>
      </c>
      <c r="W13" s="13">
        <v>2.9633118409070399E-2</v>
      </c>
      <c r="X13" s="13">
        <v>0</v>
      </c>
      <c r="Y13" s="13">
        <v>8.1385368821357315E-2</v>
      </c>
      <c r="AA13" s="13">
        <v>2.9876482937088601E-2</v>
      </c>
      <c r="AB13" s="13">
        <v>0</v>
      </c>
      <c r="AC13" s="13">
        <v>3.762733635113711E-2</v>
      </c>
      <c r="AD13" s="13">
        <v>0</v>
      </c>
      <c r="AE13" s="13">
        <v>2.0615620632661171E-2</v>
      </c>
      <c r="AF13" s="13">
        <v>1.527154474897208E-2</v>
      </c>
      <c r="AH13" s="13">
        <v>8.7410846627305402E-3</v>
      </c>
      <c r="AI13" s="13">
        <v>2.4022478869008261E-2</v>
      </c>
      <c r="AJ13" s="13">
        <v>1.5697804361225361E-2</v>
      </c>
      <c r="AK13" s="13">
        <v>3.4922719858584923E-2</v>
      </c>
      <c r="AL13" s="13">
        <v>1.4997187378192811E-2</v>
      </c>
      <c r="AN13" s="13">
        <v>1.128077513066493E-2</v>
      </c>
      <c r="AO13" s="13">
        <v>8.0637662456813624E-3</v>
      </c>
      <c r="AP13" s="13">
        <v>3.2217272347053287E-2</v>
      </c>
      <c r="AQ13" s="13">
        <v>2.6453007336555472E-2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0.20989237703123659</v>
      </c>
      <c r="D9" s="13">
        <v>0.17696396374020351</v>
      </c>
      <c r="E9" s="13">
        <v>0.1998115137074703</v>
      </c>
      <c r="F9" s="13">
        <v>0.25680671661024118</v>
      </c>
      <c r="G9" s="13">
        <v>0.20445889509369641</v>
      </c>
      <c r="H9" s="13">
        <v>0.1545219234309721</v>
      </c>
      <c r="I9" s="13">
        <v>0.26623234666596762</v>
      </c>
      <c r="K9" s="13">
        <v>0.21138905428491281</v>
      </c>
      <c r="L9" s="13">
        <v>0.20750720759581781</v>
      </c>
      <c r="N9" s="13">
        <v>0.15824971054044129</v>
      </c>
      <c r="O9" s="13">
        <v>0.38292670955777741</v>
      </c>
      <c r="P9" s="13">
        <v>0.20960181817902029</v>
      </c>
      <c r="Q9" s="13">
        <v>0.23005098515897521</v>
      </c>
      <c r="R9" s="13">
        <v>0.1848681554658648</v>
      </c>
      <c r="S9" s="13">
        <v>0.23750599937312289</v>
      </c>
      <c r="T9" s="13">
        <v>0.1583986806206219</v>
      </c>
      <c r="U9" s="13">
        <v>0.1907570010564327</v>
      </c>
      <c r="V9" s="13">
        <v>0.22148805086824261</v>
      </c>
      <c r="W9" s="13">
        <v>0.29854557229499229</v>
      </c>
      <c r="X9" s="13">
        <v>0.18555240834811829</v>
      </c>
      <c r="Y9" s="13">
        <v>0.14986163813969389</v>
      </c>
      <c r="AA9" s="13">
        <v>0.24117998417556841</v>
      </c>
      <c r="AB9" s="13">
        <v>0.24320803648652839</v>
      </c>
      <c r="AC9" s="13">
        <v>0.38657033122997753</v>
      </c>
      <c r="AD9" s="13">
        <v>0.17563935136622999</v>
      </c>
      <c r="AE9" s="13">
        <v>0.1112515814754108</v>
      </c>
      <c r="AF9" s="13">
        <v>0.19794951433886041</v>
      </c>
      <c r="AH9" s="13">
        <v>0.2365245055613919</v>
      </c>
      <c r="AI9" s="13">
        <v>0.129702717290967</v>
      </c>
      <c r="AJ9" s="13">
        <v>0.32904394451032881</v>
      </c>
      <c r="AK9" s="13">
        <v>0.18467669716948801</v>
      </c>
      <c r="AL9" s="13">
        <v>0.18687468815253361</v>
      </c>
      <c r="AN9" s="13">
        <v>0.24093555897499891</v>
      </c>
      <c r="AO9" s="13">
        <v>0.21707066982994669</v>
      </c>
      <c r="AP9" s="13">
        <v>0.17771924852362839</v>
      </c>
      <c r="AQ9" s="13">
        <v>0.1964933964122339</v>
      </c>
    </row>
    <row r="10" spans="2:45" ht="46" customHeight="1" x14ac:dyDescent="0.35">
      <c r="B10" s="12" t="s">
        <v>166</v>
      </c>
      <c r="C10" s="13">
        <v>0.49133057962032678</v>
      </c>
      <c r="D10" s="13">
        <v>0.38177074309329612</v>
      </c>
      <c r="E10" s="13">
        <v>0.59359110437467155</v>
      </c>
      <c r="F10" s="13">
        <v>0.46229074495962152</v>
      </c>
      <c r="G10" s="13">
        <v>0.52945236283969488</v>
      </c>
      <c r="H10" s="13">
        <v>0.50105243973386282</v>
      </c>
      <c r="I10" s="13">
        <v>0.43180988165894257</v>
      </c>
      <c r="K10" s="13">
        <v>0.49640242875062401</v>
      </c>
      <c r="L10" s="13">
        <v>0.48324786205585091</v>
      </c>
      <c r="N10" s="13">
        <v>0.54855937210249661</v>
      </c>
      <c r="O10" s="13">
        <v>0.32583896891070913</v>
      </c>
      <c r="P10" s="13">
        <v>0.5108835821034271</v>
      </c>
      <c r="Q10" s="13">
        <v>0.3780648490255476</v>
      </c>
      <c r="R10" s="13">
        <v>0.5798603128894787</v>
      </c>
      <c r="S10" s="13">
        <v>0.42426517265799391</v>
      </c>
      <c r="T10" s="13">
        <v>0.68444410303641234</v>
      </c>
      <c r="U10" s="13">
        <v>0.50640865282956538</v>
      </c>
      <c r="V10" s="13">
        <v>0.47412428203543022</v>
      </c>
      <c r="W10" s="13">
        <v>0.38685417614061651</v>
      </c>
      <c r="X10" s="13">
        <v>0.49698624422480547</v>
      </c>
      <c r="Y10" s="13">
        <v>0.48542322219165812</v>
      </c>
      <c r="AA10" s="13">
        <v>0.51360262115626309</v>
      </c>
      <c r="AB10" s="13">
        <v>0.53093634034485815</v>
      </c>
      <c r="AC10" s="13">
        <v>0.43209015375013782</v>
      </c>
      <c r="AD10" s="13">
        <v>0.45533076325043131</v>
      </c>
      <c r="AE10" s="13">
        <v>0.41339926702419311</v>
      </c>
      <c r="AF10" s="13">
        <v>0.52925968447037464</v>
      </c>
      <c r="AH10" s="13">
        <v>0.52976017510002016</v>
      </c>
      <c r="AI10" s="13">
        <v>0.61487381916437522</v>
      </c>
      <c r="AJ10" s="13">
        <v>0.46357818713847643</v>
      </c>
      <c r="AK10" s="13">
        <v>0.40199455501774051</v>
      </c>
      <c r="AL10" s="13">
        <v>0.51134430390881236</v>
      </c>
      <c r="AN10" s="13">
        <v>0.52714309485530397</v>
      </c>
      <c r="AO10" s="13">
        <v>0.50640545225124434</v>
      </c>
      <c r="AP10" s="13">
        <v>0.48143906012343213</v>
      </c>
      <c r="AQ10" s="13">
        <v>0.43937577860103838</v>
      </c>
    </row>
    <row r="11" spans="2:45" ht="19" customHeight="1" x14ac:dyDescent="0.35">
      <c r="B11" s="12" t="s">
        <v>167</v>
      </c>
      <c r="C11" s="13">
        <v>0.2043063583892159</v>
      </c>
      <c r="D11" s="13">
        <v>0.29099843088358518</v>
      </c>
      <c r="E11" s="13">
        <v>0.1224772591068783</v>
      </c>
      <c r="F11" s="13">
        <v>0.2203138919610427</v>
      </c>
      <c r="G11" s="13">
        <v>0.21735377776653109</v>
      </c>
      <c r="H11" s="13">
        <v>0.17691433120930769</v>
      </c>
      <c r="I11" s="13">
        <v>0.2182077366196537</v>
      </c>
      <c r="K11" s="13">
        <v>0.21982795615065839</v>
      </c>
      <c r="L11" s="13">
        <v>0.17957047062281581</v>
      </c>
      <c r="N11" s="13">
        <v>0.15441751353397559</v>
      </c>
      <c r="O11" s="13">
        <v>7.8531451685396367E-2</v>
      </c>
      <c r="P11" s="13">
        <v>0.1906007007410124</v>
      </c>
      <c r="Q11" s="13">
        <v>0.33721413030193981</v>
      </c>
      <c r="R11" s="13">
        <v>0.18806373953340699</v>
      </c>
      <c r="S11" s="13">
        <v>0.27892088035272172</v>
      </c>
      <c r="T11" s="13">
        <v>0.1014507651162133</v>
      </c>
      <c r="U11" s="13">
        <v>0.24477093805420089</v>
      </c>
      <c r="V11" s="13">
        <v>0.18809007940156769</v>
      </c>
      <c r="W11" s="13">
        <v>0.2377309163289214</v>
      </c>
      <c r="X11" s="13">
        <v>0.1472345097758003</v>
      </c>
      <c r="Y11" s="13">
        <v>0.25498331562891341</v>
      </c>
      <c r="AA11" s="13">
        <v>0.17961459725553941</v>
      </c>
      <c r="AB11" s="13">
        <v>0.20521458272821769</v>
      </c>
      <c r="AC11" s="13">
        <v>0.14567762242984791</v>
      </c>
      <c r="AD11" s="13">
        <v>0.26118952786449767</v>
      </c>
      <c r="AE11" s="13">
        <v>0.26096615949880009</v>
      </c>
      <c r="AF11" s="13">
        <v>0.1828572657468833</v>
      </c>
      <c r="AH11" s="13">
        <v>0.1660998503661012</v>
      </c>
      <c r="AI11" s="13">
        <v>0.25542346354465789</v>
      </c>
      <c r="AJ11" s="13">
        <v>0.12557666198242631</v>
      </c>
      <c r="AK11" s="13">
        <v>0.2936551526371326</v>
      </c>
      <c r="AL11" s="13">
        <v>0.17884341427788589</v>
      </c>
      <c r="AN11" s="13">
        <v>0.1809940456496319</v>
      </c>
      <c r="AO11" s="13">
        <v>0.18278057516502769</v>
      </c>
      <c r="AP11" s="13">
        <v>0.20956832984887869</v>
      </c>
      <c r="AQ11" s="13">
        <v>0.25335471444306218</v>
      </c>
    </row>
    <row r="12" spans="2:45" ht="32.15" customHeight="1" x14ac:dyDescent="0.35">
      <c r="B12" s="12" t="s">
        <v>168</v>
      </c>
      <c r="C12" s="13">
        <v>7.1588570211643943E-2</v>
      </c>
      <c r="D12" s="13">
        <v>0.1072441150846446</v>
      </c>
      <c r="E12" s="13">
        <v>6.6469225541772745E-2</v>
      </c>
      <c r="F12" s="13">
        <v>4.467024619581457E-2</v>
      </c>
      <c r="G12" s="13">
        <v>4.8734964300077413E-2</v>
      </c>
      <c r="H12" s="13">
        <v>0.1139817693930915</v>
      </c>
      <c r="I12" s="13">
        <v>6.5362821962883025E-2</v>
      </c>
      <c r="K12" s="13">
        <v>6.1437293539758943E-2</v>
      </c>
      <c r="L12" s="13">
        <v>8.7766082623748035E-2</v>
      </c>
      <c r="N12" s="13">
        <v>0.11454232149500961</v>
      </c>
      <c r="O12" s="13">
        <v>0.1423538690323965</v>
      </c>
      <c r="P12" s="13">
        <v>3.8902191281428862E-2</v>
      </c>
      <c r="Q12" s="13">
        <v>5.4670035513537767E-2</v>
      </c>
      <c r="R12" s="13">
        <v>1.744436401105617E-2</v>
      </c>
      <c r="S12" s="13">
        <v>1.9948634495990731E-2</v>
      </c>
      <c r="T12" s="13">
        <v>5.570645122675217E-2</v>
      </c>
      <c r="U12" s="13">
        <v>0</v>
      </c>
      <c r="V12" s="13">
        <v>0.11629758769475949</v>
      </c>
      <c r="W12" s="13">
        <v>4.9998351825429888E-2</v>
      </c>
      <c r="X12" s="13">
        <v>0.17022683765127589</v>
      </c>
      <c r="Y12" s="13">
        <v>8.8450163634480314E-2</v>
      </c>
      <c r="AA12" s="13">
        <v>4.4342834103236077E-2</v>
      </c>
      <c r="AB12" s="13">
        <v>2.064104044039565E-2</v>
      </c>
      <c r="AC12" s="13">
        <v>0</v>
      </c>
      <c r="AD12" s="13">
        <v>9.5791457468138844E-2</v>
      </c>
      <c r="AE12" s="13">
        <v>0.15849207864790199</v>
      </c>
      <c r="AF12" s="13">
        <v>7.5178062563115267E-2</v>
      </c>
      <c r="AH12" s="13">
        <v>5.1759912466769829E-2</v>
      </c>
      <c r="AI12" s="13">
        <v>0</v>
      </c>
      <c r="AJ12" s="13">
        <v>4.7763198757972913E-2</v>
      </c>
      <c r="AK12" s="13">
        <v>9.1672882004630404E-2</v>
      </c>
      <c r="AL12" s="13">
        <v>9.6992420405731569E-2</v>
      </c>
      <c r="AN12" s="13">
        <v>3.969847995978603E-2</v>
      </c>
      <c r="AO12" s="13">
        <v>7.8518229534642395E-2</v>
      </c>
      <c r="AP12" s="13">
        <v>0.106294799728732</v>
      </c>
      <c r="AQ12" s="13">
        <v>6.4537598611938349E-2</v>
      </c>
    </row>
    <row r="13" spans="2:45" ht="19" customHeight="1" x14ac:dyDescent="0.35">
      <c r="B13" s="12" t="s">
        <v>81</v>
      </c>
      <c r="C13" s="13">
        <v>2.2882114747576669E-2</v>
      </c>
      <c r="D13" s="13">
        <v>4.3022747198270553E-2</v>
      </c>
      <c r="E13" s="13">
        <v>1.7650897269207301E-2</v>
      </c>
      <c r="F13" s="13">
        <v>1.5918400273280089E-2</v>
      </c>
      <c r="G13" s="13">
        <v>0</v>
      </c>
      <c r="H13" s="13">
        <v>5.3529536232766108E-2</v>
      </c>
      <c r="I13" s="13">
        <v>1.8387213092553079E-2</v>
      </c>
      <c r="K13" s="13">
        <v>1.094326727404603E-2</v>
      </c>
      <c r="L13" s="13">
        <v>4.1908377101767383E-2</v>
      </c>
      <c r="N13" s="13">
        <v>2.423108232807698E-2</v>
      </c>
      <c r="O13" s="13">
        <v>7.0349000813720683E-2</v>
      </c>
      <c r="P13" s="13">
        <v>5.0011707695111221E-2</v>
      </c>
      <c r="Q13" s="13">
        <v>0</v>
      </c>
      <c r="R13" s="13">
        <v>2.9763428100193241E-2</v>
      </c>
      <c r="S13" s="13">
        <v>3.9359313120170929E-2</v>
      </c>
      <c r="T13" s="13">
        <v>0</v>
      </c>
      <c r="U13" s="13">
        <v>5.806340805980105E-2</v>
      </c>
      <c r="V13" s="13">
        <v>0</v>
      </c>
      <c r="W13" s="13">
        <v>2.6870983410039951E-2</v>
      </c>
      <c r="X13" s="13">
        <v>0</v>
      </c>
      <c r="Y13" s="13">
        <v>2.128166040525439E-2</v>
      </c>
      <c r="AA13" s="13">
        <v>2.1259963309392959E-2</v>
      </c>
      <c r="AB13" s="13">
        <v>0</v>
      </c>
      <c r="AC13" s="13">
        <v>3.5661892590036867E-2</v>
      </c>
      <c r="AD13" s="13">
        <v>1.2048900050702249E-2</v>
      </c>
      <c r="AE13" s="13">
        <v>5.5890913353693963E-2</v>
      </c>
      <c r="AF13" s="13">
        <v>1.475547288076653E-2</v>
      </c>
      <c r="AH13" s="13">
        <v>1.585555650571701E-2</v>
      </c>
      <c r="AI13" s="13">
        <v>0</v>
      </c>
      <c r="AJ13" s="13">
        <v>3.4038007610795562E-2</v>
      </c>
      <c r="AK13" s="13">
        <v>2.8000713171008329E-2</v>
      </c>
      <c r="AL13" s="13">
        <v>2.5945173255036421E-2</v>
      </c>
      <c r="AN13" s="13">
        <v>1.1228820560279341E-2</v>
      </c>
      <c r="AO13" s="13">
        <v>1.522507321913886E-2</v>
      </c>
      <c r="AP13" s="13">
        <v>2.4978561775328669E-2</v>
      </c>
      <c r="AQ13" s="13">
        <v>4.6238511931726983E-2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0.16793573543871121</v>
      </c>
      <c r="D9" s="13">
        <v>0.2116458090359995</v>
      </c>
      <c r="E9" s="13">
        <v>0.2373257234705563</v>
      </c>
      <c r="F9" s="13">
        <v>0.1694456159455007</v>
      </c>
      <c r="G9" s="13">
        <v>0.16923428664879669</v>
      </c>
      <c r="H9" s="13">
        <v>9.3957544303655244E-2</v>
      </c>
      <c r="I9" s="13">
        <v>3.4293570025112761E-2</v>
      </c>
      <c r="K9" s="13">
        <v>0.16935505803495621</v>
      </c>
      <c r="L9" s="13">
        <v>0.16567384172231531</v>
      </c>
      <c r="N9" s="13">
        <v>0.1047349521632744</v>
      </c>
      <c r="O9" s="13">
        <v>0</v>
      </c>
      <c r="P9" s="13">
        <v>0.12435255810174101</v>
      </c>
      <c r="Q9" s="13">
        <v>9.1515416488986534E-2</v>
      </c>
      <c r="R9" s="13">
        <v>0.1598263681796582</v>
      </c>
      <c r="S9" s="13">
        <v>0.12205998695869701</v>
      </c>
      <c r="T9" s="13">
        <v>0.1042456384971123</v>
      </c>
      <c r="U9" s="13">
        <v>0.21991211158288801</v>
      </c>
      <c r="V9" s="13">
        <v>0.24720338029145661</v>
      </c>
      <c r="W9" s="13">
        <v>0.19480334583693651</v>
      </c>
      <c r="X9" s="13">
        <v>0.19897196322950081</v>
      </c>
      <c r="Y9" s="13">
        <v>0.13890068656857471</v>
      </c>
      <c r="AA9" s="13">
        <v>0.21708529789405101</v>
      </c>
      <c r="AB9" s="13">
        <v>0.1591057178416061</v>
      </c>
      <c r="AC9" s="13">
        <v>0.15601859098187729</v>
      </c>
      <c r="AD9" s="13">
        <v>0.147444529422778</v>
      </c>
      <c r="AE9" s="13">
        <v>0.12326085107883331</v>
      </c>
      <c r="AF9" s="13">
        <v>0.1351008126017583</v>
      </c>
      <c r="AH9" s="13">
        <v>0.2138633015747447</v>
      </c>
      <c r="AI9" s="13">
        <v>0.18588073411562911</v>
      </c>
      <c r="AJ9" s="13">
        <v>0.1989858144301192</v>
      </c>
      <c r="AK9" s="13">
        <v>0.1115409463381198</v>
      </c>
      <c r="AL9" s="13">
        <v>0.16151339326239711</v>
      </c>
      <c r="AN9" s="13">
        <v>0.2002487917568572</v>
      </c>
      <c r="AO9" s="13">
        <v>0.16254506177813829</v>
      </c>
      <c r="AP9" s="13">
        <v>0.1466999564952727</v>
      </c>
      <c r="AQ9" s="13">
        <v>0.1521095839692681</v>
      </c>
    </row>
    <row r="10" spans="2:45" ht="46" customHeight="1" x14ac:dyDescent="0.35">
      <c r="B10" s="12" t="s">
        <v>166</v>
      </c>
      <c r="C10" s="13">
        <v>0.33867152617044588</v>
      </c>
      <c r="D10" s="13">
        <v>0.3001988428334354</v>
      </c>
      <c r="E10" s="13">
        <v>0.32707834755951681</v>
      </c>
      <c r="F10" s="13">
        <v>0.46164572334881221</v>
      </c>
      <c r="G10" s="13">
        <v>0.34289559918215667</v>
      </c>
      <c r="H10" s="13">
        <v>0.29265047673728978</v>
      </c>
      <c r="I10" s="13">
        <v>0.24931682203647071</v>
      </c>
      <c r="K10" s="13">
        <v>0.32981254805194571</v>
      </c>
      <c r="L10" s="13">
        <v>0.35278957586044463</v>
      </c>
      <c r="N10" s="13">
        <v>0.25374769485436288</v>
      </c>
      <c r="O10" s="13">
        <v>0.70217236165705643</v>
      </c>
      <c r="P10" s="13">
        <v>0.51671477716941194</v>
      </c>
      <c r="Q10" s="13">
        <v>0.37375037306012637</v>
      </c>
      <c r="R10" s="13">
        <v>0.49359135779125762</v>
      </c>
      <c r="S10" s="13">
        <v>0.28985090959636201</v>
      </c>
      <c r="T10" s="13">
        <v>0.44363808013448192</v>
      </c>
      <c r="U10" s="13">
        <v>0.34932781211821878</v>
      </c>
      <c r="V10" s="13">
        <v>0.34965450117929281</v>
      </c>
      <c r="W10" s="13">
        <v>0.19917930491773189</v>
      </c>
      <c r="X10" s="13">
        <v>0.22097589319763319</v>
      </c>
      <c r="Y10" s="13">
        <v>0.26072190967643483</v>
      </c>
      <c r="AA10" s="13">
        <v>0.37346172305285991</v>
      </c>
      <c r="AB10" s="13">
        <v>0.2746541574931341</v>
      </c>
      <c r="AC10" s="13">
        <v>0.26358821856187808</v>
      </c>
      <c r="AD10" s="13">
        <v>0.30191603488568008</v>
      </c>
      <c r="AE10" s="13">
        <v>0.30171119588185719</v>
      </c>
      <c r="AF10" s="13">
        <v>0.36831774539364759</v>
      </c>
      <c r="AH10" s="13">
        <v>0.38571230121728078</v>
      </c>
      <c r="AI10" s="13">
        <v>0.3070761190647131</v>
      </c>
      <c r="AJ10" s="13">
        <v>0.27031044208906829</v>
      </c>
      <c r="AK10" s="13">
        <v>0.33925610824055519</v>
      </c>
      <c r="AL10" s="13">
        <v>0.33384099803870548</v>
      </c>
      <c r="AN10" s="13">
        <v>0.34208224389637842</v>
      </c>
      <c r="AO10" s="13">
        <v>0.36161934587458799</v>
      </c>
      <c r="AP10" s="13">
        <v>0.32757910738943902</v>
      </c>
      <c r="AQ10" s="13">
        <v>0.32532185673504499</v>
      </c>
    </row>
    <row r="11" spans="2:45" ht="19" customHeight="1" x14ac:dyDescent="0.35">
      <c r="B11" s="12" t="s">
        <v>167</v>
      </c>
      <c r="C11" s="13">
        <v>0.21215815078803821</v>
      </c>
      <c r="D11" s="13">
        <v>0.2364613304580748</v>
      </c>
      <c r="E11" s="13">
        <v>0.2823395710852572</v>
      </c>
      <c r="F11" s="13">
        <v>0.19365978874450901</v>
      </c>
      <c r="G11" s="13">
        <v>0.14590148727234159</v>
      </c>
      <c r="H11" s="13">
        <v>0.14070028693781789</v>
      </c>
      <c r="I11" s="13">
        <v>0.2449523670922899</v>
      </c>
      <c r="K11" s="13">
        <v>0.22031491508488121</v>
      </c>
      <c r="L11" s="13">
        <v>0.19915917933647151</v>
      </c>
      <c r="N11" s="13">
        <v>0.28100111133131273</v>
      </c>
      <c r="O11" s="13">
        <v>0</v>
      </c>
      <c r="P11" s="13">
        <v>0.2420179367911989</v>
      </c>
      <c r="Q11" s="13">
        <v>0.29651117366592722</v>
      </c>
      <c r="R11" s="13">
        <v>0.15490067991222481</v>
      </c>
      <c r="S11" s="13">
        <v>0.20650860422181261</v>
      </c>
      <c r="T11" s="13">
        <v>0.21910352806030581</v>
      </c>
      <c r="U11" s="13">
        <v>0.12802519132090631</v>
      </c>
      <c r="V11" s="13">
        <v>0.2246985870190174</v>
      </c>
      <c r="W11" s="13">
        <v>0.24229736813679059</v>
      </c>
      <c r="X11" s="13">
        <v>0.1457821524214267</v>
      </c>
      <c r="Y11" s="13">
        <v>0.30420059950186012</v>
      </c>
      <c r="AA11" s="13">
        <v>0.24491146340092229</v>
      </c>
      <c r="AB11" s="13">
        <v>0.2401063190134943</v>
      </c>
      <c r="AC11" s="13">
        <v>0.26050816539738669</v>
      </c>
      <c r="AD11" s="13">
        <v>0.17458342861655979</v>
      </c>
      <c r="AE11" s="13">
        <v>0.16847999220952051</v>
      </c>
      <c r="AF11" s="13">
        <v>0.19058256880153029</v>
      </c>
      <c r="AH11" s="13">
        <v>0.25256955828172739</v>
      </c>
      <c r="AI11" s="13">
        <v>0.23954008229172349</v>
      </c>
      <c r="AJ11" s="13">
        <v>0.2252301341161437</v>
      </c>
      <c r="AK11" s="13">
        <v>0.17603879981575041</v>
      </c>
      <c r="AL11" s="13">
        <v>0.19810199998188921</v>
      </c>
      <c r="AN11" s="13">
        <v>0.23314183990610279</v>
      </c>
      <c r="AO11" s="13">
        <v>0.14896737782098729</v>
      </c>
      <c r="AP11" s="13">
        <v>0.26427570070005452</v>
      </c>
      <c r="AQ11" s="13">
        <v>0.1815228920903933</v>
      </c>
    </row>
    <row r="12" spans="2:45" ht="32.15" customHeight="1" x14ac:dyDescent="0.35">
      <c r="B12" s="12" t="s">
        <v>168</v>
      </c>
      <c r="C12" s="13">
        <v>0.2334558394875853</v>
      </c>
      <c r="D12" s="13">
        <v>0.2391883890412187</v>
      </c>
      <c r="E12" s="13">
        <v>0.1278758567017679</v>
      </c>
      <c r="F12" s="13">
        <v>0.148589949523281</v>
      </c>
      <c r="G12" s="13">
        <v>0.25056515501376331</v>
      </c>
      <c r="H12" s="13">
        <v>0.36681817881035927</v>
      </c>
      <c r="I12" s="13">
        <v>0.41786029792293439</v>
      </c>
      <c r="K12" s="13">
        <v>0.22969255545281739</v>
      </c>
      <c r="L12" s="13">
        <v>0.23945317126668531</v>
      </c>
      <c r="N12" s="13">
        <v>0.31734837453641462</v>
      </c>
      <c r="O12" s="13">
        <v>0.22747863752922279</v>
      </c>
      <c r="P12" s="13">
        <v>0.116914727937648</v>
      </c>
      <c r="Q12" s="13">
        <v>0.1929540285242474</v>
      </c>
      <c r="R12" s="13">
        <v>0.17724857975298189</v>
      </c>
      <c r="S12" s="13">
        <v>0.33382746080890802</v>
      </c>
      <c r="T12" s="13">
        <v>0.20105511051559399</v>
      </c>
      <c r="U12" s="13">
        <v>0.2067599600424016</v>
      </c>
      <c r="V12" s="13">
        <v>0.15295882947532349</v>
      </c>
      <c r="W12" s="13">
        <v>0.26544267538237531</v>
      </c>
      <c r="X12" s="13">
        <v>0.41169033462707261</v>
      </c>
      <c r="Y12" s="13">
        <v>0.21994840278682501</v>
      </c>
      <c r="AA12" s="13">
        <v>0.12162956190444681</v>
      </c>
      <c r="AB12" s="13">
        <v>0.30642776841571889</v>
      </c>
      <c r="AC12" s="13">
        <v>0.2450711637681319</v>
      </c>
      <c r="AD12" s="13">
        <v>0.3335321081970975</v>
      </c>
      <c r="AE12" s="13">
        <v>0.3284857817158186</v>
      </c>
      <c r="AF12" s="13">
        <v>0.26359903751256691</v>
      </c>
      <c r="AH12" s="13">
        <v>0.1060042080487761</v>
      </c>
      <c r="AI12" s="13">
        <v>0.26750306452793438</v>
      </c>
      <c r="AJ12" s="13">
        <v>0.22609818929984271</v>
      </c>
      <c r="AK12" s="13">
        <v>0.31396573391649207</v>
      </c>
      <c r="AL12" s="13">
        <v>0.26258605013053332</v>
      </c>
      <c r="AN12" s="13">
        <v>0.20824083527924619</v>
      </c>
      <c r="AO12" s="13">
        <v>0.27764570707841502</v>
      </c>
      <c r="AP12" s="13">
        <v>0.20918583678063971</v>
      </c>
      <c r="AQ12" s="13">
        <v>0.25425490450091659</v>
      </c>
    </row>
    <row r="13" spans="2:45" ht="19" customHeight="1" x14ac:dyDescent="0.35">
      <c r="B13" s="12" t="s">
        <v>81</v>
      </c>
      <c r="C13" s="13">
        <v>4.777874811521933E-2</v>
      </c>
      <c r="D13" s="13">
        <v>1.2505628631271489E-2</v>
      </c>
      <c r="E13" s="13">
        <v>2.5380501182902051E-2</v>
      </c>
      <c r="F13" s="13">
        <v>2.6658922437897251E-2</v>
      </c>
      <c r="G13" s="13">
        <v>9.1403471882941498E-2</v>
      </c>
      <c r="H13" s="13">
        <v>0.1058735132108779</v>
      </c>
      <c r="I13" s="13">
        <v>5.3576942923192247E-2</v>
      </c>
      <c r="K13" s="13">
        <v>5.0824923375399497E-2</v>
      </c>
      <c r="L13" s="13">
        <v>4.2924231814083162E-2</v>
      </c>
      <c r="N13" s="13">
        <v>4.3167867114635501E-2</v>
      </c>
      <c r="O13" s="13">
        <v>7.0349000813720683E-2</v>
      </c>
      <c r="P13" s="13">
        <v>0</v>
      </c>
      <c r="Q13" s="13">
        <v>4.5269008260712833E-2</v>
      </c>
      <c r="R13" s="13">
        <v>1.443301436387736E-2</v>
      </c>
      <c r="S13" s="13">
        <v>4.7753038414220433E-2</v>
      </c>
      <c r="T13" s="13">
        <v>3.1957642792505958E-2</v>
      </c>
      <c r="U13" s="13">
        <v>9.5974924935585154E-2</v>
      </c>
      <c r="V13" s="13">
        <v>2.5484702034909601E-2</v>
      </c>
      <c r="W13" s="13">
        <v>9.827730572616572E-2</v>
      </c>
      <c r="X13" s="13">
        <v>2.2579656524366509E-2</v>
      </c>
      <c r="Y13" s="13">
        <v>7.622840146630544E-2</v>
      </c>
      <c r="AA13" s="13">
        <v>4.2911953747719979E-2</v>
      </c>
      <c r="AB13" s="13">
        <v>1.9706037236046432E-2</v>
      </c>
      <c r="AC13" s="13">
        <v>7.4813861290726105E-2</v>
      </c>
      <c r="AD13" s="13">
        <v>4.2523898877884547E-2</v>
      </c>
      <c r="AE13" s="13">
        <v>7.8062179113970245E-2</v>
      </c>
      <c r="AF13" s="13">
        <v>4.2399835690497052E-2</v>
      </c>
      <c r="AH13" s="13">
        <v>4.1850630877471033E-2</v>
      </c>
      <c r="AI13" s="13">
        <v>0</v>
      </c>
      <c r="AJ13" s="13">
        <v>7.9375420064825924E-2</v>
      </c>
      <c r="AK13" s="13">
        <v>5.9198411689082339E-2</v>
      </c>
      <c r="AL13" s="13">
        <v>4.3957558586474828E-2</v>
      </c>
      <c r="AN13" s="13">
        <v>1.6286289161415501E-2</v>
      </c>
      <c r="AO13" s="13">
        <v>4.922250744787135E-2</v>
      </c>
      <c r="AP13" s="13">
        <v>5.2259398634594077E-2</v>
      </c>
      <c r="AQ13" s="13">
        <v>8.67907627043768E-2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0.25896356893620981</v>
      </c>
      <c r="D9" s="13">
        <v>0.30040483116122058</v>
      </c>
      <c r="E9" s="13">
        <v>0.29435725597901408</v>
      </c>
      <c r="F9" s="13">
        <v>0.30423975474979942</v>
      </c>
      <c r="G9" s="13">
        <v>0.23387742315319671</v>
      </c>
      <c r="H9" s="13">
        <v>0.24500160511766511</v>
      </c>
      <c r="I9" s="13">
        <v>9.9598934585528667E-2</v>
      </c>
      <c r="K9" s="13">
        <v>0.24135365585506069</v>
      </c>
      <c r="L9" s="13">
        <v>0.28702748608225531</v>
      </c>
      <c r="N9" s="13">
        <v>0.23344872512316489</v>
      </c>
      <c r="O9" s="13">
        <v>0.23461574267299651</v>
      </c>
      <c r="P9" s="13">
        <v>0.32353664685006789</v>
      </c>
      <c r="Q9" s="13">
        <v>0.36873006951224763</v>
      </c>
      <c r="R9" s="13">
        <v>0.27711097744577029</v>
      </c>
      <c r="S9" s="13">
        <v>0.32516546459676549</v>
      </c>
      <c r="T9" s="13">
        <v>0.1799604629542543</v>
      </c>
      <c r="U9" s="13">
        <v>0.2233212561447632</v>
      </c>
      <c r="V9" s="13">
        <v>0.30227365444750998</v>
      </c>
      <c r="W9" s="13">
        <v>0.21452671272360499</v>
      </c>
      <c r="X9" s="13">
        <v>0.26190036895124291</v>
      </c>
      <c r="Y9" s="13">
        <v>0.18309577328514809</v>
      </c>
      <c r="AA9" s="13">
        <v>0.30199724554392959</v>
      </c>
      <c r="AB9" s="13">
        <v>0.18925843691086999</v>
      </c>
      <c r="AC9" s="13">
        <v>0.30663206736093129</v>
      </c>
      <c r="AD9" s="13">
        <v>0.2496258476629368</v>
      </c>
      <c r="AE9" s="13">
        <v>0.20356381720678271</v>
      </c>
      <c r="AF9" s="13">
        <v>0.24644481401482249</v>
      </c>
      <c r="AH9" s="13">
        <v>0.27131888350430561</v>
      </c>
      <c r="AI9" s="13">
        <v>0.2258149109050267</v>
      </c>
      <c r="AJ9" s="13">
        <v>0.34021131459460008</v>
      </c>
      <c r="AK9" s="13">
        <v>0.24581226225268471</v>
      </c>
      <c r="AL9" s="13">
        <v>0.2392926630331246</v>
      </c>
      <c r="AN9" s="13">
        <v>0.25556433770382891</v>
      </c>
      <c r="AO9" s="13">
        <v>0.31709431391152398</v>
      </c>
      <c r="AP9" s="13">
        <v>0.23331743481535261</v>
      </c>
      <c r="AQ9" s="13">
        <v>0.2287900018083851</v>
      </c>
    </row>
    <row r="10" spans="2:45" ht="46" customHeight="1" x14ac:dyDescent="0.35">
      <c r="B10" s="12" t="s">
        <v>166</v>
      </c>
      <c r="C10" s="13">
        <v>0.44952692124329341</v>
      </c>
      <c r="D10" s="13">
        <v>0.39580985241079358</v>
      </c>
      <c r="E10" s="13">
        <v>0.42889524874058171</v>
      </c>
      <c r="F10" s="13">
        <v>0.46805331976225661</v>
      </c>
      <c r="G10" s="13">
        <v>0.46878212299440208</v>
      </c>
      <c r="H10" s="13">
        <v>0.44063694527404212</v>
      </c>
      <c r="I10" s="13">
        <v>0.52026782606655531</v>
      </c>
      <c r="K10" s="13">
        <v>0.4791376395883033</v>
      </c>
      <c r="L10" s="13">
        <v>0.40233800313563961</v>
      </c>
      <c r="N10" s="13">
        <v>0.48624211484597019</v>
      </c>
      <c r="O10" s="13">
        <v>0.38599564066553937</v>
      </c>
      <c r="P10" s="13">
        <v>0.2377107465171949</v>
      </c>
      <c r="Q10" s="13">
        <v>0.43222284834442037</v>
      </c>
      <c r="R10" s="13">
        <v>0.40848224519046838</v>
      </c>
      <c r="S10" s="13">
        <v>0.43463657920367232</v>
      </c>
      <c r="T10" s="13">
        <v>0.61118709294216622</v>
      </c>
      <c r="U10" s="13">
        <v>0.54165086489883141</v>
      </c>
      <c r="V10" s="13">
        <v>0.47886102884959658</v>
      </c>
      <c r="W10" s="13">
        <v>0.42772575524810869</v>
      </c>
      <c r="X10" s="13">
        <v>0.43856412587436638</v>
      </c>
      <c r="Y10" s="13">
        <v>0.37392371785786072</v>
      </c>
      <c r="AA10" s="13">
        <v>0.46117196709931729</v>
      </c>
      <c r="AB10" s="13">
        <v>0.44557397044333957</v>
      </c>
      <c r="AC10" s="13">
        <v>0.36894662454511917</v>
      </c>
      <c r="AD10" s="13">
        <v>0.41556123842844372</v>
      </c>
      <c r="AE10" s="13">
        <v>0.49015181329821711</v>
      </c>
      <c r="AF10" s="13">
        <v>0.44118081896839278</v>
      </c>
      <c r="AH10" s="13">
        <v>0.48872910826543908</v>
      </c>
      <c r="AI10" s="13">
        <v>0.50482272965798436</v>
      </c>
      <c r="AJ10" s="13">
        <v>0.35859084396341601</v>
      </c>
      <c r="AK10" s="13">
        <v>0.4586567315937356</v>
      </c>
      <c r="AL10" s="13">
        <v>0.43070599833420647</v>
      </c>
      <c r="AN10" s="13">
        <v>0.51824005898364212</v>
      </c>
      <c r="AO10" s="13">
        <v>0.45090720960014008</v>
      </c>
      <c r="AP10" s="13">
        <v>0.38073157027961457</v>
      </c>
      <c r="AQ10" s="13">
        <v>0.43896844142756641</v>
      </c>
    </row>
    <row r="11" spans="2:45" ht="19" customHeight="1" x14ac:dyDescent="0.35">
      <c r="B11" s="12" t="s">
        <v>167</v>
      </c>
      <c r="C11" s="13">
        <v>0.18632592283536811</v>
      </c>
      <c r="D11" s="13">
        <v>0.1928943137084444</v>
      </c>
      <c r="E11" s="13">
        <v>0.16979343401984739</v>
      </c>
      <c r="F11" s="13">
        <v>0.14919274085707601</v>
      </c>
      <c r="G11" s="13">
        <v>0.1940862140688458</v>
      </c>
      <c r="H11" s="13">
        <v>0.19296851063334969</v>
      </c>
      <c r="I11" s="13">
        <v>0.25503518376235212</v>
      </c>
      <c r="K11" s="13">
        <v>0.17891924905195181</v>
      </c>
      <c r="L11" s="13">
        <v>0.19812951768718429</v>
      </c>
      <c r="N11" s="13">
        <v>0.15079079513761121</v>
      </c>
      <c r="O11" s="13">
        <v>0.23384767871238599</v>
      </c>
      <c r="P11" s="13">
        <v>0.39985041535130822</v>
      </c>
      <c r="Q11" s="13">
        <v>0.15055236111055381</v>
      </c>
      <c r="R11" s="13">
        <v>0.1883830509969836</v>
      </c>
      <c r="S11" s="13">
        <v>9.9913544318914485E-2</v>
      </c>
      <c r="T11" s="13">
        <v>0.13011232261171399</v>
      </c>
      <c r="U11" s="13">
        <v>0.1047410129124105</v>
      </c>
      <c r="V11" s="13">
        <v>0.16879321839365369</v>
      </c>
      <c r="W11" s="13">
        <v>0.27903591627388002</v>
      </c>
      <c r="X11" s="13">
        <v>0.18249218104385759</v>
      </c>
      <c r="Y11" s="13">
        <v>0.2494569919791978</v>
      </c>
      <c r="AA11" s="13">
        <v>0.13913717236018711</v>
      </c>
      <c r="AB11" s="13">
        <v>0.27853235582899571</v>
      </c>
      <c r="AC11" s="13">
        <v>0.21700501432355909</v>
      </c>
      <c r="AD11" s="13">
        <v>0.26408565847857918</v>
      </c>
      <c r="AE11" s="13">
        <v>0.1769647985046546</v>
      </c>
      <c r="AF11" s="13">
        <v>0.18382013466149691</v>
      </c>
      <c r="AH11" s="13">
        <v>0.15236177189346919</v>
      </c>
      <c r="AI11" s="13">
        <v>0.20160653053539851</v>
      </c>
      <c r="AJ11" s="13">
        <v>0.2235081996794219</v>
      </c>
      <c r="AK11" s="13">
        <v>0.19233189870091949</v>
      </c>
      <c r="AL11" s="13">
        <v>0.19090323162590009</v>
      </c>
      <c r="AN11" s="13">
        <v>0.15939964707581361</v>
      </c>
      <c r="AO11" s="13">
        <v>9.7073387867078767E-2</v>
      </c>
      <c r="AP11" s="13">
        <v>0.25517750961830188</v>
      </c>
      <c r="AQ11" s="13">
        <v>0.23835902819120011</v>
      </c>
    </row>
    <row r="12" spans="2:45" ht="32.15" customHeight="1" x14ac:dyDescent="0.35">
      <c r="B12" s="12" t="s">
        <v>168</v>
      </c>
      <c r="C12" s="13">
        <v>8.01040638686044E-2</v>
      </c>
      <c r="D12" s="13">
        <v>6.9025258699571254E-2</v>
      </c>
      <c r="E12" s="13">
        <v>8.9303163991349549E-2</v>
      </c>
      <c r="F12" s="13">
        <v>6.1666951049270662E-2</v>
      </c>
      <c r="G12" s="13">
        <v>7.5748058097618587E-2</v>
      </c>
      <c r="H12" s="13">
        <v>0.10756990115843119</v>
      </c>
      <c r="I12" s="13">
        <v>8.8224387857975248E-2</v>
      </c>
      <c r="K12" s="13">
        <v>8.0701719381943204E-2</v>
      </c>
      <c r="L12" s="13">
        <v>7.9151614260765515E-2</v>
      </c>
      <c r="N12" s="13">
        <v>0.12951836489325369</v>
      </c>
      <c r="O12" s="13">
        <v>0.1455409379490781</v>
      </c>
      <c r="P12" s="13">
        <v>3.8902191281428862E-2</v>
      </c>
      <c r="Q12" s="13">
        <v>4.8494721032778562E-2</v>
      </c>
      <c r="R12" s="13">
        <v>9.4141667888257466E-2</v>
      </c>
      <c r="S12" s="13">
        <v>0.1216622180789399</v>
      </c>
      <c r="T12" s="13">
        <v>7.8740121491865323E-2</v>
      </c>
      <c r="U12" s="13">
        <v>3.5643295256487399E-2</v>
      </c>
      <c r="V12" s="13">
        <v>5.0072098309239643E-2</v>
      </c>
      <c r="W12" s="13">
        <v>4.5053731123032278E-2</v>
      </c>
      <c r="X12" s="13">
        <v>9.273900312943277E-2</v>
      </c>
      <c r="Y12" s="13">
        <v>0.1310352869215525</v>
      </c>
      <c r="AA12" s="13">
        <v>6.1989318503223437E-2</v>
      </c>
      <c r="AB12" s="13">
        <v>8.6635236816794498E-2</v>
      </c>
      <c r="AC12" s="13">
        <v>3.667268233331903E-2</v>
      </c>
      <c r="AD12" s="13">
        <v>7.0727255430040215E-2</v>
      </c>
      <c r="AE12" s="13">
        <v>0.1085319131236991</v>
      </c>
      <c r="AF12" s="13">
        <v>0.1033696485436716</v>
      </c>
      <c r="AH12" s="13">
        <v>5.0161677710476631E-2</v>
      </c>
      <c r="AI12" s="13">
        <v>4.3733350032582247E-2</v>
      </c>
      <c r="AJ12" s="13">
        <v>4.8176009392139708E-2</v>
      </c>
      <c r="AK12" s="13">
        <v>8.861304267175571E-2</v>
      </c>
      <c r="AL12" s="13">
        <v>0.1165887123954255</v>
      </c>
      <c r="AN12" s="13">
        <v>6.6795956236715512E-2</v>
      </c>
      <c r="AO12" s="13">
        <v>8.8906671785333111E-2</v>
      </c>
      <c r="AP12" s="13">
        <v>9.0952883326035863E-2</v>
      </c>
      <c r="AQ12" s="13">
        <v>7.5697399765988105E-2</v>
      </c>
    </row>
    <row r="13" spans="2:45" ht="19" customHeight="1" x14ac:dyDescent="0.35">
      <c r="B13" s="12" t="s">
        <v>81</v>
      </c>
      <c r="C13" s="13">
        <v>2.50795231165243E-2</v>
      </c>
      <c r="D13" s="13">
        <v>4.1865744019969973E-2</v>
      </c>
      <c r="E13" s="13">
        <v>1.7650897269207301E-2</v>
      </c>
      <c r="F13" s="13">
        <v>1.684723358159745E-2</v>
      </c>
      <c r="G13" s="13">
        <v>2.7506181685936559E-2</v>
      </c>
      <c r="H13" s="13">
        <v>1.382303781651213E-2</v>
      </c>
      <c r="I13" s="13">
        <v>3.6873667727588558E-2</v>
      </c>
      <c r="K13" s="13">
        <v>1.988773612274106E-2</v>
      </c>
      <c r="L13" s="13">
        <v>3.335337883415522E-2</v>
      </c>
      <c r="N13" s="13">
        <v>0</v>
      </c>
      <c r="O13" s="13">
        <v>0</v>
      </c>
      <c r="P13" s="13">
        <v>0</v>
      </c>
      <c r="Q13" s="13">
        <v>0</v>
      </c>
      <c r="R13" s="13">
        <v>3.1882058478520083E-2</v>
      </c>
      <c r="S13" s="13">
        <v>1.8622193801707859E-2</v>
      </c>
      <c r="T13" s="13">
        <v>0</v>
      </c>
      <c r="U13" s="13">
        <v>9.4643570787507306E-2</v>
      </c>
      <c r="V13" s="13">
        <v>0</v>
      </c>
      <c r="W13" s="13">
        <v>3.365788463137389E-2</v>
      </c>
      <c r="X13" s="13">
        <v>2.430432100110038E-2</v>
      </c>
      <c r="Y13" s="13">
        <v>6.2488229956241023E-2</v>
      </c>
      <c r="AA13" s="13">
        <v>3.5704296493342447E-2</v>
      </c>
      <c r="AB13" s="13">
        <v>0</v>
      </c>
      <c r="AC13" s="13">
        <v>7.0743611437071377E-2</v>
      </c>
      <c r="AD13" s="13">
        <v>0</v>
      </c>
      <c r="AE13" s="13">
        <v>2.0787657866646408E-2</v>
      </c>
      <c r="AF13" s="13">
        <v>2.5184583811616451E-2</v>
      </c>
      <c r="AH13" s="13">
        <v>3.7428558626309623E-2</v>
      </c>
      <c r="AI13" s="13">
        <v>2.4022478869008261E-2</v>
      </c>
      <c r="AJ13" s="13">
        <v>2.9513632370422389E-2</v>
      </c>
      <c r="AK13" s="13">
        <v>1.458606478090434E-2</v>
      </c>
      <c r="AL13" s="13">
        <v>2.25093946113432E-2</v>
      </c>
      <c r="AN13" s="13">
        <v>0</v>
      </c>
      <c r="AO13" s="13">
        <v>4.6018416835923948E-2</v>
      </c>
      <c r="AP13" s="13">
        <v>3.9820601960694993E-2</v>
      </c>
      <c r="AQ13" s="13">
        <v>1.8185128806860171E-2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565</v>
      </c>
      <c r="D7" s="22">
        <v>90</v>
      </c>
      <c r="E7" s="22">
        <v>125</v>
      </c>
      <c r="F7" s="22">
        <v>114</v>
      </c>
      <c r="G7" s="22">
        <v>105</v>
      </c>
      <c r="H7" s="22">
        <v>74</v>
      </c>
      <c r="I7" s="22">
        <v>57</v>
      </c>
      <c r="K7" s="22">
        <v>353</v>
      </c>
      <c r="L7" s="22">
        <v>212</v>
      </c>
      <c r="N7" s="22">
        <v>50</v>
      </c>
      <c r="O7" s="22">
        <v>13</v>
      </c>
      <c r="P7" s="22">
        <v>25</v>
      </c>
      <c r="Q7" s="22">
        <v>21</v>
      </c>
      <c r="R7" s="22">
        <v>63</v>
      </c>
      <c r="S7" s="22">
        <v>47</v>
      </c>
      <c r="T7" s="22">
        <v>37</v>
      </c>
      <c r="U7" s="22">
        <v>54</v>
      </c>
      <c r="V7" s="22">
        <v>101</v>
      </c>
      <c r="W7" s="22">
        <v>67</v>
      </c>
      <c r="X7" s="22">
        <v>40</v>
      </c>
      <c r="Y7" s="22">
        <v>47</v>
      </c>
      <c r="AA7" s="22">
        <v>206</v>
      </c>
      <c r="AB7" s="22">
        <v>45</v>
      </c>
      <c r="AC7" s="22">
        <v>27</v>
      </c>
      <c r="AD7" s="22">
        <v>75</v>
      </c>
      <c r="AE7" s="22">
        <v>87</v>
      </c>
      <c r="AF7" s="22">
        <v>125</v>
      </c>
      <c r="AH7" s="22">
        <v>138</v>
      </c>
      <c r="AI7" s="22">
        <v>43</v>
      </c>
      <c r="AJ7" s="22">
        <v>64</v>
      </c>
      <c r="AK7" s="22">
        <v>140</v>
      </c>
      <c r="AL7" s="22">
        <v>180</v>
      </c>
      <c r="AN7" s="22">
        <v>175</v>
      </c>
      <c r="AO7" s="22">
        <v>135</v>
      </c>
      <c r="AP7" s="22">
        <v>151</v>
      </c>
      <c r="AQ7" s="22">
        <v>102</v>
      </c>
    </row>
    <row r="8" spans="2:45" x14ac:dyDescent="0.35">
      <c r="B8" s="7" t="s">
        <v>57</v>
      </c>
      <c r="C8" s="11">
        <v>561</v>
      </c>
      <c r="D8" s="11">
        <v>96</v>
      </c>
      <c r="E8" s="11">
        <v>127</v>
      </c>
      <c r="F8" s="11">
        <v>109</v>
      </c>
      <c r="G8" s="11">
        <v>99</v>
      </c>
      <c r="H8" s="11">
        <v>67</v>
      </c>
      <c r="I8" s="11">
        <v>63</v>
      </c>
      <c r="K8" s="11">
        <v>345</v>
      </c>
      <c r="L8" s="11">
        <v>216</v>
      </c>
      <c r="N8" s="11">
        <v>50</v>
      </c>
      <c r="O8" s="11">
        <v>13</v>
      </c>
      <c r="P8" s="11">
        <v>23</v>
      </c>
      <c r="Q8" s="11">
        <v>19</v>
      </c>
      <c r="R8" s="11">
        <v>64</v>
      </c>
      <c r="S8" s="11">
        <v>49</v>
      </c>
      <c r="T8" s="11">
        <v>33</v>
      </c>
      <c r="U8" s="11">
        <v>51</v>
      </c>
      <c r="V8" s="11">
        <v>105</v>
      </c>
      <c r="W8" s="11">
        <v>64</v>
      </c>
      <c r="X8" s="11">
        <v>42</v>
      </c>
      <c r="Y8" s="11">
        <v>49</v>
      </c>
      <c r="AA8" s="11">
        <v>206</v>
      </c>
      <c r="AB8" s="11">
        <v>45</v>
      </c>
      <c r="AC8" s="11">
        <v>26</v>
      </c>
      <c r="AD8" s="11">
        <v>76</v>
      </c>
      <c r="AE8" s="11">
        <v>86</v>
      </c>
      <c r="AF8" s="11">
        <v>122</v>
      </c>
      <c r="AH8" s="11">
        <v>137</v>
      </c>
      <c r="AI8" s="11">
        <v>44</v>
      </c>
      <c r="AJ8" s="11">
        <v>63</v>
      </c>
      <c r="AK8" s="11">
        <v>140</v>
      </c>
      <c r="AL8" s="11">
        <v>178</v>
      </c>
      <c r="AN8" s="11">
        <v>166</v>
      </c>
      <c r="AO8" s="11">
        <v>130</v>
      </c>
      <c r="AP8" s="11">
        <v>151</v>
      </c>
      <c r="AQ8" s="11">
        <v>113</v>
      </c>
    </row>
    <row r="9" spans="2:45" ht="32.15" customHeight="1" x14ac:dyDescent="0.35">
      <c r="B9" s="12" t="s">
        <v>165</v>
      </c>
      <c r="C9" s="13">
        <v>0.23156882154894001</v>
      </c>
      <c r="D9" s="13">
        <v>0.2084622293570452</v>
      </c>
      <c r="E9" s="13">
        <v>0.27419259139628971</v>
      </c>
      <c r="F9" s="13">
        <v>0.2188476201113084</v>
      </c>
      <c r="G9" s="13">
        <v>0.21670352233894949</v>
      </c>
      <c r="H9" s="13">
        <v>0.26538612304496623</v>
      </c>
      <c r="I9" s="13">
        <v>0.1902750903890213</v>
      </c>
      <c r="K9" s="13">
        <v>0.23357753820121729</v>
      </c>
      <c r="L9" s="13">
        <v>0.2283676440394532</v>
      </c>
      <c r="N9" s="13">
        <v>0.14707676762499211</v>
      </c>
      <c r="O9" s="13">
        <v>0.31748441418998108</v>
      </c>
      <c r="P9" s="13">
        <v>0.27945468856445599</v>
      </c>
      <c r="Q9" s="13">
        <v>0.32288703350116821</v>
      </c>
      <c r="R9" s="13">
        <v>0.29253260610499349</v>
      </c>
      <c r="S9" s="13">
        <v>0.27961049006722499</v>
      </c>
      <c r="T9" s="13">
        <v>0.180762947437205</v>
      </c>
      <c r="U9" s="13">
        <v>0.20306349778557209</v>
      </c>
      <c r="V9" s="13">
        <v>0.23733720448475701</v>
      </c>
      <c r="W9" s="13">
        <v>0.27539974684254859</v>
      </c>
      <c r="X9" s="13">
        <v>0.20736692867657461</v>
      </c>
      <c r="Y9" s="13">
        <v>0.12609354033826459</v>
      </c>
      <c r="AA9" s="13">
        <v>0.22749423466755381</v>
      </c>
      <c r="AB9" s="13">
        <v>0.17458077563370011</v>
      </c>
      <c r="AC9" s="13">
        <v>0.31376864712402491</v>
      </c>
      <c r="AD9" s="13">
        <v>0.29342336723327977</v>
      </c>
      <c r="AE9" s="13">
        <v>0.22266599370818221</v>
      </c>
      <c r="AF9" s="13">
        <v>0.209357449242139</v>
      </c>
      <c r="AH9" s="13">
        <v>0.21823014816314509</v>
      </c>
      <c r="AI9" s="13">
        <v>0.20374809312608669</v>
      </c>
      <c r="AJ9" s="13">
        <v>0.29777507314383711</v>
      </c>
      <c r="AK9" s="13">
        <v>0.2211865565478959</v>
      </c>
      <c r="AL9" s="13">
        <v>0.2334688949668304</v>
      </c>
      <c r="AN9" s="13">
        <v>0.20541064251156421</v>
      </c>
      <c r="AO9" s="13">
        <v>0.31663357503212042</v>
      </c>
      <c r="AP9" s="13">
        <v>0.216257440494693</v>
      </c>
      <c r="AQ9" s="13">
        <v>0.18979203202793291</v>
      </c>
    </row>
    <row r="10" spans="2:45" ht="46" customHeight="1" x14ac:dyDescent="0.35">
      <c r="B10" s="12" t="s">
        <v>166</v>
      </c>
      <c r="C10" s="13">
        <v>0.35392551954362372</v>
      </c>
      <c r="D10" s="13">
        <v>0.36148338199552871</v>
      </c>
      <c r="E10" s="13">
        <v>0.33408733857077538</v>
      </c>
      <c r="F10" s="13">
        <v>0.38445773735659028</v>
      </c>
      <c r="G10" s="13">
        <v>0.40680136982539289</v>
      </c>
      <c r="H10" s="13">
        <v>0.27829077415185588</v>
      </c>
      <c r="I10" s="13">
        <v>0.32632804119351971</v>
      </c>
      <c r="K10" s="13">
        <v>0.39938832762744952</v>
      </c>
      <c r="L10" s="13">
        <v>0.28147402739759908</v>
      </c>
      <c r="N10" s="13">
        <v>0.50870049327839972</v>
      </c>
      <c r="O10" s="13">
        <v>0.37570260783408499</v>
      </c>
      <c r="P10" s="13">
        <v>0.39522241091697918</v>
      </c>
      <c r="Q10" s="13">
        <v>0.29325047696377199</v>
      </c>
      <c r="R10" s="13">
        <v>0.36006276222842981</v>
      </c>
      <c r="S10" s="13">
        <v>0.20608907052147921</v>
      </c>
      <c r="T10" s="13">
        <v>0.42701715896198361</v>
      </c>
      <c r="U10" s="13">
        <v>0.25448685382583353</v>
      </c>
      <c r="V10" s="13">
        <v>0.45732543647970358</v>
      </c>
      <c r="W10" s="13">
        <v>0.29369768471299362</v>
      </c>
      <c r="X10" s="13">
        <v>0.27454951857982762</v>
      </c>
      <c r="Y10" s="13">
        <v>0.31756730345690848</v>
      </c>
      <c r="AA10" s="13">
        <v>0.39868955997718147</v>
      </c>
      <c r="AB10" s="13">
        <v>0.3461228294088195</v>
      </c>
      <c r="AC10" s="13">
        <v>0.2987880766885796</v>
      </c>
      <c r="AD10" s="13">
        <v>0.32608467260940249</v>
      </c>
      <c r="AE10" s="13">
        <v>0.23346953833832651</v>
      </c>
      <c r="AF10" s="13">
        <v>0.39517956518350172</v>
      </c>
      <c r="AH10" s="13">
        <v>0.39783011074159669</v>
      </c>
      <c r="AI10" s="13">
        <v>0.26172902192708231</v>
      </c>
      <c r="AJ10" s="13">
        <v>0.4087633737147941</v>
      </c>
      <c r="AK10" s="13">
        <v>0.33070860956532622</v>
      </c>
      <c r="AL10" s="13">
        <v>0.34163480911658478</v>
      </c>
      <c r="AN10" s="13">
        <v>0.40828465940711761</v>
      </c>
      <c r="AO10" s="13">
        <v>0.27862151772857902</v>
      </c>
      <c r="AP10" s="13">
        <v>0.38479696531048457</v>
      </c>
      <c r="AQ10" s="13">
        <v>0.31815560792156922</v>
      </c>
    </row>
    <row r="11" spans="2:45" ht="19" customHeight="1" x14ac:dyDescent="0.35">
      <c r="B11" s="12" t="s">
        <v>167</v>
      </c>
      <c r="C11" s="13">
        <v>0.21618504151990239</v>
      </c>
      <c r="D11" s="13">
        <v>0.19722590360411371</v>
      </c>
      <c r="E11" s="13">
        <v>0.241549034824598</v>
      </c>
      <c r="F11" s="13">
        <v>0.24924614368355569</v>
      </c>
      <c r="G11" s="13">
        <v>0.17906172511245111</v>
      </c>
      <c r="H11" s="13">
        <v>0.22314494289156431</v>
      </c>
      <c r="I11" s="13">
        <v>0.1874078166405429</v>
      </c>
      <c r="K11" s="13">
        <v>0.19944164684430321</v>
      </c>
      <c r="L11" s="13">
        <v>0.24286803755482059</v>
      </c>
      <c r="N11" s="13">
        <v>0.1806272609655673</v>
      </c>
      <c r="O11" s="13">
        <v>0.1578657921321075</v>
      </c>
      <c r="P11" s="13">
        <v>0.15604331408952049</v>
      </c>
      <c r="Q11" s="13">
        <v>9.7175218166980895E-2</v>
      </c>
      <c r="R11" s="13">
        <v>0.20944557024425631</v>
      </c>
      <c r="S11" s="13">
        <v>0.19836876620905619</v>
      </c>
      <c r="T11" s="13">
        <v>0.26508359872026588</v>
      </c>
      <c r="U11" s="13">
        <v>0.30061866065790172</v>
      </c>
      <c r="V11" s="13">
        <v>0.18510213771563969</v>
      </c>
      <c r="W11" s="13">
        <v>0.19792170519649871</v>
      </c>
      <c r="X11" s="13">
        <v>0.2024500520809972</v>
      </c>
      <c r="Y11" s="13">
        <v>0.34682547313250489</v>
      </c>
      <c r="AA11" s="13">
        <v>0.2195849170415515</v>
      </c>
      <c r="AB11" s="13">
        <v>0.21662095829072869</v>
      </c>
      <c r="AC11" s="13">
        <v>0.17746114569750199</v>
      </c>
      <c r="AD11" s="13">
        <v>0.24316647425236501</v>
      </c>
      <c r="AE11" s="13">
        <v>0.27464105895332042</v>
      </c>
      <c r="AF11" s="13">
        <v>0.16070353176264141</v>
      </c>
      <c r="AH11" s="13">
        <v>0.24061557823956589</v>
      </c>
      <c r="AI11" s="13">
        <v>0.33135132986641502</v>
      </c>
      <c r="AJ11" s="13">
        <v>0.14321090282614771</v>
      </c>
      <c r="AK11" s="13">
        <v>0.2379315865412728</v>
      </c>
      <c r="AL11" s="13">
        <v>0.1778585962757229</v>
      </c>
      <c r="AN11" s="13">
        <v>0.20270235329381281</v>
      </c>
      <c r="AO11" s="13">
        <v>0.167106436169979</v>
      </c>
      <c r="AP11" s="13">
        <v>0.21242740507475111</v>
      </c>
      <c r="AQ11" s="13">
        <v>0.29977787086820901</v>
      </c>
    </row>
    <row r="12" spans="2:45" ht="32.15" customHeight="1" x14ac:dyDescent="0.35">
      <c r="B12" s="12" t="s">
        <v>168</v>
      </c>
      <c r="C12" s="13">
        <v>0.15862581705957571</v>
      </c>
      <c r="D12" s="13">
        <v>0.17851092771578611</v>
      </c>
      <c r="E12" s="13">
        <v>0.1339601556553206</v>
      </c>
      <c r="F12" s="13">
        <v>0.1220378885130752</v>
      </c>
      <c r="G12" s="13">
        <v>0.13935548631253111</v>
      </c>
      <c r="H12" s="13">
        <v>0.1890675717371727</v>
      </c>
      <c r="I12" s="13">
        <v>0.23986755077914149</v>
      </c>
      <c r="K12" s="13">
        <v>0.13625547184505779</v>
      </c>
      <c r="L12" s="13">
        <v>0.1942761642098241</v>
      </c>
      <c r="N12" s="13">
        <v>0.1417737374591938</v>
      </c>
      <c r="O12" s="13">
        <v>0.14894718584382641</v>
      </c>
      <c r="P12" s="13">
        <v>0.1192678787339331</v>
      </c>
      <c r="Q12" s="13">
        <v>0.28668727136807931</v>
      </c>
      <c r="R12" s="13">
        <v>0.1226286476860043</v>
      </c>
      <c r="S12" s="13">
        <v>0.25794412777767523</v>
      </c>
      <c r="T12" s="13">
        <v>0.1271362948805454</v>
      </c>
      <c r="U12" s="13">
        <v>0.2067792213947604</v>
      </c>
      <c r="V12" s="13">
        <v>0.1001213181887521</v>
      </c>
      <c r="W12" s="13">
        <v>0.17211113518042731</v>
      </c>
      <c r="X12" s="13">
        <v>0.23477148631118519</v>
      </c>
      <c r="Y12" s="13">
        <v>0.1081673761476299</v>
      </c>
      <c r="AA12" s="13">
        <v>0.11467169658484851</v>
      </c>
      <c r="AB12" s="13">
        <v>0.1871758914643479</v>
      </c>
      <c r="AC12" s="13">
        <v>0.1686221342405001</v>
      </c>
      <c r="AD12" s="13">
        <v>9.8523883560086942E-2</v>
      </c>
      <c r="AE12" s="13">
        <v>0.22345640826779439</v>
      </c>
      <c r="AF12" s="13">
        <v>0.21194216453805401</v>
      </c>
      <c r="AH12" s="13">
        <v>0.1230338854612586</v>
      </c>
      <c r="AI12" s="13">
        <v>0.1564550465174617</v>
      </c>
      <c r="AJ12" s="13">
        <v>0.11695528894046971</v>
      </c>
      <c r="AK12" s="13">
        <v>0.1667642433971179</v>
      </c>
      <c r="AL12" s="13">
        <v>0.19480342583188431</v>
      </c>
      <c r="AN12" s="13">
        <v>0.15726363296818821</v>
      </c>
      <c r="AO12" s="13">
        <v>0.192296989622291</v>
      </c>
      <c r="AP12" s="13">
        <v>0.140972538112974</v>
      </c>
      <c r="AQ12" s="13">
        <v>0.1469587517583606</v>
      </c>
    </row>
    <row r="13" spans="2:45" ht="19" customHeight="1" x14ac:dyDescent="0.35">
      <c r="B13" s="12" t="s">
        <v>81</v>
      </c>
      <c r="C13" s="13">
        <v>3.9694800327958121E-2</v>
      </c>
      <c r="D13" s="13">
        <v>5.4317557327526307E-2</v>
      </c>
      <c r="E13" s="13">
        <v>1.6210879553016481E-2</v>
      </c>
      <c r="F13" s="13">
        <v>2.5410610335470471E-2</v>
      </c>
      <c r="G13" s="13">
        <v>5.8077896410675421E-2</v>
      </c>
      <c r="H13" s="13">
        <v>4.4110588174441093E-2</v>
      </c>
      <c r="I13" s="13">
        <v>5.612150099777459E-2</v>
      </c>
      <c r="K13" s="13">
        <v>3.1337015481972312E-2</v>
      </c>
      <c r="L13" s="13">
        <v>5.3014126798302898E-2</v>
      </c>
      <c r="N13" s="13">
        <v>2.182174067184714E-2</v>
      </c>
      <c r="O13" s="13">
        <v>0</v>
      </c>
      <c r="P13" s="13">
        <v>5.0011707695111221E-2</v>
      </c>
      <c r="Q13" s="13">
        <v>0</v>
      </c>
      <c r="R13" s="13">
        <v>1.533041373631589E-2</v>
      </c>
      <c r="S13" s="13">
        <v>5.7987545424564572E-2</v>
      </c>
      <c r="T13" s="13">
        <v>0</v>
      </c>
      <c r="U13" s="13">
        <v>3.50517663359321E-2</v>
      </c>
      <c r="V13" s="13">
        <v>2.0113903131147508E-2</v>
      </c>
      <c r="W13" s="13">
        <v>6.0869728067531867E-2</v>
      </c>
      <c r="X13" s="13">
        <v>8.0862014351415351E-2</v>
      </c>
      <c r="Y13" s="13">
        <v>0.1013463069246921</v>
      </c>
      <c r="AA13" s="13">
        <v>3.9559591728864703E-2</v>
      </c>
      <c r="AB13" s="13">
        <v>7.5499545202403789E-2</v>
      </c>
      <c r="AC13" s="13">
        <v>4.1359996249393342E-2</v>
      </c>
      <c r="AD13" s="13">
        <v>3.8801602344865627E-2</v>
      </c>
      <c r="AE13" s="13">
        <v>4.5767000732376273E-2</v>
      </c>
      <c r="AF13" s="13">
        <v>2.28172892736642E-2</v>
      </c>
      <c r="AH13" s="13">
        <v>2.029027739443379E-2</v>
      </c>
      <c r="AI13" s="13">
        <v>4.671650856295443E-2</v>
      </c>
      <c r="AJ13" s="13">
        <v>3.3295361374751399E-2</v>
      </c>
      <c r="AK13" s="13">
        <v>4.3409003948387252E-2</v>
      </c>
      <c r="AL13" s="13">
        <v>5.2234273808977591E-2</v>
      </c>
      <c r="AN13" s="13">
        <v>2.6338711819317202E-2</v>
      </c>
      <c r="AO13" s="13">
        <v>4.5341481447030547E-2</v>
      </c>
      <c r="AP13" s="13">
        <v>4.554565100709719E-2</v>
      </c>
      <c r="AQ13" s="13">
        <v>4.5315737423928228E-2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2:M18"/>
  <sheetViews>
    <sheetView showGridLines="0" workbookViewId="0"/>
  </sheetViews>
  <sheetFormatPr defaultColWidth="8.81640625" defaultRowHeight="14.5" x14ac:dyDescent="0.35"/>
  <cols>
    <col min="1" max="1" width="5" customWidth="1"/>
    <col min="2" max="2" width="25" customWidth="1"/>
    <col min="3" max="13" width="20" customWidth="1"/>
  </cols>
  <sheetData>
    <row r="2" spans="2:13" ht="40" customHeight="1" x14ac:dyDescent="0.35">
      <c r="D2" s="14" t="s">
        <v>402</v>
      </c>
    </row>
    <row r="6" spans="2:13" ht="88" customHeight="1" x14ac:dyDescent="0.35">
      <c r="C6" s="15" t="s">
        <v>403</v>
      </c>
      <c r="D6" s="15" t="s">
        <v>404</v>
      </c>
      <c r="E6" s="15" t="s">
        <v>405</v>
      </c>
      <c r="F6" s="15" t="s">
        <v>406</v>
      </c>
      <c r="G6" s="15" t="s">
        <v>407</v>
      </c>
      <c r="H6" s="15" t="s">
        <v>408</v>
      </c>
      <c r="I6" s="15" t="s">
        <v>409</v>
      </c>
      <c r="J6" s="15" t="s">
        <v>410</v>
      </c>
      <c r="K6" s="15" t="s">
        <v>411</v>
      </c>
      <c r="L6" s="15" t="s">
        <v>412</v>
      </c>
      <c r="M6" s="15" t="s">
        <v>413</v>
      </c>
    </row>
    <row r="7" spans="2:13" ht="29" x14ac:dyDescent="0.35">
      <c r="B7" s="12" t="s">
        <v>165</v>
      </c>
      <c r="C7" s="13">
        <v>0.2171706555880388</v>
      </c>
      <c r="D7" s="13">
        <v>0.38585142165522651</v>
      </c>
      <c r="E7" s="13">
        <v>0.1068187068718139</v>
      </c>
      <c r="F7" s="13">
        <v>0.40579320474896741</v>
      </c>
      <c r="G7" s="13">
        <v>0.15634729360534361</v>
      </c>
      <c r="H7" s="13">
        <v>0.27051406857232402</v>
      </c>
      <c r="I7" s="13">
        <v>0.220675373659284</v>
      </c>
      <c r="J7" s="13">
        <v>0.30797482572979412</v>
      </c>
      <c r="K7" s="13">
        <v>0.17910360499258651</v>
      </c>
      <c r="L7" s="13">
        <v>0.33729290595188388</v>
      </c>
      <c r="M7" s="13">
        <v>0.14146185522459309</v>
      </c>
    </row>
    <row r="8" spans="2:13" ht="29" x14ac:dyDescent="0.35">
      <c r="B8" s="12" t="s">
        <v>166</v>
      </c>
      <c r="C8" s="13">
        <v>0.29201251519838439</v>
      </c>
      <c r="D8" s="13">
        <v>0.27956459055965138</v>
      </c>
      <c r="E8" s="13">
        <v>0.23622828469695159</v>
      </c>
      <c r="F8" s="13">
        <v>0.29071735833053047</v>
      </c>
      <c r="G8" s="13">
        <v>0.28913251002004198</v>
      </c>
      <c r="H8" s="13">
        <v>0.32484383701752878</v>
      </c>
      <c r="I8" s="13">
        <v>0.33551659538194401</v>
      </c>
      <c r="J8" s="13">
        <v>0.33968678120867241</v>
      </c>
      <c r="K8" s="13">
        <v>0.25768956915945029</v>
      </c>
      <c r="L8" s="13">
        <v>0.34235591310166602</v>
      </c>
      <c r="M8" s="13">
        <v>0.22862392928336009</v>
      </c>
    </row>
    <row r="9" spans="2:13" x14ac:dyDescent="0.35">
      <c r="B9" s="12" t="s">
        <v>167</v>
      </c>
      <c r="C9" s="13">
        <v>0.23848785500861269</v>
      </c>
      <c r="D9" s="13">
        <v>0.1902299156298789</v>
      </c>
      <c r="E9" s="13">
        <v>0.27200869859267801</v>
      </c>
      <c r="F9" s="13">
        <v>0.17758365421881839</v>
      </c>
      <c r="G9" s="13">
        <v>0.22383731333164661</v>
      </c>
      <c r="H9" s="13">
        <v>0.20808016994143411</v>
      </c>
      <c r="I9" s="13">
        <v>0.2380068000809743</v>
      </c>
      <c r="J9" s="13">
        <v>0.2012166600181178</v>
      </c>
      <c r="K9" s="13">
        <v>0.25185432492477278</v>
      </c>
      <c r="L9" s="13">
        <v>0.1666834452106869</v>
      </c>
      <c r="M9" s="13">
        <v>0.25982671305493199</v>
      </c>
    </row>
    <row r="10" spans="2:13" ht="29" x14ac:dyDescent="0.35">
      <c r="B10" s="12" t="s">
        <v>168</v>
      </c>
      <c r="C10" s="13">
        <v>0.18319865182193901</v>
      </c>
      <c r="D10" s="13">
        <v>9.5944941714332752E-2</v>
      </c>
      <c r="E10" s="13">
        <v>0.29435482087393422</v>
      </c>
      <c r="F10" s="13">
        <v>8.1372859635785111E-2</v>
      </c>
      <c r="G10" s="13">
        <v>0.20179679517367091</v>
      </c>
      <c r="H10" s="13">
        <v>0.12319269641270079</v>
      </c>
      <c r="I10" s="13">
        <v>0.11742474751706</v>
      </c>
      <c r="J10" s="13">
        <v>8.1129549934456674E-2</v>
      </c>
      <c r="K10" s="13">
        <v>0.20670541494320091</v>
      </c>
      <c r="L10" s="13">
        <v>9.0912330881851869E-2</v>
      </c>
      <c r="M10" s="13">
        <v>0.2405558793657091</v>
      </c>
    </row>
    <row r="11" spans="2:13" x14ac:dyDescent="0.35">
      <c r="B11" s="12" t="s">
        <v>81</v>
      </c>
      <c r="C11" s="13">
        <v>6.9130322383024967E-2</v>
      </c>
      <c r="D11" s="13">
        <v>4.840913044091056E-2</v>
      </c>
      <c r="E11" s="13">
        <v>9.0589488964622447E-2</v>
      </c>
      <c r="F11" s="13">
        <v>4.4532923065898497E-2</v>
      </c>
      <c r="G11" s="13">
        <v>0.12888608786929701</v>
      </c>
      <c r="H11" s="13">
        <v>7.3369228056012356E-2</v>
      </c>
      <c r="I11" s="13">
        <v>8.8376483360737682E-2</v>
      </c>
      <c r="J11" s="13">
        <v>6.9992183108959022E-2</v>
      </c>
      <c r="K11" s="13">
        <v>0.1046470859799896</v>
      </c>
      <c r="L11" s="13">
        <v>6.2755404853911317E-2</v>
      </c>
      <c r="M11" s="13">
        <v>0.12953162307140559</v>
      </c>
    </row>
    <row r="14" spans="2:13" x14ac:dyDescent="0.35">
      <c r="B14" t="s">
        <v>344</v>
      </c>
    </row>
    <row r="15" spans="2:13" x14ac:dyDescent="0.35">
      <c r="B15" t="s">
        <v>345</v>
      </c>
    </row>
    <row r="18" spans="2:2" x14ac:dyDescent="0.35">
      <c r="B18" t="str">
        <f>HYPERLINK("#Contents!A1", "Return to Contents")</f>
        <v>Return to Contents</v>
      </c>
    </row>
  </sheetData>
  <pageMargins left="0.75" right="0.75" top="1" bottom="1" header="0.5" footer="0.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0.2171706555880388</v>
      </c>
      <c r="D9" s="13">
        <v>0.1937835871128348</v>
      </c>
      <c r="E9" s="13">
        <v>0.22572133658675481</v>
      </c>
      <c r="F9" s="13">
        <v>0.19139007815474771</v>
      </c>
      <c r="G9" s="13">
        <v>0.22161158394223759</v>
      </c>
      <c r="H9" s="13">
        <v>0.27938215602291672</v>
      </c>
      <c r="I9" s="13">
        <v>0.1998864204778098</v>
      </c>
      <c r="K9" s="13">
        <v>0.21841352956276441</v>
      </c>
      <c r="L9" s="13">
        <v>0.21616579658564519</v>
      </c>
      <c r="N9" s="13">
        <v>0.27729613613203707</v>
      </c>
      <c r="O9" s="13">
        <v>0.1603824398642178</v>
      </c>
      <c r="P9" s="13">
        <v>0.27538411561247073</v>
      </c>
      <c r="Q9" s="13">
        <v>0.27399024921635529</v>
      </c>
      <c r="R9" s="13">
        <v>0.16582729645210079</v>
      </c>
      <c r="S9" s="13">
        <v>0.21729869361256629</v>
      </c>
      <c r="T9" s="13">
        <v>0.23245247679348849</v>
      </c>
      <c r="U9" s="13">
        <v>0.17137563732723779</v>
      </c>
      <c r="V9" s="13">
        <v>0.17508364633087611</v>
      </c>
      <c r="W9" s="13">
        <v>0.2155366534400292</v>
      </c>
      <c r="X9" s="13">
        <v>0.29243985682714507</v>
      </c>
      <c r="Y9" s="13">
        <v>0.20025541322395199</v>
      </c>
      <c r="AA9" s="13">
        <v>0.2287616230843646</v>
      </c>
      <c r="AB9" s="13">
        <v>0.1575559967289164</v>
      </c>
      <c r="AC9" s="13">
        <v>0.21188298205574349</v>
      </c>
      <c r="AD9" s="13">
        <v>0.200281638611012</v>
      </c>
      <c r="AE9" s="13">
        <v>0.2205366435056231</v>
      </c>
      <c r="AF9" s="13">
        <v>0.22734447154916029</v>
      </c>
      <c r="AH9" s="13">
        <v>0.1932887886063378</v>
      </c>
      <c r="AI9" s="13">
        <v>0.1849465507779838</v>
      </c>
      <c r="AJ9" s="13">
        <v>0.22407183573087369</v>
      </c>
      <c r="AK9" s="13">
        <v>0.22252387672797949</v>
      </c>
      <c r="AL9" s="13">
        <v>0.2287725150272826</v>
      </c>
      <c r="AN9" s="13">
        <v>0.18591301610725269</v>
      </c>
      <c r="AO9" s="13">
        <v>0.20560379311395291</v>
      </c>
      <c r="AP9" s="13">
        <v>0.2374586922493315</v>
      </c>
      <c r="AQ9" s="13">
        <v>0.24388984793243021</v>
      </c>
    </row>
    <row r="10" spans="2:45" ht="46" customHeight="1" x14ac:dyDescent="0.35">
      <c r="B10" s="12" t="s">
        <v>166</v>
      </c>
      <c r="C10" s="13">
        <v>0.29201251519838439</v>
      </c>
      <c r="D10" s="13">
        <v>0.34074426703326649</v>
      </c>
      <c r="E10" s="13">
        <v>0.29100288586246859</v>
      </c>
      <c r="F10" s="13">
        <v>0.27555392176323817</v>
      </c>
      <c r="G10" s="13">
        <v>0.31107390441477589</v>
      </c>
      <c r="H10" s="13">
        <v>0.2735913771094225</v>
      </c>
      <c r="I10" s="13">
        <v>0.27696834644831442</v>
      </c>
      <c r="K10" s="13">
        <v>0.28494608787482761</v>
      </c>
      <c r="L10" s="13">
        <v>0.29772569550084022</v>
      </c>
      <c r="N10" s="13">
        <v>0.2801821385770325</v>
      </c>
      <c r="O10" s="13">
        <v>0.31752264654867829</v>
      </c>
      <c r="P10" s="13">
        <v>0.2067859771378317</v>
      </c>
      <c r="Q10" s="13">
        <v>0.35417927335412558</v>
      </c>
      <c r="R10" s="13">
        <v>0.32099170405875088</v>
      </c>
      <c r="S10" s="13">
        <v>0.28738059336826072</v>
      </c>
      <c r="T10" s="13">
        <v>0.30180017730175479</v>
      </c>
      <c r="U10" s="13">
        <v>0.25614520762292159</v>
      </c>
      <c r="V10" s="13">
        <v>0.345233891015017</v>
      </c>
      <c r="W10" s="13">
        <v>0.2980985040754765</v>
      </c>
      <c r="X10" s="13">
        <v>0.20585197109067921</v>
      </c>
      <c r="Y10" s="13">
        <v>0.31064245496325571</v>
      </c>
      <c r="AA10" s="13">
        <v>0.34226677581772919</v>
      </c>
      <c r="AB10" s="13">
        <v>0.31820281310556398</v>
      </c>
      <c r="AC10" s="13">
        <v>0.26701545083302058</v>
      </c>
      <c r="AD10" s="13">
        <v>0.28721197415972999</v>
      </c>
      <c r="AE10" s="13">
        <v>0.2430048116481407</v>
      </c>
      <c r="AF10" s="13">
        <v>0.27314804735261711</v>
      </c>
      <c r="AH10" s="13">
        <v>0.36526310320389549</v>
      </c>
      <c r="AI10" s="13">
        <v>0.35383820254788978</v>
      </c>
      <c r="AJ10" s="13">
        <v>0.28790873870011729</v>
      </c>
      <c r="AK10" s="13">
        <v>0.28576423732583328</v>
      </c>
      <c r="AL10" s="13">
        <v>0.25234170268477479</v>
      </c>
      <c r="AN10" s="13">
        <v>0.29475249526201319</v>
      </c>
      <c r="AO10" s="13">
        <v>0.3122977942325979</v>
      </c>
      <c r="AP10" s="13">
        <v>0.2753094292229209</v>
      </c>
      <c r="AQ10" s="13">
        <v>0.2820200488132234</v>
      </c>
    </row>
    <row r="11" spans="2:45" ht="19" customHeight="1" x14ac:dyDescent="0.35">
      <c r="B11" s="12" t="s">
        <v>167</v>
      </c>
      <c r="C11" s="13">
        <v>0.23848785500861269</v>
      </c>
      <c r="D11" s="13">
        <v>0.2323090010021078</v>
      </c>
      <c r="E11" s="13">
        <v>0.27828009364557088</v>
      </c>
      <c r="F11" s="13">
        <v>0.29662095426723939</v>
      </c>
      <c r="G11" s="13">
        <v>0.22466023799011159</v>
      </c>
      <c r="H11" s="13">
        <v>0.21638694471342551</v>
      </c>
      <c r="I11" s="13">
        <v>0.20304746850019589</v>
      </c>
      <c r="K11" s="13">
        <v>0.2368694303913042</v>
      </c>
      <c r="L11" s="13">
        <v>0.23979634531371971</v>
      </c>
      <c r="N11" s="13">
        <v>0.17346415431033069</v>
      </c>
      <c r="O11" s="13">
        <v>0.28542258020632122</v>
      </c>
      <c r="P11" s="13">
        <v>0.29266053974529171</v>
      </c>
      <c r="Q11" s="13">
        <v>0.22034795736574991</v>
      </c>
      <c r="R11" s="13">
        <v>0.30044869106150263</v>
      </c>
      <c r="S11" s="13">
        <v>0.23342876482096411</v>
      </c>
      <c r="T11" s="13">
        <v>0.2270169125036415</v>
      </c>
      <c r="U11" s="13">
        <v>0.2088534323498204</v>
      </c>
      <c r="V11" s="13">
        <v>0.24967507904054631</v>
      </c>
      <c r="W11" s="13">
        <v>0.23912993452490969</v>
      </c>
      <c r="X11" s="13">
        <v>0.20273176792048289</v>
      </c>
      <c r="Y11" s="13">
        <v>0.2489745728862317</v>
      </c>
      <c r="AA11" s="13">
        <v>0.21764288191891101</v>
      </c>
      <c r="AB11" s="13">
        <v>0.22765358611416839</v>
      </c>
      <c r="AC11" s="13">
        <v>0.28252655340353189</v>
      </c>
      <c r="AD11" s="13">
        <v>0.19628867350172169</v>
      </c>
      <c r="AE11" s="13">
        <v>0.27108141237714151</v>
      </c>
      <c r="AF11" s="13">
        <v>0.24857576119783839</v>
      </c>
      <c r="AH11" s="13">
        <v>0.2230683922909687</v>
      </c>
      <c r="AI11" s="13">
        <v>0.1756889316076152</v>
      </c>
      <c r="AJ11" s="13">
        <v>0.26162341770440212</v>
      </c>
      <c r="AK11" s="13">
        <v>0.23478318406323259</v>
      </c>
      <c r="AL11" s="13">
        <v>0.25313310667390049</v>
      </c>
      <c r="AN11" s="13">
        <v>0.2407384277564632</v>
      </c>
      <c r="AO11" s="13">
        <v>0.241780786991591</v>
      </c>
      <c r="AP11" s="13">
        <v>0.25402578941905052</v>
      </c>
      <c r="AQ11" s="13">
        <v>0.21911536989763669</v>
      </c>
    </row>
    <row r="12" spans="2:45" ht="32.15" customHeight="1" x14ac:dyDescent="0.35">
      <c r="B12" s="12" t="s">
        <v>168</v>
      </c>
      <c r="C12" s="13">
        <v>0.18319865182193901</v>
      </c>
      <c r="D12" s="13">
        <v>0.16857573217765789</v>
      </c>
      <c r="E12" s="13">
        <v>0.14614262515455179</v>
      </c>
      <c r="F12" s="13">
        <v>0.15441458326178881</v>
      </c>
      <c r="G12" s="13">
        <v>0.1881778195229257</v>
      </c>
      <c r="H12" s="13">
        <v>0.1647703207142508</v>
      </c>
      <c r="I12" s="13">
        <v>0.23901630186433431</v>
      </c>
      <c r="K12" s="13">
        <v>0.2042610328954349</v>
      </c>
      <c r="L12" s="13">
        <v>0.16616979478257399</v>
      </c>
      <c r="N12" s="13">
        <v>0.21507983368391101</v>
      </c>
      <c r="O12" s="13">
        <v>0.13270392031032421</v>
      </c>
      <c r="P12" s="13">
        <v>0.2022060184691219</v>
      </c>
      <c r="Q12" s="13">
        <v>9.3480396687044054E-2</v>
      </c>
      <c r="R12" s="13">
        <v>0.156429279210516</v>
      </c>
      <c r="S12" s="13">
        <v>0.1638979332090669</v>
      </c>
      <c r="T12" s="13">
        <v>0.1921188573506489</v>
      </c>
      <c r="U12" s="13">
        <v>0.27642458393194502</v>
      </c>
      <c r="V12" s="13">
        <v>0.14777131467696239</v>
      </c>
      <c r="W12" s="13">
        <v>0.16974753030742759</v>
      </c>
      <c r="X12" s="13">
        <v>0.21557655868603659</v>
      </c>
      <c r="Y12" s="13">
        <v>0.18843634718020111</v>
      </c>
      <c r="AA12" s="13">
        <v>0.1600385958452944</v>
      </c>
      <c r="AB12" s="13">
        <v>0.21456058119094379</v>
      </c>
      <c r="AC12" s="13">
        <v>0.18348595555724301</v>
      </c>
      <c r="AD12" s="13">
        <v>0.27274293615988487</v>
      </c>
      <c r="AE12" s="13">
        <v>0.14304406008386311</v>
      </c>
      <c r="AF12" s="13">
        <v>0.19403541336040331</v>
      </c>
      <c r="AH12" s="13">
        <v>0.16493478281072729</v>
      </c>
      <c r="AI12" s="13">
        <v>0.23457245752712799</v>
      </c>
      <c r="AJ12" s="13">
        <v>0.15530621905905539</v>
      </c>
      <c r="AK12" s="13">
        <v>0.21158361566475281</v>
      </c>
      <c r="AL12" s="13">
        <v>0.1718803398593757</v>
      </c>
      <c r="AN12" s="13">
        <v>0.2308529945111206</v>
      </c>
      <c r="AO12" s="13">
        <v>0.17581980295082819</v>
      </c>
      <c r="AP12" s="13">
        <v>0.16914047879794869</v>
      </c>
      <c r="AQ12" s="13">
        <v>0.15642833678336751</v>
      </c>
    </row>
    <row r="13" spans="2:45" ht="19" customHeight="1" x14ac:dyDescent="0.35">
      <c r="B13" s="12" t="s">
        <v>81</v>
      </c>
      <c r="C13" s="13">
        <v>6.9130322383024967E-2</v>
      </c>
      <c r="D13" s="13">
        <v>6.4587412674133177E-2</v>
      </c>
      <c r="E13" s="13">
        <v>5.8853058750653928E-2</v>
      </c>
      <c r="F13" s="13">
        <v>8.2020462552985784E-2</v>
      </c>
      <c r="G13" s="13">
        <v>5.4476454129949177E-2</v>
      </c>
      <c r="H13" s="13">
        <v>6.5869201439984496E-2</v>
      </c>
      <c r="I13" s="13">
        <v>8.1081462709345756E-2</v>
      </c>
      <c r="K13" s="13">
        <v>5.5509919275668937E-2</v>
      </c>
      <c r="L13" s="13">
        <v>8.0142367817221047E-2</v>
      </c>
      <c r="N13" s="13">
        <v>5.3977737296688588E-2</v>
      </c>
      <c r="O13" s="13">
        <v>0.1039684130704584</v>
      </c>
      <c r="P13" s="13">
        <v>2.296334903528412E-2</v>
      </c>
      <c r="Q13" s="13">
        <v>5.8002123376725362E-2</v>
      </c>
      <c r="R13" s="13">
        <v>5.630302921712959E-2</v>
      </c>
      <c r="S13" s="13">
        <v>9.7994014989141898E-2</v>
      </c>
      <c r="T13" s="13">
        <v>4.6611576050466182E-2</v>
      </c>
      <c r="U13" s="13">
        <v>8.7201138768075295E-2</v>
      </c>
      <c r="V13" s="13">
        <v>8.2236068936598281E-2</v>
      </c>
      <c r="W13" s="13">
        <v>7.7487377652156991E-2</v>
      </c>
      <c r="X13" s="13">
        <v>8.3399845475656348E-2</v>
      </c>
      <c r="Y13" s="13">
        <v>5.1691211746359711E-2</v>
      </c>
      <c r="AA13" s="13">
        <v>5.1290123333700817E-2</v>
      </c>
      <c r="AB13" s="13">
        <v>8.2027022860407542E-2</v>
      </c>
      <c r="AC13" s="13">
        <v>5.508905815046105E-2</v>
      </c>
      <c r="AD13" s="13">
        <v>4.3474777567651862E-2</v>
      </c>
      <c r="AE13" s="13">
        <v>0.1223330723852314</v>
      </c>
      <c r="AF13" s="13">
        <v>5.6896306539980963E-2</v>
      </c>
      <c r="AH13" s="13">
        <v>5.344493308807069E-2</v>
      </c>
      <c r="AI13" s="13">
        <v>5.0953857539383189E-2</v>
      </c>
      <c r="AJ13" s="13">
        <v>7.108978880555146E-2</v>
      </c>
      <c r="AK13" s="13">
        <v>4.5345086218201547E-2</v>
      </c>
      <c r="AL13" s="13">
        <v>9.3872335754666372E-2</v>
      </c>
      <c r="AN13" s="13">
        <v>4.7743066363150448E-2</v>
      </c>
      <c r="AO13" s="13">
        <v>6.449782271102994E-2</v>
      </c>
      <c r="AP13" s="13">
        <v>6.4065610310748519E-2</v>
      </c>
      <c r="AQ13" s="13">
        <v>9.8546396573342354E-2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0.38585142165522651</v>
      </c>
      <c r="D9" s="13">
        <v>0.36812068445264218</v>
      </c>
      <c r="E9" s="13">
        <v>0.33285474099080659</v>
      </c>
      <c r="F9" s="13">
        <v>0.33947925954208341</v>
      </c>
      <c r="G9" s="13">
        <v>0.38724825670907848</v>
      </c>
      <c r="H9" s="13">
        <v>0.4464446760645514</v>
      </c>
      <c r="I9" s="13">
        <v>0.41873799881607809</v>
      </c>
      <c r="K9" s="13">
        <v>0.38508982985141188</v>
      </c>
      <c r="L9" s="13">
        <v>0.3864671658061018</v>
      </c>
      <c r="N9" s="13">
        <v>0.4389630303669399</v>
      </c>
      <c r="O9" s="13">
        <v>0.23489313055164429</v>
      </c>
      <c r="P9" s="13">
        <v>0.38619536331706128</v>
      </c>
      <c r="Q9" s="13">
        <v>0.34289392437348393</v>
      </c>
      <c r="R9" s="13">
        <v>0.42847481529584441</v>
      </c>
      <c r="S9" s="13">
        <v>0.37853472306274338</v>
      </c>
      <c r="T9" s="13">
        <v>0.44132844596862358</v>
      </c>
      <c r="U9" s="13">
        <v>0.349235137885197</v>
      </c>
      <c r="V9" s="13">
        <v>0.37435716988509049</v>
      </c>
      <c r="W9" s="13">
        <v>0.35970151253278349</v>
      </c>
      <c r="X9" s="13">
        <v>0.38355030043983318</v>
      </c>
      <c r="Y9" s="13">
        <v>0.4119622910191949</v>
      </c>
      <c r="AA9" s="13">
        <v>0.4142821754874032</v>
      </c>
      <c r="AB9" s="13">
        <v>0.38826122556231157</v>
      </c>
      <c r="AC9" s="13">
        <v>0.37481308393386181</v>
      </c>
      <c r="AD9" s="13">
        <v>0.36612125064756962</v>
      </c>
      <c r="AE9" s="13">
        <v>0.38243707007579691</v>
      </c>
      <c r="AF9" s="13">
        <v>0.36488017762541558</v>
      </c>
      <c r="AH9" s="13">
        <v>0.43827589582441878</v>
      </c>
      <c r="AI9" s="13">
        <v>0.35039342524215678</v>
      </c>
      <c r="AJ9" s="13">
        <v>0.36679613455073251</v>
      </c>
      <c r="AK9" s="13">
        <v>0.37385171419461949</v>
      </c>
      <c r="AL9" s="13">
        <v>0.38907965073873441</v>
      </c>
      <c r="AN9" s="13">
        <v>0.38496891935997041</v>
      </c>
      <c r="AO9" s="13">
        <v>0.37776846529926522</v>
      </c>
      <c r="AP9" s="13">
        <v>0.37624172948367218</v>
      </c>
      <c r="AQ9" s="13">
        <v>0.40323629411333128</v>
      </c>
    </row>
    <row r="10" spans="2:45" ht="46" customHeight="1" x14ac:dyDescent="0.35">
      <c r="B10" s="12" t="s">
        <v>166</v>
      </c>
      <c r="C10" s="13">
        <v>0.27956459055965138</v>
      </c>
      <c r="D10" s="13">
        <v>0.24972469870615871</v>
      </c>
      <c r="E10" s="13">
        <v>0.27440082256081821</v>
      </c>
      <c r="F10" s="13">
        <v>0.29489392215272159</v>
      </c>
      <c r="G10" s="13">
        <v>0.30445084135562472</v>
      </c>
      <c r="H10" s="13">
        <v>0.25095822037266868</v>
      </c>
      <c r="I10" s="13">
        <v>0.28830661928121781</v>
      </c>
      <c r="K10" s="13">
        <v>0.27087526815366919</v>
      </c>
      <c r="L10" s="13">
        <v>0.28658987552169302</v>
      </c>
      <c r="N10" s="13">
        <v>0.30682360667949371</v>
      </c>
      <c r="O10" s="13">
        <v>0.35788894058249932</v>
      </c>
      <c r="P10" s="13">
        <v>0.22474142281860501</v>
      </c>
      <c r="Q10" s="13">
        <v>0.36984689900813561</v>
      </c>
      <c r="R10" s="13">
        <v>0.25181392514775791</v>
      </c>
      <c r="S10" s="13">
        <v>0.31482564987512812</v>
      </c>
      <c r="T10" s="13">
        <v>0.27363055779888501</v>
      </c>
      <c r="U10" s="13">
        <v>0.29658093485423048</v>
      </c>
      <c r="V10" s="13">
        <v>0.23803575142390249</v>
      </c>
      <c r="W10" s="13">
        <v>0.25390437857938869</v>
      </c>
      <c r="X10" s="13">
        <v>0.33856750955144699</v>
      </c>
      <c r="Y10" s="13">
        <v>0.24419212460377221</v>
      </c>
      <c r="AA10" s="13">
        <v>0.29268858495831118</v>
      </c>
      <c r="AB10" s="13">
        <v>0.30509449008930489</v>
      </c>
      <c r="AC10" s="13">
        <v>0.26837145051887712</v>
      </c>
      <c r="AD10" s="13">
        <v>0.26566346634092808</v>
      </c>
      <c r="AE10" s="13">
        <v>0.24972911334018361</v>
      </c>
      <c r="AF10" s="13">
        <v>0.29185474561845931</v>
      </c>
      <c r="AH10" s="13">
        <v>0.28481447017790112</v>
      </c>
      <c r="AI10" s="13">
        <v>0.31019772093578069</v>
      </c>
      <c r="AJ10" s="13">
        <v>0.29469886411811153</v>
      </c>
      <c r="AK10" s="13">
        <v>0.28984620036968473</v>
      </c>
      <c r="AL10" s="13">
        <v>0.25697336457243602</v>
      </c>
      <c r="AN10" s="13">
        <v>0.30526636214908259</v>
      </c>
      <c r="AO10" s="13">
        <v>0.31904592128096931</v>
      </c>
      <c r="AP10" s="13">
        <v>0.2370688146379217</v>
      </c>
      <c r="AQ10" s="13">
        <v>0.2487797266939259</v>
      </c>
    </row>
    <row r="11" spans="2:45" ht="19" customHeight="1" x14ac:dyDescent="0.35">
      <c r="B11" s="12" t="s">
        <v>167</v>
      </c>
      <c r="C11" s="13">
        <v>0.1902299156298789</v>
      </c>
      <c r="D11" s="13">
        <v>0.164252466007553</v>
      </c>
      <c r="E11" s="13">
        <v>0.25069981775793382</v>
      </c>
      <c r="F11" s="13">
        <v>0.2107090175799998</v>
      </c>
      <c r="G11" s="13">
        <v>0.18249198954337409</v>
      </c>
      <c r="H11" s="13">
        <v>0.17680684572444461</v>
      </c>
      <c r="I11" s="13">
        <v>0.16737022123545059</v>
      </c>
      <c r="K11" s="13">
        <v>0.18944539057485291</v>
      </c>
      <c r="L11" s="13">
        <v>0.19086420122936651</v>
      </c>
      <c r="N11" s="13">
        <v>0.1672391351723326</v>
      </c>
      <c r="O11" s="13">
        <v>0.18830549612449229</v>
      </c>
      <c r="P11" s="13">
        <v>0.2265502401575239</v>
      </c>
      <c r="Q11" s="13">
        <v>0.1584521038245377</v>
      </c>
      <c r="R11" s="13">
        <v>0.1939032638141763</v>
      </c>
      <c r="S11" s="13">
        <v>0.17427063598039019</v>
      </c>
      <c r="T11" s="13">
        <v>0.18148280465385699</v>
      </c>
      <c r="U11" s="13">
        <v>0.17538344502956499</v>
      </c>
      <c r="V11" s="13">
        <v>0.22262805473091041</v>
      </c>
      <c r="W11" s="13">
        <v>0.23191189014872901</v>
      </c>
      <c r="X11" s="13">
        <v>0.1158598597425643</v>
      </c>
      <c r="Y11" s="13">
        <v>0.20020146940321559</v>
      </c>
      <c r="AA11" s="13">
        <v>0.16113423428620979</v>
      </c>
      <c r="AB11" s="13">
        <v>0.19200076879732089</v>
      </c>
      <c r="AC11" s="13">
        <v>0.19836404829044291</v>
      </c>
      <c r="AD11" s="13">
        <v>0.2259442600509301</v>
      </c>
      <c r="AE11" s="13">
        <v>0.1823070026553745</v>
      </c>
      <c r="AF11" s="13">
        <v>0.21367416559189409</v>
      </c>
      <c r="AH11" s="13">
        <v>0.16158872600572821</v>
      </c>
      <c r="AI11" s="13">
        <v>0.21934765638258721</v>
      </c>
      <c r="AJ11" s="13">
        <v>0.16606515296811031</v>
      </c>
      <c r="AK11" s="13">
        <v>0.1868395931504008</v>
      </c>
      <c r="AL11" s="13">
        <v>0.2067108281227811</v>
      </c>
      <c r="AN11" s="13">
        <v>0.1863604829434552</v>
      </c>
      <c r="AO11" s="13">
        <v>0.1747778377701375</v>
      </c>
      <c r="AP11" s="13">
        <v>0.20731440078304539</v>
      </c>
      <c r="AQ11" s="13">
        <v>0.19406185600987191</v>
      </c>
    </row>
    <row r="12" spans="2:45" ht="32.15" customHeight="1" x14ac:dyDescent="0.35">
      <c r="B12" s="12" t="s">
        <v>168</v>
      </c>
      <c r="C12" s="13">
        <v>9.5944941714332752E-2</v>
      </c>
      <c r="D12" s="13">
        <v>0.14047214568241909</v>
      </c>
      <c r="E12" s="13">
        <v>0.1060034738605823</v>
      </c>
      <c r="F12" s="13">
        <v>9.7823475952348415E-2</v>
      </c>
      <c r="G12" s="13">
        <v>8.8040092439786152E-2</v>
      </c>
      <c r="H12" s="13">
        <v>8.6924182740122966E-2</v>
      </c>
      <c r="I12" s="13">
        <v>7.7082423589536153E-2</v>
      </c>
      <c r="K12" s="13">
        <v>0.1159834277939403</v>
      </c>
      <c r="L12" s="13">
        <v>7.9743899982904917E-2</v>
      </c>
      <c r="N12" s="13">
        <v>6.6117493560091584E-2</v>
      </c>
      <c r="O12" s="13">
        <v>0.10533840948646191</v>
      </c>
      <c r="P12" s="13">
        <v>0.1041471635941649</v>
      </c>
      <c r="Q12" s="13">
        <v>6.3638117866787261E-2</v>
      </c>
      <c r="R12" s="13">
        <v>0.1061784268595406</v>
      </c>
      <c r="S12" s="13">
        <v>7.4702073759675303E-2</v>
      </c>
      <c r="T12" s="13">
        <v>9.5562342365176245E-2</v>
      </c>
      <c r="U12" s="13">
        <v>0.11298616930270269</v>
      </c>
      <c r="V12" s="13">
        <v>9.3271846297242597E-2</v>
      </c>
      <c r="W12" s="13">
        <v>0.105806149109383</v>
      </c>
      <c r="X12" s="13">
        <v>0.11514995332442329</v>
      </c>
      <c r="Y12" s="13">
        <v>9.3286007879298763E-2</v>
      </c>
      <c r="AA12" s="13">
        <v>9.1572076215474807E-2</v>
      </c>
      <c r="AB12" s="13">
        <v>9.1609332884671615E-2</v>
      </c>
      <c r="AC12" s="13">
        <v>0.113602063008357</v>
      </c>
      <c r="AD12" s="13">
        <v>0.11385252219742879</v>
      </c>
      <c r="AE12" s="13">
        <v>9.5145085669719076E-2</v>
      </c>
      <c r="AF12" s="13">
        <v>8.982599393575251E-2</v>
      </c>
      <c r="AH12" s="13">
        <v>8.0385763665438106E-2</v>
      </c>
      <c r="AI12" s="13">
        <v>6.6655961622935217E-2</v>
      </c>
      <c r="AJ12" s="13">
        <v>0.12558894086942329</v>
      </c>
      <c r="AK12" s="13">
        <v>0.11989524368376291</v>
      </c>
      <c r="AL12" s="13">
        <v>8.2402533566307459E-2</v>
      </c>
      <c r="AN12" s="13">
        <v>9.1682613970385629E-2</v>
      </c>
      <c r="AO12" s="13">
        <v>8.768240163911141E-2</v>
      </c>
      <c r="AP12" s="13">
        <v>0.127946407408081</v>
      </c>
      <c r="AQ12" s="13">
        <v>8.3713776438861451E-2</v>
      </c>
    </row>
    <row r="13" spans="2:45" ht="19" customHeight="1" x14ac:dyDescent="0.35">
      <c r="B13" s="12" t="s">
        <v>81</v>
      </c>
      <c r="C13" s="13">
        <v>4.840913044091056E-2</v>
      </c>
      <c r="D13" s="13">
        <v>7.7430005151227041E-2</v>
      </c>
      <c r="E13" s="13">
        <v>3.6041144829859081E-2</v>
      </c>
      <c r="F13" s="13">
        <v>5.709432477284667E-2</v>
      </c>
      <c r="G13" s="13">
        <v>3.7768819952136427E-2</v>
      </c>
      <c r="H13" s="13">
        <v>3.8866075098212292E-2</v>
      </c>
      <c r="I13" s="13">
        <v>4.8502737077717413E-2</v>
      </c>
      <c r="K13" s="13">
        <v>3.8606083626125727E-2</v>
      </c>
      <c r="L13" s="13">
        <v>5.6334857459933933E-2</v>
      </c>
      <c r="N13" s="13">
        <v>2.085673422114211E-2</v>
      </c>
      <c r="O13" s="13">
        <v>0.11357402325490221</v>
      </c>
      <c r="P13" s="13">
        <v>5.8365810112645009E-2</v>
      </c>
      <c r="Q13" s="13">
        <v>6.5168954927055767E-2</v>
      </c>
      <c r="R13" s="13">
        <v>1.9629568882680869E-2</v>
      </c>
      <c r="S13" s="13">
        <v>5.7666917322062902E-2</v>
      </c>
      <c r="T13" s="13">
        <v>7.9958492134581931E-3</v>
      </c>
      <c r="U13" s="13">
        <v>6.5814312928304725E-2</v>
      </c>
      <c r="V13" s="13">
        <v>7.1707177662854171E-2</v>
      </c>
      <c r="W13" s="13">
        <v>4.8676069629715941E-2</v>
      </c>
      <c r="X13" s="13">
        <v>4.6872376941732408E-2</v>
      </c>
      <c r="Y13" s="13">
        <v>5.0358107094518711E-2</v>
      </c>
      <c r="AA13" s="13">
        <v>4.0322929052601063E-2</v>
      </c>
      <c r="AB13" s="13">
        <v>2.3034182666391081E-2</v>
      </c>
      <c r="AC13" s="13">
        <v>4.484935424846135E-2</v>
      </c>
      <c r="AD13" s="13">
        <v>2.8418500763143721E-2</v>
      </c>
      <c r="AE13" s="13">
        <v>9.0381728258925764E-2</v>
      </c>
      <c r="AF13" s="13">
        <v>3.976491722847858E-2</v>
      </c>
      <c r="AH13" s="13">
        <v>3.4935144326513907E-2</v>
      </c>
      <c r="AI13" s="13">
        <v>5.3405235816540018E-2</v>
      </c>
      <c r="AJ13" s="13">
        <v>4.6850907493622328E-2</v>
      </c>
      <c r="AK13" s="13">
        <v>2.9567248601531849E-2</v>
      </c>
      <c r="AL13" s="13">
        <v>6.4833622999741117E-2</v>
      </c>
      <c r="AN13" s="13">
        <v>3.1721621577106257E-2</v>
      </c>
      <c r="AO13" s="13">
        <v>4.0725374010516721E-2</v>
      </c>
      <c r="AP13" s="13">
        <v>5.1428647687279602E-2</v>
      </c>
      <c r="AQ13" s="13">
        <v>7.0208346744009581E-2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0.1068187068718139</v>
      </c>
      <c r="D9" s="13">
        <v>0.1570892964615041</v>
      </c>
      <c r="E9" s="13">
        <v>0.13665047131117611</v>
      </c>
      <c r="F9" s="13">
        <v>8.3672109680078266E-2</v>
      </c>
      <c r="G9" s="13">
        <v>9.2776241030136569E-2</v>
      </c>
      <c r="H9" s="13">
        <v>9.5428688198869183E-2</v>
      </c>
      <c r="I9" s="13">
        <v>9.4980882055792915E-2</v>
      </c>
      <c r="K9" s="13">
        <v>0.1157452716946137</v>
      </c>
      <c r="L9" s="13">
        <v>9.9601612295010966E-2</v>
      </c>
      <c r="N9" s="13">
        <v>0.12357336383488519</v>
      </c>
      <c r="O9" s="13">
        <v>0.1209152753011762</v>
      </c>
      <c r="P9" s="13">
        <v>0.1219553513825614</v>
      </c>
      <c r="Q9" s="13">
        <v>7.8997402789801316E-2</v>
      </c>
      <c r="R9" s="13">
        <v>0.1204503515800296</v>
      </c>
      <c r="S9" s="13">
        <v>0.1194585959216968</v>
      </c>
      <c r="T9" s="13">
        <v>0.108963483810801</v>
      </c>
      <c r="U9" s="13">
        <v>0.1499983352107582</v>
      </c>
      <c r="V9" s="13">
        <v>0.1106133676137578</v>
      </c>
      <c r="W9" s="13">
        <v>5.7792259276726071E-2</v>
      </c>
      <c r="X9" s="13">
        <v>9.4655430298325238E-2</v>
      </c>
      <c r="Y9" s="13">
        <v>9.7472845069935601E-2</v>
      </c>
      <c r="AA9" s="13">
        <v>0.10185406003290901</v>
      </c>
      <c r="AB9" s="13">
        <v>0.10519334403947039</v>
      </c>
      <c r="AC9" s="13">
        <v>0.116461399141748</v>
      </c>
      <c r="AD9" s="13">
        <v>0.1063034356777055</v>
      </c>
      <c r="AE9" s="13">
        <v>8.4951159210111371E-2</v>
      </c>
      <c r="AF9" s="13">
        <v>0.13091097251463599</v>
      </c>
      <c r="AH9" s="13">
        <v>0.1061721072991204</v>
      </c>
      <c r="AI9" s="13">
        <v>0.11281441779726301</v>
      </c>
      <c r="AJ9" s="13">
        <v>8.4514882672300659E-2</v>
      </c>
      <c r="AK9" s="13">
        <v>0.1049840677158628</v>
      </c>
      <c r="AL9" s="13">
        <v>0.1161048909321185</v>
      </c>
      <c r="AN9" s="13">
        <v>7.9022679545569907E-2</v>
      </c>
      <c r="AO9" s="13">
        <v>9.4598332432002205E-2</v>
      </c>
      <c r="AP9" s="13">
        <v>0.14359245712201821</v>
      </c>
      <c r="AQ9" s="13">
        <v>0.11908085387142529</v>
      </c>
    </row>
    <row r="10" spans="2:45" ht="46" customHeight="1" x14ac:dyDescent="0.35">
      <c r="B10" s="12" t="s">
        <v>166</v>
      </c>
      <c r="C10" s="13">
        <v>0.23622828469695159</v>
      </c>
      <c r="D10" s="13">
        <v>0.35085652296091602</v>
      </c>
      <c r="E10" s="13">
        <v>0.23930306459860559</v>
      </c>
      <c r="F10" s="13">
        <v>0.31140885024944559</v>
      </c>
      <c r="G10" s="13">
        <v>0.23252910312020161</v>
      </c>
      <c r="H10" s="13">
        <v>0.18524719461916861</v>
      </c>
      <c r="I10" s="13">
        <v>0.16145983269314609</v>
      </c>
      <c r="K10" s="13">
        <v>0.24947305042590051</v>
      </c>
      <c r="L10" s="13">
        <v>0.22551994069106099</v>
      </c>
      <c r="N10" s="13">
        <v>0.25914346351711798</v>
      </c>
      <c r="O10" s="13">
        <v>0.30833617603516789</v>
      </c>
      <c r="P10" s="13">
        <v>0.18737270883628779</v>
      </c>
      <c r="Q10" s="13">
        <v>0.20620598133616561</v>
      </c>
      <c r="R10" s="13">
        <v>0.25791857175011951</v>
      </c>
      <c r="S10" s="13">
        <v>0.28143152013081568</v>
      </c>
      <c r="T10" s="13">
        <v>0.18885251790497631</v>
      </c>
      <c r="U10" s="13">
        <v>0.204502135748165</v>
      </c>
      <c r="V10" s="13">
        <v>0.24986950065066801</v>
      </c>
      <c r="W10" s="13">
        <v>0.23958075505516799</v>
      </c>
      <c r="X10" s="13">
        <v>0.19469652064119711</v>
      </c>
      <c r="Y10" s="13">
        <v>0.25054976728444678</v>
      </c>
      <c r="AA10" s="13">
        <v>0.30749669381824041</v>
      </c>
      <c r="AB10" s="13">
        <v>0.16111005068192949</v>
      </c>
      <c r="AC10" s="13">
        <v>0.190794109597266</v>
      </c>
      <c r="AD10" s="13">
        <v>0.198808218026269</v>
      </c>
      <c r="AE10" s="13">
        <v>0.247515359431178</v>
      </c>
      <c r="AF10" s="13">
        <v>0.1890984151674385</v>
      </c>
      <c r="AH10" s="13">
        <v>0.29040310412912412</v>
      </c>
      <c r="AI10" s="13">
        <v>0.1943263485557899</v>
      </c>
      <c r="AJ10" s="13">
        <v>0.29295760116478081</v>
      </c>
      <c r="AK10" s="13">
        <v>0.22173060911530179</v>
      </c>
      <c r="AL10" s="13">
        <v>0.20992739843826039</v>
      </c>
      <c r="AN10" s="13">
        <v>0.23491555519262741</v>
      </c>
      <c r="AO10" s="13">
        <v>0.19247760587327101</v>
      </c>
      <c r="AP10" s="13">
        <v>0.25365310551484321</v>
      </c>
      <c r="AQ10" s="13">
        <v>0.26984484050570051</v>
      </c>
    </row>
    <row r="11" spans="2:45" ht="19" customHeight="1" x14ac:dyDescent="0.35">
      <c r="B11" s="12" t="s">
        <v>167</v>
      </c>
      <c r="C11" s="13">
        <v>0.27200869859267801</v>
      </c>
      <c r="D11" s="13">
        <v>0.25936024548226089</v>
      </c>
      <c r="E11" s="13">
        <v>0.32854964979544221</v>
      </c>
      <c r="F11" s="13">
        <v>0.30131214523459449</v>
      </c>
      <c r="G11" s="13">
        <v>0.26838977256127489</v>
      </c>
      <c r="H11" s="13">
        <v>0.28209097323774568</v>
      </c>
      <c r="I11" s="13">
        <v>0.2221015593544064</v>
      </c>
      <c r="K11" s="13">
        <v>0.26635264804592451</v>
      </c>
      <c r="L11" s="13">
        <v>0.27658159449803632</v>
      </c>
      <c r="N11" s="13">
        <v>0.23834035438503509</v>
      </c>
      <c r="O11" s="13">
        <v>0.27754968301190203</v>
      </c>
      <c r="P11" s="13">
        <v>0.37695474265047207</v>
      </c>
      <c r="Q11" s="13">
        <v>0.35924381467748961</v>
      </c>
      <c r="R11" s="13">
        <v>0.25483763471229598</v>
      </c>
      <c r="S11" s="13">
        <v>0.24945624851278539</v>
      </c>
      <c r="T11" s="13">
        <v>0.25223897388358041</v>
      </c>
      <c r="U11" s="13">
        <v>0.28936769966455722</v>
      </c>
      <c r="V11" s="13">
        <v>0.27765198935445268</v>
      </c>
      <c r="W11" s="13">
        <v>0.25868487396492668</v>
      </c>
      <c r="X11" s="13">
        <v>0.26400584711300479</v>
      </c>
      <c r="Y11" s="13">
        <v>0.25897015881807378</v>
      </c>
      <c r="AA11" s="13">
        <v>0.27706062474071702</v>
      </c>
      <c r="AB11" s="13">
        <v>0.24113821266723159</v>
      </c>
      <c r="AC11" s="13">
        <v>0.39795290904783881</v>
      </c>
      <c r="AD11" s="13">
        <v>0.26652398297012259</v>
      </c>
      <c r="AE11" s="13">
        <v>0.25680981323156632</v>
      </c>
      <c r="AF11" s="13">
        <v>0.25775966052653432</v>
      </c>
      <c r="AH11" s="13">
        <v>0.31042703921722942</v>
      </c>
      <c r="AI11" s="13">
        <v>0.2435610603560622</v>
      </c>
      <c r="AJ11" s="13">
        <v>0.29129222103613889</v>
      </c>
      <c r="AK11" s="13">
        <v>0.2710122713916906</v>
      </c>
      <c r="AL11" s="13">
        <v>0.25616743355665339</v>
      </c>
      <c r="AN11" s="13">
        <v>0.29436107397352868</v>
      </c>
      <c r="AO11" s="13">
        <v>0.30986059445585429</v>
      </c>
      <c r="AP11" s="13">
        <v>0.27360057718237679</v>
      </c>
      <c r="AQ11" s="13">
        <v>0.2079392153401044</v>
      </c>
    </row>
    <row r="12" spans="2:45" ht="32.15" customHeight="1" x14ac:dyDescent="0.35">
      <c r="B12" s="12" t="s">
        <v>168</v>
      </c>
      <c r="C12" s="13">
        <v>0.29435482087393422</v>
      </c>
      <c r="D12" s="13">
        <v>0.17463704849177011</v>
      </c>
      <c r="E12" s="13">
        <v>0.20060049206912539</v>
      </c>
      <c r="F12" s="13">
        <v>0.22194818186526991</v>
      </c>
      <c r="G12" s="13">
        <v>0.32006386775624163</v>
      </c>
      <c r="H12" s="13">
        <v>0.31854658532740732</v>
      </c>
      <c r="I12" s="13">
        <v>0.42533890924444351</v>
      </c>
      <c r="K12" s="13">
        <v>0.28946369279018841</v>
      </c>
      <c r="L12" s="13">
        <v>0.29830927980280331</v>
      </c>
      <c r="N12" s="13">
        <v>0.27132463429218368</v>
      </c>
      <c r="O12" s="13">
        <v>0.1836736648332728</v>
      </c>
      <c r="P12" s="13">
        <v>0.21208841424053079</v>
      </c>
      <c r="Q12" s="13">
        <v>0.2773147863028122</v>
      </c>
      <c r="R12" s="13">
        <v>0.31659554620081271</v>
      </c>
      <c r="S12" s="13">
        <v>0.24129476480741621</v>
      </c>
      <c r="T12" s="13">
        <v>0.40233066879911278</v>
      </c>
      <c r="U12" s="13">
        <v>0.24141904670838349</v>
      </c>
      <c r="V12" s="13">
        <v>0.26953993145726951</v>
      </c>
      <c r="W12" s="13">
        <v>0.35464597039077039</v>
      </c>
      <c r="X12" s="13">
        <v>0.3373145255802224</v>
      </c>
      <c r="Y12" s="13">
        <v>0.30006107406268268</v>
      </c>
      <c r="AA12" s="13">
        <v>0.23784627256202989</v>
      </c>
      <c r="AB12" s="13">
        <v>0.39763349575645168</v>
      </c>
      <c r="AC12" s="13">
        <v>0.2407831097517272</v>
      </c>
      <c r="AD12" s="13">
        <v>0.35561528561866179</v>
      </c>
      <c r="AE12" s="13">
        <v>0.27657944536022278</v>
      </c>
      <c r="AF12" s="13">
        <v>0.33437760184430138</v>
      </c>
      <c r="AH12" s="13">
        <v>0.23839368862098431</v>
      </c>
      <c r="AI12" s="13">
        <v>0.36955268891573662</v>
      </c>
      <c r="AJ12" s="13">
        <v>0.24425845884243569</v>
      </c>
      <c r="AK12" s="13">
        <v>0.31938988359069109</v>
      </c>
      <c r="AL12" s="13">
        <v>0.30366358412476119</v>
      </c>
      <c r="AN12" s="13">
        <v>0.32977072906863197</v>
      </c>
      <c r="AO12" s="13">
        <v>0.31922291572909001</v>
      </c>
      <c r="AP12" s="13">
        <v>0.2473644533805151</v>
      </c>
      <c r="AQ12" s="13">
        <v>0.27230507691093753</v>
      </c>
    </row>
    <row r="13" spans="2:45" ht="19" customHeight="1" x14ac:dyDescent="0.35">
      <c r="B13" s="12" t="s">
        <v>81</v>
      </c>
      <c r="C13" s="13">
        <v>9.0589488964622447E-2</v>
      </c>
      <c r="D13" s="13">
        <v>5.8056886603548977E-2</v>
      </c>
      <c r="E13" s="13">
        <v>9.4896322225650864E-2</v>
      </c>
      <c r="F13" s="13">
        <v>8.1658712970611586E-2</v>
      </c>
      <c r="G13" s="13">
        <v>8.6241015532145249E-2</v>
      </c>
      <c r="H13" s="13">
        <v>0.1186865586168092</v>
      </c>
      <c r="I13" s="13">
        <v>9.6118816652211267E-2</v>
      </c>
      <c r="K13" s="13">
        <v>7.8965337043372774E-2</v>
      </c>
      <c r="L13" s="13">
        <v>9.998757271308846E-2</v>
      </c>
      <c r="N13" s="13">
        <v>0.1076181839707777</v>
      </c>
      <c r="O13" s="13">
        <v>0.1095252008184812</v>
      </c>
      <c r="P13" s="13">
        <v>0.101628782890148</v>
      </c>
      <c r="Q13" s="13">
        <v>7.8238014893731542E-2</v>
      </c>
      <c r="R13" s="13">
        <v>5.0197895756741981E-2</v>
      </c>
      <c r="S13" s="13">
        <v>0.1083588706272859</v>
      </c>
      <c r="T13" s="13">
        <v>4.7614355601529421E-2</v>
      </c>
      <c r="U13" s="13">
        <v>0.1147127826681361</v>
      </c>
      <c r="V13" s="13">
        <v>9.2325210923852277E-2</v>
      </c>
      <c r="W13" s="13">
        <v>8.9296141312408844E-2</v>
      </c>
      <c r="X13" s="13">
        <v>0.1093276763672506</v>
      </c>
      <c r="Y13" s="13">
        <v>9.2946154764861108E-2</v>
      </c>
      <c r="AA13" s="13">
        <v>7.5742348846103716E-2</v>
      </c>
      <c r="AB13" s="13">
        <v>9.492489685491684E-2</v>
      </c>
      <c r="AC13" s="13">
        <v>5.4008472461420223E-2</v>
      </c>
      <c r="AD13" s="13">
        <v>7.2749077707241455E-2</v>
      </c>
      <c r="AE13" s="13">
        <v>0.13414422276692131</v>
      </c>
      <c r="AF13" s="13">
        <v>8.7853349947090056E-2</v>
      </c>
      <c r="AH13" s="13">
        <v>5.4604060733541897E-2</v>
      </c>
      <c r="AI13" s="13">
        <v>7.9745484375148251E-2</v>
      </c>
      <c r="AJ13" s="13">
        <v>8.6976836284343911E-2</v>
      </c>
      <c r="AK13" s="13">
        <v>8.2883168186453596E-2</v>
      </c>
      <c r="AL13" s="13">
        <v>0.1141366929482064</v>
      </c>
      <c r="AN13" s="13">
        <v>6.1929962219642157E-2</v>
      </c>
      <c r="AO13" s="13">
        <v>8.3840551509782549E-2</v>
      </c>
      <c r="AP13" s="13">
        <v>8.1789406800246753E-2</v>
      </c>
      <c r="AQ13" s="13">
        <v>0.13083001337183231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0.40579320474896741</v>
      </c>
      <c r="D9" s="13">
        <v>0.36783110627733762</v>
      </c>
      <c r="E9" s="13">
        <v>0.42321820489197098</v>
      </c>
      <c r="F9" s="13">
        <v>0.30654036992561068</v>
      </c>
      <c r="G9" s="13">
        <v>0.41410234944630359</v>
      </c>
      <c r="H9" s="13">
        <v>0.42642295424152399</v>
      </c>
      <c r="I9" s="13">
        <v>0.46047847466748643</v>
      </c>
      <c r="K9" s="13">
        <v>0.33718136762969342</v>
      </c>
      <c r="L9" s="13">
        <v>0.46126562077996208</v>
      </c>
      <c r="N9" s="13">
        <v>0.42707643096955139</v>
      </c>
      <c r="O9" s="13">
        <v>0.42202708537041678</v>
      </c>
      <c r="P9" s="13">
        <v>0.40163900434077537</v>
      </c>
      <c r="Q9" s="13">
        <v>0.41123441555617107</v>
      </c>
      <c r="R9" s="13">
        <v>0.44718792603932839</v>
      </c>
      <c r="S9" s="13">
        <v>0.38554339789219838</v>
      </c>
      <c r="T9" s="13">
        <v>0.36745754868638658</v>
      </c>
      <c r="U9" s="13">
        <v>0.441309759653014</v>
      </c>
      <c r="V9" s="13">
        <v>0.37415212233852241</v>
      </c>
      <c r="W9" s="13">
        <v>0.38838848620328331</v>
      </c>
      <c r="X9" s="13">
        <v>0.35415264026760751</v>
      </c>
      <c r="Y9" s="13">
        <v>0.46023763587943078</v>
      </c>
      <c r="AA9" s="13">
        <v>0.438345850228686</v>
      </c>
      <c r="AB9" s="13">
        <v>0.44931551287063248</v>
      </c>
      <c r="AC9" s="13">
        <v>0.29224573755893402</v>
      </c>
      <c r="AD9" s="13">
        <v>0.30896165357733602</v>
      </c>
      <c r="AE9" s="13">
        <v>0.45068129539622143</v>
      </c>
      <c r="AF9" s="13">
        <v>0.38994308715100368</v>
      </c>
      <c r="AH9" s="13">
        <v>0.41166212825289389</v>
      </c>
      <c r="AI9" s="13">
        <v>0.44805521848092889</v>
      </c>
      <c r="AJ9" s="13">
        <v>0.39479518324102542</v>
      </c>
      <c r="AK9" s="13">
        <v>0.33136862452284799</v>
      </c>
      <c r="AL9" s="13">
        <v>0.44313946079570699</v>
      </c>
      <c r="AN9" s="13">
        <v>0.4061446355808202</v>
      </c>
      <c r="AO9" s="13">
        <v>0.42183707611060778</v>
      </c>
      <c r="AP9" s="13">
        <v>0.35134594122805368</v>
      </c>
      <c r="AQ9" s="13">
        <v>0.42980935980136831</v>
      </c>
    </row>
    <row r="10" spans="2:45" ht="46" customHeight="1" x14ac:dyDescent="0.35">
      <c r="B10" s="12" t="s">
        <v>166</v>
      </c>
      <c r="C10" s="13">
        <v>0.29071735833053047</v>
      </c>
      <c r="D10" s="13">
        <v>0.29037565219274059</v>
      </c>
      <c r="E10" s="13">
        <v>0.24486156446643789</v>
      </c>
      <c r="F10" s="13">
        <v>0.30226098069496932</v>
      </c>
      <c r="G10" s="13">
        <v>0.27770194127763548</v>
      </c>
      <c r="H10" s="13">
        <v>0.29790247125417729</v>
      </c>
      <c r="I10" s="13">
        <v>0.31522185073187481</v>
      </c>
      <c r="K10" s="13">
        <v>0.29566998434742769</v>
      </c>
      <c r="L10" s="13">
        <v>0.28671317855062378</v>
      </c>
      <c r="N10" s="13">
        <v>0.32356595768850249</v>
      </c>
      <c r="O10" s="13">
        <v>0.28747634066262567</v>
      </c>
      <c r="P10" s="13">
        <v>0.2530472311498026</v>
      </c>
      <c r="Q10" s="13">
        <v>0.31518986715672798</v>
      </c>
      <c r="R10" s="13">
        <v>0.24316103640004011</v>
      </c>
      <c r="S10" s="13">
        <v>0.31768985256068499</v>
      </c>
      <c r="T10" s="13">
        <v>0.33176730498091012</v>
      </c>
      <c r="U10" s="13">
        <v>0.23628577812426299</v>
      </c>
      <c r="V10" s="13">
        <v>0.26215576925854328</v>
      </c>
      <c r="W10" s="13">
        <v>0.29044133005696371</v>
      </c>
      <c r="X10" s="13">
        <v>0.36057457101244428</v>
      </c>
      <c r="Y10" s="13">
        <v>0.29824773683548511</v>
      </c>
      <c r="AA10" s="13">
        <v>0.30302532503842028</v>
      </c>
      <c r="AB10" s="13">
        <v>0.25535501753161488</v>
      </c>
      <c r="AC10" s="13">
        <v>0.39506058893708529</v>
      </c>
      <c r="AD10" s="13">
        <v>0.34442172696142093</v>
      </c>
      <c r="AE10" s="13">
        <v>0.22252992413388931</v>
      </c>
      <c r="AF10" s="13">
        <v>0.29205531025592901</v>
      </c>
      <c r="AH10" s="13">
        <v>0.33283805365704472</v>
      </c>
      <c r="AI10" s="13">
        <v>0.2994487440091162</v>
      </c>
      <c r="AJ10" s="13">
        <v>0.30761563631107097</v>
      </c>
      <c r="AK10" s="13">
        <v>0.31691444426311011</v>
      </c>
      <c r="AL10" s="13">
        <v>0.24824533776499169</v>
      </c>
      <c r="AN10" s="13">
        <v>0.3077534178689646</v>
      </c>
      <c r="AO10" s="13">
        <v>0.30844707804602151</v>
      </c>
      <c r="AP10" s="13">
        <v>0.28574599467026901</v>
      </c>
      <c r="AQ10" s="13">
        <v>0.25959041890754297</v>
      </c>
    </row>
    <row r="11" spans="2:45" ht="19" customHeight="1" x14ac:dyDescent="0.35">
      <c r="B11" s="12" t="s">
        <v>167</v>
      </c>
      <c r="C11" s="13">
        <v>0.17758365421881839</v>
      </c>
      <c r="D11" s="13">
        <v>0.18421680805957499</v>
      </c>
      <c r="E11" s="13">
        <v>0.1881881974249007</v>
      </c>
      <c r="F11" s="13">
        <v>0.21064093373610721</v>
      </c>
      <c r="G11" s="13">
        <v>0.19980520819037881</v>
      </c>
      <c r="H11" s="13">
        <v>0.18445902561041391</v>
      </c>
      <c r="I11" s="13">
        <v>0.1274607946113939</v>
      </c>
      <c r="K11" s="13">
        <v>0.2190808243469132</v>
      </c>
      <c r="L11" s="13">
        <v>0.14403334596146991</v>
      </c>
      <c r="N11" s="13">
        <v>0.1586322552155722</v>
      </c>
      <c r="O11" s="13">
        <v>0.1054237742405357</v>
      </c>
      <c r="P11" s="13">
        <v>0.22477861858262571</v>
      </c>
      <c r="Q11" s="13">
        <v>0.16394191337986549</v>
      </c>
      <c r="R11" s="13">
        <v>0.2070551024722519</v>
      </c>
      <c r="S11" s="13">
        <v>0.18686040290175329</v>
      </c>
      <c r="T11" s="13">
        <v>0.1631813573135602</v>
      </c>
      <c r="U11" s="13">
        <v>0.1917045980839053</v>
      </c>
      <c r="V11" s="13">
        <v>0.1975105268746781</v>
      </c>
      <c r="W11" s="13">
        <v>0.14731558481791801</v>
      </c>
      <c r="X11" s="13">
        <v>0.18721312003984539</v>
      </c>
      <c r="Y11" s="13">
        <v>0.16662828107137831</v>
      </c>
      <c r="AA11" s="13">
        <v>0.1629336234809014</v>
      </c>
      <c r="AB11" s="13">
        <v>0.15813165575423291</v>
      </c>
      <c r="AC11" s="13">
        <v>0.1582602300137152</v>
      </c>
      <c r="AD11" s="13">
        <v>0.19840277264712189</v>
      </c>
      <c r="AE11" s="13">
        <v>0.1868582990170666</v>
      </c>
      <c r="AF11" s="13">
        <v>0.18846574023302151</v>
      </c>
      <c r="AH11" s="13">
        <v>0.16649030834101991</v>
      </c>
      <c r="AI11" s="13">
        <v>0.16128156711182859</v>
      </c>
      <c r="AJ11" s="13">
        <v>0.14453552047168811</v>
      </c>
      <c r="AK11" s="13">
        <v>0.21486481754378581</v>
      </c>
      <c r="AL11" s="13">
        <v>0.17721257574962759</v>
      </c>
      <c r="AN11" s="13">
        <v>0.1617502563548964</v>
      </c>
      <c r="AO11" s="13">
        <v>0.14796822061708531</v>
      </c>
      <c r="AP11" s="13">
        <v>0.2218824076711905</v>
      </c>
      <c r="AQ11" s="13">
        <v>0.18948276385283311</v>
      </c>
    </row>
    <row r="12" spans="2:45" ht="32.15" customHeight="1" x14ac:dyDescent="0.35">
      <c r="B12" s="12" t="s">
        <v>168</v>
      </c>
      <c r="C12" s="13">
        <v>8.1372859635785111E-2</v>
      </c>
      <c r="D12" s="13">
        <v>0.1096597024177063</v>
      </c>
      <c r="E12" s="13">
        <v>9.7615174969490834E-2</v>
      </c>
      <c r="F12" s="13">
        <v>0.1154043460754951</v>
      </c>
      <c r="G12" s="13">
        <v>7.866930871867113E-2</v>
      </c>
      <c r="H12" s="13">
        <v>4.147646577522103E-2</v>
      </c>
      <c r="I12" s="13">
        <v>6.1420362101931622E-2</v>
      </c>
      <c r="K12" s="13">
        <v>0.10333506566670871</v>
      </c>
      <c r="L12" s="13">
        <v>6.3616497453149845E-2</v>
      </c>
      <c r="N12" s="13">
        <v>5.5671735012387563E-2</v>
      </c>
      <c r="O12" s="13">
        <v>9.872064030788967E-2</v>
      </c>
      <c r="P12" s="13">
        <v>7.5140984475251971E-2</v>
      </c>
      <c r="Q12" s="13">
        <v>7.6511594692415072E-2</v>
      </c>
      <c r="R12" s="13">
        <v>9.0051825497438745E-2</v>
      </c>
      <c r="S12" s="13">
        <v>6.1207390005665128E-2</v>
      </c>
      <c r="T12" s="13">
        <v>9.9930302843675198E-2</v>
      </c>
      <c r="U12" s="13">
        <v>7.1787639498606892E-2</v>
      </c>
      <c r="V12" s="13">
        <v>0.1237614335875918</v>
      </c>
      <c r="W12" s="13">
        <v>0.11059303269520609</v>
      </c>
      <c r="X12" s="13">
        <v>4.1785007520399098E-2</v>
      </c>
      <c r="Y12" s="13">
        <v>4.1895048022903281E-2</v>
      </c>
      <c r="AA12" s="13">
        <v>6.2724437562421256E-2</v>
      </c>
      <c r="AB12" s="13">
        <v>0.1154246514054941</v>
      </c>
      <c r="AC12" s="13">
        <v>9.8264645164198347E-2</v>
      </c>
      <c r="AD12" s="13">
        <v>0.13051081600950459</v>
      </c>
      <c r="AE12" s="13">
        <v>5.367158115196291E-2</v>
      </c>
      <c r="AF12" s="13">
        <v>9.0401714407917208E-2</v>
      </c>
      <c r="AH12" s="13">
        <v>4.678459506153599E-2</v>
      </c>
      <c r="AI12" s="13">
        <v>4.1776269368874089E-2</v>
      </c>
      <c r="AJ12" s="13">
        <v>0.10287257541713719</v>
      </c>
      <c r="AK12" s="13">
        <v>0.1157229117943349</v>
      </c>
      <c r="AL12" s="13">
        <v>7.516863556063709E-2</v>
      </c>
      <c r="AN12" s="13">
        <v>7.4268081325448571E-2</v>
      </c>
      <c r="AO12" s="13">
        <v>8.7440257181027894E-2</v>
      </c>
      <c r="AP12" s="13">
        <v>0.10257936670012351</v>
      </c>
      <c r="AQ12" s="13">
        <v>6.6862297428661788E-2</v>
      </c>
    </row>
    <row r="13" spans="2:45" ht="19" customHeight="1" x14ac:dyDescent="0.35">
      <c r="B13" s="12" t="s">
        <v>81</v>
      </c>
      <c r="C13" s="13">
        <v>4.4532923065898497E-2</v>
      </c>
      <c r="D13" s="13">
        <v>4.7916731052640521E-2</v>
      </c>
      <c r="E13" s="13">
        <v>4.6116858247199598E-2</v>
      </c>
      <c r="F13" s="13">
        <v>6.5153369567817462E-2</v>
      </c>
      <c r="G13" s="13">
        <v>2.9721192367010821E-2</v>
      </c>
      <c r="H13" s="13">
        <v>4.973908311866361E-2</v>
      </c>
      <c r="I13" s="13">
        <v>3.5418517887313337E-2</v>
      </c>
      <c r="K13" s="13">
        <v>4.4732758009257002E-2</v>
      </c>
      <c r="L13" s="13">
        <v>4.4371357254794491E-2</v>
      </c>
      <c r="N13" s="13">
        <v>3.5053621113986258E-2</v>
      </c>
      <c r="O13" s="13">
        <v>8.6352159418531929E-2</v>
      </c>
      <c r="P13" s="13">
        <v>4.539416145154461E-2</v>
      </c>
      <c r="Q13" s="13">
        <v>3.3122209214820397E-2</v>
      </c>
      <c r="R13" s="13">
        <v>1.254410959094066E-2</v>
      </c>
      <c r="S13" s="13">
        <v>4.8698956639698067E-2</v>
      </c>
      <c r="T13" s="13">
        <v>3.7663486175467879E-2</v>
      </c>
      <c r="U13" s="13">
        <v>5.8912224640210752E-2</v>
      </c>
      <c r="V13" s="13">
        <v>4.2420147940664607E-2</v>
      </c>
      <c r="W13" s="13">
        <v>6.3261566226628776E-2</v>
      </c>
      <c r="X13" s="13">
        <v>5.6274661159703941E-2</v>
      </c>
      <c r="Y13" s="13">
        <v>3.2991298190802668E-2</v>
      </c>
      <c r="AA13" s="13">
        <v>3.2970763689570977E-2</v>
      </c>
      <c r="AB13" s="13">
        <v>2.1773162438025791E-2</v>
      </c>
      <c r="AC13" s="13">
        <v>5.6168798326067283E-2</v>
      </c>
      <c r="AD13" s="13">
        <v>1.7703030804616909E-2</v>
      </c>
      <c r="AE13" s="13">
        <v>8.6258900300859628E-2</v>
      </c>
      <c r="AF13" s="13">
        <v>3.9134147952128683E-2</v>
      </c>
      <c r="AH13" s="13">
        <v>4.2224914687505603E-2</v>
      </c>
      <c r="AI13" s="13">
        <v>4.9438201029252178E-2</v>
      </c>
      <c r="AJ13" s="13">
        <v>5.0181084559078187E-2</v>
      </c>
      <c r="AK13" s="13">
        <v>2.1129201875921141E-2</v>
      </c>
      <c r="AL13" s="13">
        <v>5.6233990129036487E-2</v>
      </c>
      <c r="AN13" s="13">
        <v>5.0083608869870427E-2</v>
      </c>
      <c r="AO13" s="13">
        <v>3.4307368045257677E-2</v>
      </c>
      <c r="AP13" s="13">
        <v>3.8446289730363348E-2</v>
      </c>
      <c r="AQ13" s="13">
        <v>5.4255160009593899E-2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94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95</v>
      </c>
      <c r="C9" s="13">
        <v>6.0648143795575891E-2</v>
      </c>
      <c r="D9" s="13">
        <v>9.5435552116244424E-2</v>
      </c>
      <c r="E9" s="13">
        <v>7.4603577221527856E-2</v>
      </c>
      <c r="F9" s="13">
        <v>6.2725885750053029E-2</v>
      </c>
      <c r="G9" s="13">
        <v>6.9321804218995364E-2</v>
      </c>
      <c r="H9" s="13">
        <v>3.6010144437885909E-2</v>
      </c>
      <c r="I9" s="13">
        <v>3.4265309707150263E-2</v>
      </c>
      <c r="K9" s="13">
        <v>7.6331274301281893E-2</v>
      </c>
      <c r="L9" s="13">
        <v>4.5293731822344072E-2</v>
      </c>
      <c r="N9" s="13">
        <v>5.99404535270519E-2</v>
      </c>
      <c r="O9" s="13">
        <v>3.5558558957064751E-2</v>
      </c>
      <c r="P9" s="13">
        <v>3.7786820016545729E-2</v>
      </c>
      <c r="Q9" s="13">
        <v>0.13580991178636931</v>
      </c>
      <c r="R9" s="13">
        <v>6.8804846107111947E-2</v>
      </c>
      <c r="S9" s="13">
        <v>6.4258363625763953E-2</v>
      </c>
      <c r="T9" s="13">
        <v>1.327833238719686E-2</v>
      </c>
      <c r="U9" s="13">
        <v>7.2053563941958332E-2</v>
      </c>
      <c r="V9" s="13">
        <v>5.7296378913933181E-2</v>
      </c>
      <c r="W9" s="13">
        <v>6.5051103581806796E-2</v>
      </c>
      <c r="X9" s="13">
        <v>5.4400682470096502E-2</v>
      </c>
      <c r="Y9" s="13">
        <v>6.6093121249501535E-2</v>
      </c>
      <c r="AA9" s="13">
        <v>7.1875242373274834E-2</v>
      </c>
      <c r="AB9" s="13">
        <v>5.8761390839948427E-2</v>
      </c>
      <c r="AC9" s="13">
        <v>5.221635611905321E-2</v>
      </c>
      <c r="AD9" s="13">
        <v>4.9791369521356078E-2</v>
      </c>
      <c r="AE9" s="13">
        <v>4.8359726953719873E-2</v>
      </c>
      <c r="AF9" s="13">
        <v>6.4019841910623529E-2</v>
      </c>
      <c r="AH9" s="13">
        <v>7.8568354379287733E-2</v>
      </c>
      <c r="AI9" s="13">
        <v>5.774647487019692E-2</v>
      </c>
      <c r="AJ9" s="13">
        <v>5.5678097158845127E-2</v>
      </c>
      <c r="AK9" s="13">
        <v>5.458802178894813E-2</v>
      </c>
      <c r="AL9" s="13">
        <v>5.8458473187450448E-2</v>
      </c>
      <c r="AN9" s="13">
        <v>7.437937458457472E-2</v>
      </c>
      <c r="AO9" s="13">
        <v>4.769475880143384E-2</v>
      </c>
      <c r="AP9" s="13">
        <v>5.8926894241915349E-2</v>
      </c>
      <c r="AQ9" s="13">
        <v>6.0134615963986719E-2</v>
      </c>
    </row>
    <row r="10" spans="2:45" ht="19" customHeight="1" x14ac:dyDescent="0.35">
      <c r="B10" s="12" t="s">
        <v>96</v>
      </c>
      <c r="C10" s="13">
        <v>0.31212573712059732</v>
      </c>
      <c r="D10" s="13">
        <v>0.3420964929305953</v>
      </c>
      <c r="E10" s="13">
        <v>0.37234241932495832</v>
      </c>
      <c r="F10" s="13">
        <v>0.30835434748970791</v>
      </c>
      <c r="G10" s="13">
        <v>0.29404162216455082</v>
      </c>
      <c r="H10" s="13">
        <v>0.26181530238121958</v>
      </c>
      <c r="I10" s="13">
        <v>0.29503653126709761</v>
      </c>
      <c r="K10" s="13">
        <v>0.33141466490491761</v>
      </c>
      <c r="L10" s="13">
        <v>0.29324110540662829</v>
      </c>
      <c r="N10" s="13">
        <v>0.36191541180001752</v>
      </c>
      <c r="O10" s="13">
        <v>0.31994412209461542</v>
      </c>
      <c r="P10" s="13">
        <v>0.25276804244137191</v>
      </c>
      <c r="Q10" s="13">
        <v>0.30410024209797099</v>
      </c>
      <c r="R10" s="13">
        <v>0.35353300620514699</v>
      </c>
      <c r="S10" s="13">
        <v>0.24629767616158779</v>
      </c>
      <c r="T10" s="13">
        <v>0.31625497493588678</v>
      </c>
      <c r="U10" s="13">
        <v>0.24071619469142841</v>
      </c>
      <c r="V10" s="13">
        <v>0.33880495585082349</v>
      </c>
      <c r="W10" s="13">
        <v>0.2841523864036189</v>
      </c>
      <c r="X10" s="13">
        <v>0.33787057518315322</v>
      </c>
      <c r="Y10" s="13">
        <v>0.34941634880743278</v>
      </c>
      <c r="AA10" s="13">
        <v>0.38943877923218739</v>
      </c>
      <c r="AB10" s="13">
        <v>0.32425586621589347</v>
      </c>
      <c r="AC10" s="13">
        <v>0.26002875043984958</v>
      </c>
      <c r="AD10" s="13">
        <v>0.24320007203147559</v>
      </c>
      <c r="AE10" s="13">
        <v>0.21413987215676031</v>
      </c>
      <c r="AF10" s="13">
        <v>0.33398719838462831</v>
      </c>
      <c r="AH10" s="13">
        <v>0.45097446530076563</v>
      </c>
      <c r="AI10" s="13">
        <v>0.29662738790548809</v>
      </c>
      <c r="AJ10" s="13">
        <v>0.31167686936436728</v>
      </c>
      <c r="AK10" s="13">
        <v>0.26490523539301192</v>
      </c>
      <c r="AL10" s="13">
        <v>0.27819006249729572</v>
      </c>
      <c r="AN10" s="13">
        <v>0.33437243979026848</v>
      </c>
      <c r="AO10" s="13">
        <v>0.31415261574206987</v>
      </c>
      <c r="AP10" s="13">
        <v>0.3760045378716616</v>
      </c>
      <c r="AQ10" s="13">
        <v>0.23202316220091329</v>
      </c>
    </row>
    <row r="11" spans="2:45" ht="32.15" customHeight="1" x14ac:dyDescent="0.35">
      <c r="B11" s="12" t="s">
        <v>97</v>
      </c>
      <c r="C11" s="13">
        <v>0.23066456211771211</v>
      </c>
      <c r="D11" s="13">
        <v>0.22870079338605509</v>
      </c>
      <c r="E11" s="13">
        <v>0.18869953480459989</v>
      </c>
      <c r="F11" s="13">
        <v>0.23587496842016151</v>
      </c>
      <c r="G11" s="13">
        <v>0.2319901436581904</v>
      </c>
      <c r="H11" s="13">
        <v>0.25429047409032618</v>
      </c>
      <c r="I11" s="13">
        <v>0.2448450571473863</v>
      </c>
      <c r="K11" s="13">
        <v>0.2296649686133142</v>
      </c>
      <c r="L11" s="13">
        <v>0.23164320413479589</v>
      </c>
      <c r="N11" s="13">
        <v>0.25347180515498879</v>
      </c>
      <c r="O11" s="13">
        <v>0.25643483869650369</v>
      </c>
      <c r="P11" s="13">
        <v>0.30573778103182392</v>
      </c>
      <c r="Q11" s="13">
        <v>0.20395476262035311</v>
      </c>
      <c r="R11" s="13">
        <v>0.21064543721172091</v>
      </c>
      <c r="S11" s="13">
        <v>0.21669411068548719</v>
      </c>
      <c r="T11" s="13">
        <v>0.29871968823642903</v>
      </c>
      <c r="U11" s="13">
        <v>0.25327185506029842</v>
      </c>
      <c r="V11" s="13">
        <v>0.2044995460999838</v>
      </c>
      <c r="W11" s="13">
        <v>0.1863825013726246</v>
      </c>
      <c r="X11" s="13">
        <v>0.26476327490581308</v>
      </c>
      <c r="Y11" s="13">
        <v>0.20442661553848729</v>
      </c>
      <c r="AA11" s="13">
        <v>0.21750872273770031</v>
      </c>
      <c r="AB11" s="13">
        <v>0.24411192727516129</v>
      </c>
      <c r="AC11" s="13">
        <v>0.2121651453408491</v>
      </c>
      <c r="AD11" s="13">
        <v>0.1854943737779868</v>
      </c>
      <c r="AE11" s="13">
        <v>0.28524994338942272</v>
      </c>
      <c r="AF11" s="13">
        <v>0.22732861561090381</v>
      </c>
      <c r="AH11" s="13">
        <v>0.19864028917337309</v>
      </c>
      <c r="AI11" s="13">
        <v>0.24673588731534871</v>
      </c>
      <c r="AJ11" s="13">
        <v>0.17925004375771181</v>
      </c>
      <c r="AK11" s="13">
        <v>0.23867236470542169</v>
      </c>
      <c r="AL11" s="13">
        <v>0.25808303616920358</v>
      </c>
      <c r="AN11" s="13">
        <v>0.2056423019757613</v>
      </c>
      <c r="AO11" s="13">
        <v>0.21489775320835361</v>
      </c>
      <c r="AP11" s="13">
        <v>0.23897966330835699</v>
      </c>
      <c r="AQ11" s="13">
        <v>0.26637860086816723</v>
      </c>
    </row>
    <row r="12" spans="2:45" ht="19" customHeight="1" x14ac:dyDescent="0.35">
      <c r="B12" s="12" t="s">
        <v>98</v>
      </c>
      <c r="C12" s="13">
        <v>0.21522895076513049</v>
      </c>
      <c r="D12" s="13">
        <v>0.16116455799265161</v>
      </c>
      <c r="E12" s="13">
        <v>0.1971084108073308</v>
      </c>
      <c r="F12" s="13">
        <v>0.21500205135336439</v>
      </c>
      <c r="G12" s="13">
        <v>0.22367558707941049</v>
      </c>
      <c r="H12" s="13">
        <v>0.26091086608284431</v>
      </c>
      <c r="I12" s="13">
        <v>0.22815573573186859</v>
      </c>
      <c r="K12" s="13">
        <v>0.22487600788812409</v>
      </c>
      <c r="L12" s="13">
        <v>0.20578409603145009</v>
      </c>
      <c r="N12" s="13">
        <v>0.24148838108277221</v>
      </c>
      <c r="O12" s="13">
        <v>0.236745595364586</v>
      </c>
      <c r="P12" s="13">
        <v>0.18240722805924231</v>
      </c>
      <c r="Q12" s="13">
        <v>0.15809862281268761</v>
      </c>
      <c r="R12" s="13">
        <v>0.17941543410088739</v>
      </c>
      <c r="S12" s="13">
        <v>0.2349361770254294</v>
      </c>
      <c r="T12" s="13">
        <v>0.21625214046888289</v>
      </c>
      <c r="U12" s="13">
        <v>0.1978977489869238</v>
      </c>
      <c r="V12" s="13">
        <v>0.26041219849675828</v>
      </c>
      <c r="W12" s="13">
        <v>0.24640522271936771</v>
      </c>
      <c r="X12" s="13">
        <v>0.16938642030386519</v>
      </c>
      <c r="Y12" s="13">
        <v>0.19296868450599161</v>
      </c>
      <c r="AA12" s="13">
        <v>0.18909588079679809</v>
      </c>
      <c r="AB12" s="13">
        <v>0.22782471256561271</v>
      </c>
      <c r="AC12" s="13">
        <v>0.29363261326663798</v>
      </c>
      <c r="AD12" s="13">
        <v>0.2823310684271923</v>
      </c>
      <c r="AE12" s="13">
        <v>0.17478848112144191</v>
      </c>
      <c r="AF12" s="13">
        <v>0.2258551095032813</v>
      </c>
      <c r="AH12" s="13">
        <v>0.17138958876920121</v>
      </c>
      <c r="AI12" s="13">
        <v>0.27255524721844038</v>
      </c>
      <c r="AJ12" s="13">
        <v>0.25031242572527029</v>
      </c>
      <c r="AK12" s="13">
        <v>0.23198872489557121</v>
      </c>
      <c r="AL12" s="13">
        <v>0.19743090593095569</v>
      </c>
      <c r="AN12" s="13">
        <v>0.22382271605423659</v>
      </c>
      <c r="AO12" s="13">
        <v>0.26823719787626421</v>
      </c>
      <c r="AP12" s="13">
        <v>0.15348172163235221</v>
      </c>
      <c r="AQ12" s="13">
        <v>0.20478173307110981</v>
      </c>
    </row>
    <row r="13" spans="2:45" ht="19" customHeight="1" x14ac:dyDescent="0.35">
      <c r="B13" s="12" t="s">
        <v>99</v>
      </c>
      <c r="C13" s="13">
        <v>8.4065386620910482E-2</v>
      </c>
      <c r="D13" s="13">
        <v>5.5939753692509149E-2</v>
      </c>
      <c r="E13" s="13">
        <v>7.9197913909904036E-2</v>
      </c>
      <c r="F13" s="13">
        <v>8.8752320248778646E-2</v>
      </c>
      <c r="G13" s="13">
        <v>8.2729019310946977E-2</v>
      </c>
      <c r="H13" s="13">
        <v>7.9793671538107083E-2</v>
      </c>
      <c r="I13" s="13">
        <v>0.10669469961557319</v>
      </c>
      <c r="K13" s="13">
        <v>0.1032675713504275</v>
      </c>
      <c r="L13" s="13">
        <v>6.5265679826668449E-2</v>
      </c>
      <c r="N13" s="13">
        <v>3.3757166033632907E-2</v>
      </c>
      <c r="O13" s="13">
        <v>7.877988270266939E-2</v>
      </c>
      <c r="P13" s="13">
        <v>7.3975002978915183E-2</v>
      </c>
      <c r="Q13" s="13">
        <v>9.9233536106248452E-2</v>
      </c>
      <c r="R13" s="13">
        <v>9.8375099186342546E-2</v>
      </c>
      <c r="S13" s="13">
        <v>0.1086475437886065</v>
      </c>
      <c r="T13" s="13">
        <v>0.106371113443695</v>
      </c>
      <c r="U13" s="13">
        <v>0.12657668509918751</v>
      </c>
      <c r="V13" s="13">
        <v>6.8794629486238726E-2</v>
      </c>
      <c r="W13" s="13">
        <v>7.4919302788232528E-2</v>
      </c>
      <c r="X13" s="13">
        <v>6.6910103236446652E-2</v>
      </c>
      <c r="Y13" s="13">
        <v>8.812196584289235E-2</v>
      </c>
      <c r="AA13" s="13">
        <v>5.5961932113239903E-2</v>
      </c>
      <c r="AB13" s="13">
        <v>7.3470601494291979E-2</v>
      </c>
      <c r="AC13" s="13">
        <v>9.596271584711899E-2</v>
      </c>
      <c r="AD13" s="13">
        <v>0.1569154612851778</v>
      </c>
      <c r="AE13" s="13">
        <v>8.0950703897922471E-2</v>
      </c>
      <c r="AF13" s="13">
        <v>8.7001901441720444E-2</v>
      </c>
      <c r="AH13" s="13">
        <v>3.1063067173804221E-2</v>
      </c>
      <c r="AI13" s="13">
        <v>6.1117099817887939E-2</v>
      </c>
      <c r="AJ13" s="13">
        <v>0.10263416144819749</v>
      </c>
      <c r="AK13" s="13">
        <v>0.13632937535626649</v>
      </c>
      <c r="AL13" s="13">
        <v>7.4308261667813597E-2</v>
      </c>
      <c r="AN13" s="13">
        <v>8.6553692090345719E-2</v>
      </c>
      <c r="AO13" s="13">
        <v>6.2745694217533857E-2</v>
      </c>
      <c r="AP13" s="13">
        <v>9.7389499230183071E-2</v>
      </c>
      <c r="AQ13" s="13">
        <v>9.2343912806393424E-2</v>
      </c>
    </row>
    <row r="14" spans="2:45" ht="19" customHeight="1" x14ac:dyDescent="0.35">
      <c r="B14" s="12" t="s">
        <v>81</v>
      </c>
      <c r="C14" s="13">
        <v>9.7267219580073727E-2</v>
      </c>
      <c r="D14" s="13">
        <v>0.1166628498819445</v>
      </c>
      <c r="E14" s="13">
        <v>8.8048143931679257E-2</v>
      </c>
      <c r="F14" s="13">
        <v>8.9290426737934539E-2</v>
      </c>
      <c r="G14" s="13">
        <v>9.8241823567906006E-2</v>
      </c>
      <c r="H14" s="13">
        <v>0.1071795414696171</v>
      </c>
      <c r="I14" s="13">
        <v>9.1002666530924203E-2</v>
      </c>
      <c r="K14" s="13">
        <v>3.4445512941934708E-2</v>
      </c>
      <c r="L14" s="13">
        <v>0.15877218277811331</v>
      </c>
      <c r="N14" s="13">
        <v>4.9426782401536973E-2</v>
      </c>
      <c r="O14" s="13">
        <v>7.2537002184560606E-2</v>
      </c>
      <c r="P14" s="13">
        <v>0.14732512547210111</v>
      </c>
      <c r="Q14" s="13">
        <v>9.8802924576370729E-2</v>
      </c>
      <c r="R14" s="13">
        <v>8.9226177188790182E-2</v>
      </c>
      <c r="S14" s="13">
        <v>0.12916612871312499</v>
      </c>
      <c r="T14" s="13">
        <v>4.9123750527909432E-2</v>
      </c>
      <c r="U14" s="13">
        <v>0.1094839522202032</v>
      </c>
      <c r="V14" s="13">
        <v>7.0192291152262387E-2</v>
      </c>
      <c r="W14" s="13">
        <v>0.14308948313434941</v>
      </c>
      <c r="X14" s="13">
        <v>0.1066689439006252</v>
      </c>
      <c r="Y14" s="13">
        <v>9.8973264055694343E-2</v>
      </c>
      <c r="AA14" s="13">
        <v>7.6119442746799534E-2</v>
      </c>
      <c r="AB14" s="13">
        <v>7.1575501609092138E-2</v>
      </c>
      <c r="AC14" s="13">
        <v>8.5994418986491128E-2</v>
      </c>
      <c r="AD14" s="13">
        <v>8.2267654956811362E-2</v>
      </c>
      <c r="AE14" s="13">
        <v>0.19651127248073291</v>
      </c>
      <c r="AF14" s="13">
        <v>6.1807333148842521E-2</v>
      </c>
      <c r="AH14" s="13">
        <v>6.9364235203568117E-2</v>
      </c>
      <c r="AI14" s="13">
        <v>6.5217902872637859E-2</v>
      </c>
      <c r="AJ14" s="13">
        <v>0.1004484025456079</v>
      </c>
      <c r="AK14" s="13">
        <v>7.3516277860780577E-2</v>
      </c>
      <c r="AL14" s="13">
        <v>0.1335292605472812</v>
      </c>
      <c r="AN14" s="13">
        <v>7.522947550481339E-2</v>
      </c>
      <c r="AO14" s="13">
        <v>9.227198015434461E-2</v>
      </c>
      <c r="AP14" s="13">
        <v>7.521768371553085E-2</v>
      </c>
      <c r="AQ14" s="13">
        <v>0.14433797508942939</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179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0.15634729360534361</v>
      </c>
      <c r="D9" s="13">
        <v>0.19794062573044979</v>
      </c>
      <c r="E9" s="13">
        <v>0.17096848569367851</v>
      </c>
      <c r="F9" s="13">
        <v>0.109997185535315</v>
      </c>
      <c r="G9" s="13">
        <v>0.1424234420275898</v>
      </c>
      <c r="H9" s="13">
        <v>0.14871131025457809</v>
      </c>
      <c r="I9" s="13">
        <v>0.17057114817820249</v>
      </c>
      <c r="K9" s="13">
        <v>0.1475274472588296</v>
      </c>
      <c r="L9" s="13">
        <v>0.16347810668957491</v>
      </c>
      <c r="N9" s="13">
        <v>0.18982699355516669</v>
      </c>
      <c r="O9" s="13">
        <v>0.18360550510296719</v>
      </c>
      <c r="P9" s="13">
        <v>0.21824952610624829</v>
      </c>
      <c r="Q9" s="13">
        <v>0.2030654246683517</v>
      </c>
      <c r="R9" s="13">
        <v>0.1220329998153558</v>
      </c>
      <c r="S9" s="13">
        <v>0.1711731140704417</v>
      </c>
      <c r="T9" s="13">
        <v>9.2135196262105562E-2</v>
      </c>
      <c r="U9" s="13">
        <v>0.15301189664782189</v>
      </c>
      <c r="V9" s="13">
        <v>0.1878651910421168</v>
      </c>
      <c r="W9" s="13">
        <v>0.1248538595279251</v>
      </c>
      <c r="X9" s="13">
        <v>0.15541465251665079</v>
      </c>
      <c r="Y9" s="13">
        <v>0.14441757844178341</v>
      </c>
      <c r="AA9" s="13">
        <v>0.18855192051068129</v>
      </c>
      <c r="AB9" s="13">
        <v>8.7629212229958106E-2</v>
      </c>
      <c r="AC9" s="13">
        <v>0.16899987453939411</v>
      </c>
      <c r="AD9" s="13">
        <v>0.13162949131911841</v>
      </c>
      <c r="AE9" s="13">
        <v>0.14969965190854209</v>
      </c>
      <c r="AF9" s="13">
        <v>0.15118594082696721</v>
      </c>
      <c r="AH9" s="13">
        <v>0.1834054365327559</v>
      </c>
      <c r="AI9" s="13">
        <v>9.4107387118629149E-2</v>
      </c>
      <c r="AJ9" s="13">
        <v>0.15692916873923041</v>
      </c>
      <c r="AK9" s="13">
        <v>0.16138148766959881</v>
      </c>
      <c r="AL9" s="13">
        <v>0.15783796990606419</v>
      </c>
      <c r="AN9" s="13">
        <v>0.124407894852911</v>
      </c>
      <c r="AO9" s="13">
        <v>0.14960683810467121</v>
      </c>
      <c r="AP9" s="13">
        <v>0.16488657552667241</v>
      </c>
      <c r="AQ9" s="13">
        <v>0.18707712816760971</v>
      </c>
    </row>
    <row r="10" spans="2:45" ht="46" customHeight="1" x14ac:dyDescent="0.35">
      <c r="B10" s="12" t="s">
        <v>166</v>
      </c>
      <c r="C10" s="13">
        <v>0.28913251002004198</v>
      </c>
      <c r="D10" s="13">
        <v>0.26011569179105709</v>
      </c>
      <c r="E10" s="13">
        <v>0.28400700618711688</v>
      </c>
      <c r="F10" s="13">
        <v>0.25958800871678572</v>
      </c>
      <c r="G10" s="13">
        <v>0.3088562266815803</v>
      </c>
      <c r="H10" s="13">
        <v>0.31935894374207019</v>
      </c>
      <c r="I10" s="13">
        <v>0.29430160222153212</v>
      </c>
      <c r="K10" s="13">
        <v>0.30493996815468682</v>
      </c>
      <c r="L10" s="13">
        <v>0.27635223870165149</v>
      </c>
      <c r="N10" s="13">
        <v>0.2885575207322339</v>
      </c>
      <c r="O10" s="13">
        <v>0.2220756227618744</v>
      </c>
      <c r="P10" s="13">
        <v>0.26209931081268201</v>
      </c>
      <c r="Q10" s="13">
        <v>0.27455549647255673</v>
      </c>
      <c r="R10" s="13">
        <v>0.29306388466485178</v>
      </c>
      <c r="S10" s="13">
        <v>0.32556125806177172</v>
      </c>
      <c r="T10" s="13">
        <v>0.31288933740552838</v>
      </c>
      <c r="U10" s="13">
        <v>0.26794445251521409</v>
      </c>
      <c r="V10" s="13">
        <v>0.27410274861710981</v>
      </c>
      <c r="W10" s="13">
        <v>0.32064055654087209</v>
      </c>
      <c r="X10" s="13">
        <v>0.30603508744656061</v>
      </c>
      <c r="Y10" s="13">
        <v>0.25939395073462868</v>
      </c>
      <c r="AA10" s="13">
        <v>0.31521360765360351</v>
      </c>
      <c r="AB10" s="13">
        <v>0.33417257043959081</v>
      </c>
      <c r="AC10" s="13">
        <v>0.18631931558393541</v>
      </c>
      <c r="AD10" s="13">
        <v>0.24031701129706121</v>
      </c>
      <c r="AE10" s="13">
        <v>0.26230118996816809</v>
      </c>
      <c r="AF10" s="13">
        <v>0.31830705251705138</v>
      </c>
      <c r="AH10" s="13">
        <v>0.34114609787577072</v>
      </c>
      <c r="AI10" s="13">
        <v>0.34096763994850438</v>
      </c>
      <c r="AJ10" s="13">
        <v>0.22613425867676989</v>
      </c>
      <c r="AK10" s="13">
        <v>0.2914688711856307</v>
      </c>
      <c r="AL10" s="13">
        <v>0.28015077361983148</v>
      </c>
      <c r="AN10" s="13">
        <v>0.31832032659215198</v>
      </c>
      <c r="AO10" s="13">
        <v>0.30178172501410688</v>
      </c>
      <c r="AP10" s="13">
        <v>0.26847775143599589</v>
      </c>
      <c r="AQ10" s="13">
        <v>0.26429999675253357</v>
      </c>
    </row>
    <row r="11" spans="2:45" ht="19" customHeight="1" x14ac:dyDescent="0.35">
      <c r="B11" s="12" t="s">
        <v>167</v>
      </c>
      <c r="C11" s="13">
        <v>0.22383731333164661</v>
      </c>
      <c r="D11" s="13">
        <v>0.2429746516521645</v>
      </c>
      <c r="E11" s="13">
        <v>0.26985842328485937</v>
      </c>
      <c r="F11" s="13">
        <v>0.26262613096575682</v>
      </c>
      <c r="G11" s="13">
        <v>0.19544218118737269</v>
      </c>
      <c r="H11" s="13">
        <v>0.21264337426194929</v>
      </c>
      <c r="I11" s="13">
        <v>0.18763189797698149</v>
      </c>
      <c r="K11" s="13">
        <v>0.2385700396158868</v>
      </c>
      <c r="L11" s="13">
        <v>0.21192595873128181</v>
      </c>
      <c r="N11" s="13">
        <v>0.2313937739581276</v>
      </c>
      <c r="O11" s="13">
        <v>0.23292062562665219</v>
      </c>
      <c r="P11" s="13">
        <v>0.20809728635794919</v>
      </c>
      <c r="Q11" s="13">
        <v>0.28531507052086352</v>
      </c>
      <c r="R11" s="13">
        <v>0.21899615518011739</v>
      </c>
      <c r="S11" s="13">
        <v>0.18918518471889029</v>
      </c>
      <c r="T11" s="13">
        <v>0.17554719722021711</v>
      </c>
      <c r="U11" s="13">
        <v>0.2374808559684235</v>
      </c>
      <c r="V11" s="13">
        <v>0.20665899870089971</v>
      </c>
      <c r="W11" s="13">
        <v>0.2425141259605807</v>
      </c>
      <c r="X11" s="13">
        <v>0.1719147810972057</v>
      </c>
      <c r="Y11" s="13">
        <v>0.29893240532611293</v>
      </c>
      <c r="AA11" s="13">
        <v>0.20479572168384211</v>
      </c>
      <c r="AB11" s="13">
        <v>0.23009094377379621</v>
      </c>
      <c r="AC11" s="13">
        <v>0.25711425080848038</v>
      </c>
      <c r="AD11" s="13">
        <v>0.2140996180531157</v>
      </c>
      <c r="AE11" s="13">
        <v>0.23042028585140281</v>
      </c>
      <c r="AF11" s="13">
        <v>0.23630630840828501</v>
      </c>
      <c r="AH11" s="13">
        <v>0.25687550478943688</v>
      </c>
      <c r="AI11" s="13">
        <v>0.22759697082675359</v>
      </c>
      <c r="AJ11" s="13">
        <v>0.2071244414070646</v>
      </c>
      <c r="AK11" s="13">
        <v>0.20759414963343811</v>
      </c>
      <c r="AL11" s="13">
        <v>0.22658562686138681</v>
      </c>
      <c r="AN11" s="13">
        <v>0.2244783937661077</v>
      </c>
      <c r="AO11" s="13">
        <v>0.20944822175290681</v>
      </c>
      <c r="AP11" s="13">
        <v>0.23380491264648071</v>
      </c>
      <c r="AQ11" s="13">
        <v>0.2305185059211943</v>
      </c>
    </row>
    <row r="12" spans="2:45" ht="32.15" customHeight="1" x14ac:dyDescent="0.35">
      <c r="B12" s="12" t="s">
        <v>168</v>
      </c>
      <c r="C12" s="13">
        <v>0.20179679517367091</v>
      </c>
      <c r="D12" s="13">
        <v>0.16453599183887699</v>
      </c>
      <c r="E12" s="13">
        <v>0.22154065331938061</v>
      </c>
      <c r="F12" s="13">
        <v>0.20811993085246619</v>
      </c>
      <c r="G12" s="13">
        <v>0.2120816427881615</v>
      </c>
      <c r="H12" s="13">
        <v>0.2096029158426016</v>
      </c>
      <c r="I12" s="13">
        <v>0.19306354573803131</v>
      </c>
      <c r="K12" s="13">
        <v>0.2034910408654988</v>
      </c>
      <c r="L12" s="13">
        <v>0.20042700381081299</v>
      </c>
      <c r="N12" s="13">
        <v>0.18149956626971001</v>
      </c>
      <c r="O12" s="13">
        <v>0.20634532323197641</v>
      </c>
      <c r="P12" s="13">
        <v>0.21852086984547911</v>
      </c>
      <c r="Q12" s="13">
        <v>0.1620510478855117</v>
      </c>
      <c r="R12" s="13">
        <v>0.2196056129742624</v>
      </c>
      <c r="S12" s="13">
        <v>0.18178798589182771</v>
      </c>
      <c r="T12" s="13">
        <v>0.27403289645262802</v>
      </c>
      <c r="U12" s="13">
        <v>0.19394612455044069</v>
      </c>
      <c r="V12" s="13">
        <v>0.2184884456263548</v>
      </c>
      <c r="W12" s="13">
        <v>0.18502992287671341</v>
      </c>
      <c r="X12" s="13">
        <v>0.17907307168004541</v>
      </c>
      <c r="Y12" s="13">
        <v>0.19676831395755309</v>
      </c>
      <c r="AA12" s="13">
        <v>0.18338071368240319</v>
      </c>
      <c r="AB12" s="13">
        <v>0.2033157568635868</v>
      </c>
      <c r="AC12" s="13">
        <v>0.26079518250270001</v>
      </c>
      <c r="AD12" s="13">
        <v>0.27565166732292701</v>
      </c>
      <c r="AE12" s="13">
        <v>0.17120425983641319</v>
      </c>
      <c r="AF12" s="13">
        <v>0.1993153018707893</v>
      </c>
      <c r="AH12" s="13">
        <v>0.1303243634035339</v>
      </c>
      <c r="AI12" s="13">
        <v>0.1987065372889876</v>
      </c>
      <c r="AJ12" s="13">
        <v>0.24482269175072921</v>
      </c>
      <c r="AK12" s="13">
        <v>0.2319211217461003</v>
      </c>
      <c r="AL12" s="13">
        <v>0.19475853159393511</v>
      </c>
      <c r="AN12" s="13">
        <v>0.23118263312996701</v>
      </c>
      <c r="AO12" s="13">
        <v>0.21708126299860989</v>
      </c>
      <c r="AP12" s="13">
        <v>0.19080630403954441</v>
      </c>
      <c r="AQ12" s="13">
        <v>0.16773327242195249</v>
      </c>
    </row>
    <row r="13" spans="2:45" ht="19" customHeight="1" x14ac:dyDescent="0.35">
      <c r="B13" s="12" t="s">
        <v>81</v>
      </c>
      <c r="C13" s="13">
        <v>0.12888608786929701</v>
      </c>
      <c r="D13" s="13">
        <v>0.13443303898745149</v>
      </c>
      <c r="E13" s="13">
        <v>5.3625431514964621E-2</v>
      </c>
      <c r="F13" s="13">
        <v>0.1596687439296762</v>
      </c>
      <c r="G13" s="13">
        <v>0.14119650731529579</v>
      </c>
      <c r="H13" s="13">
        <v>0.1096834558988007</v>
      </c>
      <c r="I13" s="13">
        <v>0.15443180588525271</v>
      </c>
      <c r="K13" s="13">
        <v>0.10547150410509799</v>
      </c>
      <c r="L13" s="13">
        <v>0.14781669206667891</v>
      </c>
      <c r="N13" s="13">
        <v>0.10872214548476181</v>
      </c>
      <c r="O13" s="13">
        <v>0.1550529232765297</v>
      </c>
      <c r="P13" s="13">
        <v>9.3033006877641516E-2</v>
      </c>
      <c r="Q13" s="13">
        <v>7.5012960452716493E-2</v>
      </c>
      <c r="R13" s="13">
        <v>0.14630134736541239</v>
      </c>
      <c r="S13" s="13">
        <v>0.13229245725706859</v>
      </c>
      <c r="T13" s="13">
        <v>0.14539537265952121</v>
      </c>
      <c r="U13" s="13">
        <v>0.1476166703180998</v>
      </c>
      <c r="V13" s="13">
        <v>0.11288461601351921</v>
      </c>
      <c r="W13" s="13">
        <v>0.12696153509390881</v>
      </c>
      <c r="X13" s="13">
        <v>0.1875624072595376</v>
      </c>
      <c r="Y13" s="13">
        <v>0.100487751539922</v>
      </c>
      <c r="AA13" s="13">
        <v>0.1080580364694699</v>
      </c>
      <c r="AB13" s="13">
        <v>0.14479151669306831</v>
      </c>
      <c r="AC13" s="13">
        <v>0.1267713765654904</v>
      </c>
      <c r="AD13" s="13">
        <v>0.13830221200777809</v>
      </c>
      <c r="AE13" s="13">
        <v>0.18637461243547371</v>
      </c>
      <c r="AF13" s="13">
        <v>9.4885396376907155E-2</v>
      </c>
      <c r="AH13" s="13">
        <v>8.8248597398502715E-2</v>
      </c>
      <c r="AI13" s="13">
        <v>0.13862146481712509</v>
      </c>
      <c r="AJ13" s="13">
        <v>0.16498943942620589</v>
      </c>
      <c r="AK13" s="13">
        <v>0.1076343697652322</v>
      </c>
      <c r="AL13" s="13">
        <v>0.1406670980187823</v>
      </c>
      <c r="AN13" s="13">
        <v>0.10161075165886239</v>
      </c>
      <c r="AO13" s="13">
        <v>0.1220819521297053</v>
      </c>
      <c r="AP13" s="13">
        <v>0.14202445635130659</v>
      </c>
      <c r="AQ13" s="13">
        <v>0.15037109673671001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0.27051406857232402</v>
      </c>
      <c r="D9" s="13">
        <v>0.26349594121442521</v>
      </c>
      <c r="E9" s="13">
        <v>0.29102703538715619</v>
      </c>
      <c r="F9" s="13">
        <v>0.19127900163428521</v>
      </c>
      <c r="G9" s="13">
        <v>0.24015793106656641</v>
      </c>
      <c r="H9" s="13">
        <v>0.2737346200841641</v>
      </c>
      <c r="I9" s="13">
        <v>0.33143905240117422</v>
      </c>
      <c r="K9" s="13">
        <v>0.29244373881259461</v>
      </c>
      <c r="L9" s="13">
        <v>0.25278401145585178</v>
      </c>
      <c r="N9" s="13">
        <v>0.28273986402687867</v>
      </c>
      <c r="O9" s="13">
        <v>0.1776623637125016</v>
      </c>
      <c r="P9" s="13">
        <v>0.27424936835663433</v>
      </c>
      <c r="Q9" s="13">
        <v>0.25367988559089338</v>
      </c>
      <c r="R9" s="13">
        <v>0.23677409649492789</v>
      </c>
      <c r="S9" s="13">
        <v>0.21441260879530091</v>
      </c>
      <c r="T9" s="13">
        <v>0.29269719106040198</v>
      </c>
      <c r="U9" s="13">
        <v>0.34524985158804311</v>
      </c>
      <c r="V9" s="13">
        <v>0.24846481715661969</v>
      </c>
      <c r="W9" s="13">
        <v>0.29181814944712292</v>
      </c>
      <c r="X9" s="13">
        <v>0.22448763855342721</v>
      </c>
      <c r="Y9" s="13">
        <v>0.33513160138486831</v>
      </c>
      <c r="AA9" s="13">
        <v>0.26351469252745729</v>
      </c>
      <c r="AB9" s="13">
        <v>0.28957424064605181</v>
      </c>
      <c r="AC9" s="13">
        <v>0.15679309236543659</v>
      </c>
      <c r="AD9" s="13">
        <v>0.3458441235805324</v>
      </c>
      <c r="AE9" s="13">
        <v>0.22473267621994791</v>
      </c>
      <c r="AF9" s="13">
        <v>0.30706467483315031</v>
      </c>
      <c r="AH9" s="13">
        <v>0.27732463752531339</v>
      </c>
      <c r="AI9" s="13">
        <v>0.26201803545930169</v>
      </c>
      <c r="AJ9" s="13">
        <v>0.19360954843599701</v>
      </c>
      <c r="AK9" s="13">
        <v>0.29702635795224203</v>
      </c>
      <c r="AL9" s="13">
        <v>0.28607061573988812</v>
      </c>
      <c r="AN9" s="13">
        <v>0.23137601045762449</v>
      </c>
      <c r="AO9" s="13">
        <v>0.26217807050020198</v>
      </c>
      <c r="AP9" s="13">
        <v>0.25627843892447361</v>
      </c>
      <c r="AQ9" s="13">
        <v>0.32883274170592708</v>
      </c>
    </row>
    <row r="10" spans="2:45" ht="46" customHeight="1" x14ac:dyDescent="0.35">
      <c r="B10" s="12" t="s">
        <v>166</v>
      </c>
      <c r="C10" s="13">
        <v>0.32484383701752878</v>
      </c>
      <c r="D10" s="13">
        <v>0.28026562118106441</v>
      </c>
      <c r="E10" s="13">
        <v>0.34156406160994818</v>
      </c>
      <c r="F10" s="13">
        <v>0.31353473917416552</v>
      </c>
      <c r="G10" s="13">
        <v>0.34368359420083189</v>
      </c>
      <c r="H10" s="13">
        <v>0.34666557752958449</v>
      </c>
      <c r="I10" s="13">
        <v>0.31873645361954089</v>
      </c>
      <c r="K10" s="13">
        <v>0.32845530784896171</v>
      </c>
      <c r="L10" s="13">
        <v>0.32192397623466151</v>
      </c>
      <c r="N10" s="13">
        <v>0.39288383746854089</v>
      </c>
      <c r="O10" s="13">
        <v>0.35165167113250001</v>
      </c>
      <c r="P10" s="13">
        <v>0.27970980356840608</v>
      </c>
      <c r="Q10" s="13">
        <v>0.38535661457059639</v>
      </c>
      <c r="R10" s="13">
        <v>0.31639561059672472</v>
      </c>
      <c r="S10" s="13">
        <v>0.34665872182837781</v>
      </c>
      <c r="T10" s="13">
        <v>0.35594710642259098</v>
      </c>
      <c r="U10" s="13">
        <v>0.28657123048540312</v>
      </c>
      <c r="V10" s="13">
        <v>0.29747074544501051</v>
      </c>
      <c r="W10" s="13">
        <v>0.34295947309424518</v>
      </c>
      <c r="X10" s="13">
        <v>0.35378064875728771</v>
      </c>
      <c r="Y10" s="13">
        <v>0.22954805639559361</v>
      </c>
      <c r="AA10" s="13">
        <v>0.34457792502712581</v>
      </c>
      <c r="AB10" s="13">
        <v>0.38781425237680489</v>
      </c>
      <c r="AC10" s="13">
        <v>0.37920113080147372</v>
      </c>
      <c r="AD10" s="13">
        <v>0.25603287834907917</v>
      </c>
      <c r="AE10" s="13">
        <v>0.33033901093426099</v>
      </c>
      <c r="AF10" s="13">
        <v>0.29590927892207403</v>
      </c>
      <c r="AH10" s="13">
        <v>0.34032595006919059</v>
      </c>
      <c r="AI10" s="13">
        <v>0.32747742252379031</v>
      </c>
      <c r="AJ10" s="13">
        <v>0.35817333311876243</v>
      </c>
      <c r="AK10" s="13">
        <v>0.32604680307997153</v>
      </c>
      <c r="AL10" s="13">
        <v>0.30311394782204082</v>
      </c>
      <c r="AN10" s="13">
        <v>0.3567895460448956</v>
      </c>
      <c r="AO10" s="13">
        <v>0.2933547147823069</v>
      </c>
      <c r="AP10" s="13">
        <v>0.33737168051459082</v>
      </c>
      <c r="AQ10" s="13">
        <v>0.31569897048958168</v>
      </c>
    </row>
    <row r="11" spans="2:45" ht="19" customHeight="1" x14ac:dyDescent="0.35">
      <c r="B11" s="12" t="s">
        <v>167</v>
      </c>
      <c r="C11" s="13">
        <v>0.20808016994143411</v>
      </c>
      <c r="D11" s="13">
        <v>0.25434464464022771</v>
      </c>
      <c r="E11" s="13">
        <v>0.20086762171658401</v>
      </c>
      <c r="F11" s="13">
        <v>0.2326385547860762</v>
      </c>
      <c r="G11" s="13">
        <v>0.201447661130601</v>
      </c>
      <c r="H11" s="13">
        <v>0.2104431138101498</v>
      </c>
      <c r="I11" s="13">
        <v>0.17627531759652559</v>
      </c>
      <c r="K11" s="13">
        <v>0.2075893045556618</v>
      </c>
      <c r="L11" s="13">
        <v>0.208477032786652</v>
      </c>
      <c r="N11" s="13">
        <v>0.14641916485493811</v>
      </c>
      <c r="O11" s="13">
        <v>0.19404996281802001</v>
      </c>
      <c r="P11" s="13">
        <v>0.25678315140059932</v>
      </c>
      <c r="Q11" s="13">
        <v>0.1835629917668738</v>
      </c>
      <c r="R11" s="13">
        <v>0.24329495577718679</v>
      </c>
      <c r="S11" s="13">
        <v>0.23267720837116801</v>
      </c>
      <c r="T11" s="13">
        <v>0.16583247282013011</v>
      </c>
      <c r="U11" s="13">
        <v>0.1712345051680661</v>
      </c>
      <c r="V11" s="13">
        <v>0.21739447460099179</v>
      </c>
      <c r="W11" s="13">
        <v>0.20663418662567429</v>
      </c>
      <c r="X11" s="13">
        <v>0.19299853661075941</v>
      </c>
      <c r="Y11" s="13">
        <v>0.27084400129677461</v>
      </c>
      <c r="AA11" s="13">
        <v>0.20916101128299969</v>
      </c>
      <c r="AB11" s="13">
        <v>0.14031383336953651</v>
      </c>
      <c r="AC11" s="13">
        <v>0.17102682561226329</v>
      </c>
      <c r="AD11" s="13">
        <v>0.21843222035089371</v>
      </c>
      <c r="AE11" s="13">
        <v>0.20267202696868469</v>
      </c>
      <c r="AF11" s="13">
        <v>0.23670707985737341</v>
      </c>
      <c r="AH11" s="13">
        <v>0.22311040290248621</v>
      </c>
      <c r="AI11" s="13">
        <v>0.21788836921227561</v>
      </c>
      <c r="AJ11" s="13">
        <v>0.19842696590394371</v>
      </c>
      <c r="AK11" s="13">
        <v>0.2089017062924475</v>
      </c>
      <c r="AL11" s="13">
        <v>0.20309445144372601</v>
      </c>
      <c r="AN11" s="13">
        <v>0.21303739992263379</v>
      </c>
      <c r="AO11" s="13">
        <v>0.23342191819759911</v>
      </c>
      <c r="AP11" s="13">
        <v>0.2234273950426042</v>
      </c>
      <c r="AQ11" s="13">
        <v>0.165334569601397</v>
      </c>
    </row>
    <row r="12" spans="2:45" ht="32.15" customHeight="1" x14ac:dyDescent="0.35">
      <c r="B12" s="12" t="s">
        <v>168</v>
      </c>
      <c r="C12" s="13">
        <v>0.12319269641270079</v>
      </c>
      <c r="D12" s="13">
        <v>0.1418697449407833</v>
      </c>
      <c r="E12" s="13">
        <v>0.1215550325259008</v>
      </c>
      <c r="F12" s="13">
        <v>0.1301958170739983</v>
      </c>
      <c r="G12" s="13">
        <v>0.12521396732588369</v>
      </c>
      <c r="H12" s="13">
        <v>8.9676156510110488E-2</v>
      </c>
      <c r="I12" s="13">
        <v>0.12913928267876429</v>
      </c>
      <c r="K12" s="13">
        <v>0.11425965439634719</v>
      </c>
      <c r="L12" s="13">
        <v>0.130415027776487</v>
      </c>
      <c r="N12" s="13">
        <v>0.124400375906704</v>
      </c>
      <c r="O12" s="13">
        <v>0.17759009627257399</v>
      </c>
      <c r="P12" s="13">
        <v>0.12805882528394569</v>
      </c>
      <c r="Q12" s="13">
        <v>0.12206677677037631</v>
      </c>
      <c r="R12" s="13">
        <v>0.14366920967993621</v>
      </c>
      <c r="S12" s="13">
        <v>0.1135301408220296</v>
      </c>
      <c r="T12" s="13">
        <v>0.13108994680234201</v>
      </c>
      <c r="U12" s="13">
        <v>0.1002856417426973</v>
      </c>
      <c r="V12" s="13">
        <v>0.13628608123417629</v>
      </c>
      <c r="W12" s="13">
        <v>7.8330928264496072E-2</v>
      </c>
      <c r="X12" s="13">
        <v>0.13714101943530391</v>
      </c>
      <c r="Y12" s="13">
        <v>0.13721584232061629</v>
      </c>
      <c r="AA12" s="13">
        <v>0.1164862586977647</v>
      </c>
      <c r="AB12" s="13">
        <v>0.11645388897260631</v>
      </c>
      <c r="AC12" s="13">
        <v>0.17399925567719729</v>
      </c>
      <c r="AD12" s="13">
        <v>0.1498628248061003</v>
      </c>
      <c r="AE12" s="13">
        <v>0.11935935378876961</v>
      </c>
      <c r="AF12" s="13">
        <v>0.1102522738665131</v>
      </c>
      <c r="AH12" s="13">
        <v>0.1164562256893721</v>
      </c>
      <c r="AI12" s="13">
        <v>9.7131293264745011E-2</v>
      </c>
      <c r="AJ12" s="13">
        <v>0.16973577262880241</v>
      </c>
      <c r="AK12" s="13">
        <v>0.119022101904237</v>
      </c>
      <c r="AL12" s="13">
        <v>0.11543230787005811</v>
      </c>
      <c r="AN12" s="13">
        <v>0.1249924308371505</v>
      </c>
      <c r="AO12" s="13">
        <v>0.1471770485132527</v>
      </c>
      <c r="AP12" s="13">
        <v>0.1232388433758589</v>
      </c>
      <c r="AQ12" s="13">
        <v>9.8211039411956136E-2</v>
      </c>
    </row>
    <row r="13" spans="2:45" ht="19" customHeight="1" x14ac:dyDescent="0.35">
      <c r="B13" s="12" t="s">
        <v>81</v>
      </c>
      <c r="C13" s="13">
        <v>7.3369228056012356E-2</v>
      </c>
      <c r="D13" s="13">
        <v>6.0024048023499657E-2</v>
      </c>
      <c r="E13" s="13">
        <v>4.4986248760410817E-2</v>
      </c>
      <c r="F13" s="13">
        <v>0.13235188733147479</v>
      </c>
      <c r="G13" s="13">
        <v>8.9496846276116954E-2</v>
      </c>
      <c r="H13" s="13">
        <v>7.9480532065990844E-2</v>
      </c>
      <c r="I13" s="13">
        <v>4.4409893703995028E-2</v>
      </c>
      <c r="K13" s="13">
        <v>5.7251994386434718E-2</v>
      </c>
      <c r="L13" s="13">
        <v>8.6399951746347861E-2</v>
      </c>
      <c r="N13" s="13">
        <v>5.3556757742938048E-2</v>
      </c>
      <c r="O13" s="13">
        <v>9.9045906064404388E-2</v>
      </c>
      <c r="P13" s="13">
        <v>6.1198851390414699E-2</v>
      </c>
      <c r="Q13" s="13">
        <v>5.5333731301260208E-2</v>
      </c>
      <c r="R13" s="13">
        <v>5.9866127451224063E-2</v>
      </c>
      <c r="S13" s="13">
        <v>9.2721320183123707E-2</v>
      </c>
      <c r="T13" s="13">
        <v>5.4433282894535022E-2</v>
      </c>
      <c r="U13" s="13">
        <v>9.6658771015790373E-2</v>
      </c>
      <c r="V13" s="13">
        <v>0.1003838815632019</v>
      </c>
      <c r="W13" s="13">
        <v>8.0257262568461565E-2</v>
      </c>
      <c r="X13" s="13">
        <v>9.1592156643222164E-2</v>
      </c>
      <c r="Y13" s="13">
        <v>2.7260498602147461E-2</v>
      </c>
      <c r="AA13" s="13">
        <v>6.6260112464652479E-2</v>
      </c>
      <c r="AB13" s="13">
        <v>6.5843784635000638E-2</v>
      </c>
      <c r="AC13" s="13">
        <v>0.1189796955436291</v>
      </c>
      <c r="AD13" s="13">
        <v>2.9827952913394771E-2</v>
      </c>
      <c r="AE13" s="13">
        <v>0.1228969320883366</v>
      </c>
      <c r="AF13" s="13">
        <v>5.0066692520889279E-2</v>
      </c>
      <c r="AH13" s="13">
        <v>4.2782783813637801E-2</v>
      </c>
      <c r="AI13" s="13">
        <v>9.5484879539887352E-2</v>
      </c>
      <c r="AJ13" s="13">
        <v>8.0054379912494561E-2</v>
      </c>
      <c r="AK13" s="13">
        <v>4.9003030771101699E-2</v>
      </c>
      <c r="AL13" s="13">
        <v>9.2288677124286997E-2</v>
      </c>
      <c r="AN13" s="13">
        <v>7.3804612737695563E-2</v>
      </c>
      <c r="AO13" s="13">
        <v>6.3868248006639344E-2</v>
      </c>
      <c r="AP13" s="13">
        <v>5.9683642142472633E-2</v>
      </c>
      <c r="AQ13" s="13">
        <v>9.1922678791138079E-2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0.220675373659284</v>
      </c>
      <c r="D9" s="13">
        <v>0.20373640423792241</v>
      </c>
      <c r="E9" s="13">
        <v>0.2269693252280825</v>
      </c>
      <c r="F9" s="13">
        <v>0.17118857943102159</v>
      </c>
      <c r="G9" s="13">
        <v>0.2097082966156493</v>
      </c>
      <c r="H9" s="13">
        <v>0.23144020694847489</v>
      </c>
      <c r="I9" s="13">
        <v>0.2582615468492005</v>
      </c>
      <c r="K9" s="13">
        <v>0.19923769083519041</v>
      </c>
      <c r="L9" s="13">
        <v>0.2380076607731145</v>
      </c>
      <c r="N9" s="13">
        <v>0.28375007108050931</v>
      </c>
      <c r="O9" s="13">
        <v>0.26033231090120013</v>
      </c>
      <c r="P9" s="13">
        <v>0.25346292803384912</v>
      </c>
      <c r="Q9" s="13">
        <v>0.1814673292478744</v>
      </c>
      <c r="R9" s="13">
        <v>0.21320653739588211</v>
      </c>
      <c r="S9" s="13">
        <v>0.2525793334894767</v>
      </c>
      <c r="T9" s="13">
        <v>0.26012966047962632</v>
      </c>
      <c r="U9" s="13">
        <v>0.15861772627583809</v>
      </c>
      <c r="V9" s="13">
        <v>0.26244669505910401</v>
      </c>
      <c r="W9" s="13">
        <v>0.21113517213197161</v>
      </c>
      <c r="X9" s="13">
        <v>0.19457363417780121</v>
      </c>
      <c r="Y9" s="13">
        <v>0.13248577694409991</v>
      </c>
      <c r="AA9" s="13">
        <v>0.2034624153450646</v>
      </c>
      <c r="AB9" s="13">
        <v>0.24250197642421409</v>
      </c>
      <c r="AC9" s="13">
        <v>0.2001594401616032</v>
      </c>
      <c r="AD9" s="13">
        <v>0.2370801180505345</v>
      </c>
      <c r="AE9" s="13">
        <v>0.21649324367607631</v>
      </c>
      <c r="AF9" s="13">
        <v>0.2369282955135982</v>
      </c>
      <c r="AH9" s="13">
        <v>0.2134317055832724</v>
      </c>
      <c r="AI9" s="13">
        <v>0.22970037005585359</v>
      </c>
      <c r="AJ9" s="13">
        <v>0.15944205854672719</v>
      </c>
      <c r="AK9" s="13">
        <v>0.2487065412982831</v>
      </c>
      <c r="AL9" s="13">
        <v>0.2299222371353481</v>
      </c>
      <c r="AN9" s="13">
        <v>0.19813431026340719</v>
      </c>
      <c r="AO9" s="13">
        <v>0.22392039431671809</v>
      </c>
      <c r="AP9" s="13">
        <v>0.23560973132985241</v>
      </c>
      <c r="AQ9" s="13">
        <v>0.22682085731206361</v>
      </c>
    </row>
    <row r="10" spans="2:45" ht="46" customHeight="1" x14ac:dyDescent="0.35">
      <c r="B10" s="12" t="s">
        <v>166</v>
      </c>
      <c r="C10" s="13">
        <v>0.33551659538194401</v>
      </c>
      <c r="D10" s="13">
        <v>0.30227734090632141</v>
      </c>
      <c r="E10" s="13">
        <v>0.31340615756489593</v>
      </c>
      <c r="F10" s="13">
        <v>0.35369793787441578</v>
      </c>
      <c r="G10" s="13">
        <v>0.35426243661081203</v>
      </c>
      <c r="H10" s="13">
        <v>0.34815241427999349</v>
      </c>
      <c r="I10" s="13">
        <v>0.33344899825096019</v>
      </c>
      <c r="K10" s="13">
        <v>0.33447159996999692</v>
      </c>
      <c r="L10" s="13">
        <v>0.33636147029968211</v>
      </c>
      <c r="N10" s="13">
        <v>0.27624812020606121</v>
      </c>
      <c r="O10" s="13">
        <v>0.37690443471014262</v>
      </c>
      <c r="P10" s="13">
        <v>0.31142245096330462</v>
      </c>
      <c r="Q10" s="13">
        <v>0.32625896752601402</v>
      </c>
      <c r="R10" s="13">
        <v>0.35935695744362611</v>
      </c>
      <c r="S10" s="13">
        <v>0.34248873156427379</v>
      </c>
      <c r="T10" s="13">
        <v>0.3431985148986666</v>
      </c>
      <c r="U10" s="13">
        <v>0.33567057621176383</v>
      </c>
      <c r="V10" s="13">
        <v>0.28653107766860542</v>
      </c>
      <c r="W10" s="13">
        <v>0.34677077327056871</v>
      </c>
      <c r="X10" s="13">
        <v>0.31235869828401719</v>
      </c>
      <c r="Y10" s="13">
        <v>0.42932633728995251</v>
      </c>
      <c r="AA10" s="13">
        <v>0.39220342229978011</v>
      </c>
      <c r="AB10" s="13">
        <v>0.27907714227294428</v>
      </c>
      <c r="AC10" s="13">
        <v>0.28599637481996382</v>
      </c>
      <c r="AD10" s="13">
        <v>0.37322606191067742</v>
      </c>
      <c r="AE10" s="13">
        <v>0.26997708080015159</v>
      </c>
      <c r="AF10" s="13">
        <v>0.33342162762483007</v>
      </c>
      <c r="AH10" s="13">
        <v>0.35627505455153208</v>
      </c>
      <c r="AI10" s="13">
        <v>0.33679810973627039</v>
      </c>
      <c r="AJ10" s="13">
        <v>0.33878647874555889</v>
      </c>
      <c r="AK10" s="13">
        <v>0.3420228793220873</v>
      </c>
      <c r="AL10" s="13">
        <v>0.32142470343764312</v>
      </c>
      <c r="AN10" s="13">
        <v>0.3275072853725719</v>
      </c>
      <c r="AO10" s="13">
        <v>0.31338853659493981</v>
      </c>
      <c r="AP10" s="13">
        <v>0.38399513525510798</v>
      </c>
      <c r="AQ10" s="13">
        <v>0.33143914900446098</v>
      </c>
    </row>
    <row r="11" spans="2:45" ht="19" customHeight="1" x14ac:dyDescent="0.35">
      <c r="B11" s="12" t="s">
        <v>167</v>
      </c>
      <c r="C11" s="13">
        <v>0.2380068000809743</v>
      </c>
      <c r="D11" s="13">
        <v>0.29469859131786941</v>
      </c>
      <c r="E11" s="13">
        <v>0.24302721979162781</v>
      </c>
      <c r="F11" s="13">
        <v>0.2469866570723247</v>
      </c>
      <c r="G11" s="13">
        <v>0.2482579377585962</v>
      </c>
      <c r="H11" s="13">
        <v>0.23583750428395381</v>
      </c>
      <c r="I11" s="13">
        <v>0.1950618309239453</v>
      </c>
      <c r="K11" s="13">
        <v>0.2524489660821384</v>
      </c>
      <c r="L11" s="13">
        <v>0.2263303623926412</v>
      </c>
      <c r="N11" s="13">
        <v>0.26595164693246393</v>
      </c>
      <c r="O11" s="13">
        <v>8.3563530572197314E-2</v>
      </c>
      <c r="P11" s="13">
        <v>0.27361288226971481</v>
      </c>
      <c r="Q11" s="13">
        <v>0.28096933973331301</v>
      </c>
      <c r="R11" s="13">
        <v>0.24389371058031831</v>
      </c>
      <c r="S11" s="13">
        <v>0.23600071620417359</v>
      </c>
      <c r="T11" s="13">
        <v>0.2022728296145303</v>
      </c>
      <c r="U11" s="13">
        <v>0.2277645091134948</v>
      </c>
      <c r="V11" s="13">
        <v>0.27269785082322279</v>
      </c>
      <c r="W11" s="13">
        <v>0.2198712660274936</v>
      </c>
      <c r="X11" s="13">
        <v>0.24148602930439511</v>
      </c>
      <c r="Y11" s="13">
        <v>0.2377024891942896</v>
      </c>
      <c r="AA11" s="13">
        <v>0.23650383552613269</v>
      </c>
      <c r="AB11" s="13">
        <v>0.2115704065291516</v>
      </c>
      <c r="AC11" s="13">
        <v>0.30432719290246513</v>
      </c>
      <c r="AD11" s="13">
        <v>0.21740477505231989</v>
      </c>
      <c r="AE11" s="13">
        <v>0.24207305286080791</v>
      </c>
      <c r="AF11" s="13">
        <v>0.23697388078470041</v>
      </c>
      <c r="AH11" s="13">
        <v>0.24914076699628079</v>
      </c>
      <c r="AI11" s="13">
        <v>0.24802577000569731</v>
      </c>
      <c r="AJ11" s="13">
        <v>0.25832322299744331</v>
      </c>
      <c r="AK11" s="13">
        <v>0.23912517802226271</v>
      </c>
      <c r="AL11" s="13">
        <v>0.22170806692203721</v>
      </c>
      <c r="AN11" s="13">
        <v>0.25519612791070451</v>
      </c>
      <c r="AO11" s="13">
        <v>0.25699884633518821</v>
      </c>
      <c r="AP11" s="13">
        <v>0.22122595777841089</v>
      </c>
      <c r="AQ11" s="13">
        <v>0.21397756617475569</v>
      </c>
    </row>
    <row r="12" spans="2:45" ht="32.15" customHeight="1" x14ac:dyDescent="0.35">
      <c r="B12" s="12" t="s">
        <v>168</v>
      </c>
      <c r="C12" s="13">
        <v>0.11742474751706</v>
      </c>
      <c r="D12" s="13">
        <v>0.1097447926969564</v>
      </c>
      <c r="E12" s="13">
        <v>0.13452973830641449</v>
      </c>
      <c r="F12" s="13">
        <v>0.1173287147494482</v>
      </c>
      <c r="G12" s="13">
        <v>0.1025051033692935</v>
      </c>
      <c r="H12" s="13">
        <v>0.1110414401943601</v>
      </c>
      <c r="I12" s="13">
        <v>0.12506802283229931</v>
      </c>
      <c r="K12" s="13">
        <v>0.1310582067890165</v>
      </c>
      <c r="L12" s="13">
        <v>0.1064021462221714</v>
      </c>
      <c r="N12" s="13">
        <v>0.1160119736017072</v>
      </c>
      <c r="O12" s="13">
        <v>8.9610776634686126E-2</v>
      </c>
      <c r="P12" s="13">
        <v>6.1011576437375051E-2</v>
      </c>
      <c r="Q12" s="13">
        <v>0.10669978507185721</v>
      </c>
      <c r="R12" s="13">
        <v>0.121024640420251</v>
      </c>
      <c r="S12" s="13">
        <v>9.5641288519532283E-2</v>
      </c>
      <c r="T12" s="13">
        <v>0.12702897223513859</v>
      </c>
      <c r="U12" s="13">
        <v>0.15186650449911071</v>
      </c>
      <c r="V12" s="13">
        <v>0.10417345100059219</v>
      </c>
      <c r="W12" s="13">
        <v>0.1189237704937172</v>
      </c>
      <c r="X12" s="13">
        <v>0.1210902358054205</v>
      </c>
      <c r="Y12" s="13">
        <v>0.15287432870791781</v>
      </c>
      <c r="AA12" s="13">
        <v>9.6709301282977597E-2</v>
      </c>
      <c r="AB12" s="13">
        <v>0.18961865644920231</v>
      </c>
      <c r="AC12" s="13">
        <v>0.10193074981025541</v>
      </c>
      <c r="AD12" s="13">
        <v>0.12666964861786281</v>
      </c>
      <c r="AE12" s="13">
        <v>0.1252956043571081</v>
      </c>
      <c r="AF12" s="13">
        <v>0.1143635260361416</v>
      </c>
      <c r="AH12" s="13">
        <v>0.1064964276918178</v>
      </c>
      <c r="AI12" s="13">
        <v>0.106585115177342</v>
      </c>
      <c r="AJ12" s="13">
        <v>0.12913247639214959</v>
      </c>
      <c r="AK12" s="13">
        <v>0.1207658638041845</v>
      </c>
      <c r="AL12" s="13">
        <v>0.1175871127710925</v>
      </c>
      <c r="AN12" s="13">
        <v>0.1428660671906867</v>
      </c>
      <c r="AO12" s="13">
        <v>0.113011331676378</v>
      </c>
      <c r="AP12" s="13">
        <v>9.1919065331207181E-2</v>
      </c>
      <c r="AQ12" s="13">
        <v>0.11577963487845599</v>
      </c>
    </row>
    <row r="13" spans="2:45" ht="19" customHeight="1" x14ac:dyDescent="0.35">
      <c r="B13" s="12" t="s">
        <v>81</v>
      </c>
      <c r="C13" s="13">
        <v>8.8376483360737682E-2</v>
      </c>
      <c r="D13" s="13">
        <v>8.9542870840930613E-2</v>
      </c>
      <c r="E13" s="13">
        <v>8.2067559108979449E-2</v>
      </c>
      <c r="F13" s="13">
        <v>0.1107981108727896</v>
      </c>
      <c r="G13" s="13">
        <v>8.5266225645648827E-2</v>
      </c>
      <c r="H13" s="13">
        <v>7.3528434293217496E-2</v>
      </c>
      <c r="I13" s="13">
        <v>8.8159601143594682E-2</v>
      </c>
      <c r="K13" s="13">
        <v>8.2783536323657717E-2</v>
      </c>
      <c r="L13" s="13">
        <v>9.2898360312390696E-2</v>
      </c>
      <c r="N13" s="13">
        <v>5.8038188179258293E-2</v>
      </c>
      <c r="O13" s="13">
        <v>0.1895889471817738</v>
      </c>
      <c r="P13" s="13">
        <v>0.1004901622957565</v>
      </c>
      <c r="Q13" s="13">
        <v>0.10460457842094149</v>
      </c>
      <c r="R13" s="13">
        <v>6.2518154159922429E-2</v>
      </c>
      <c r="S13" s="13">
        <v>7.3289930222543584E-2</v>
      </c>
      <c r="T13" s="13">
        <v>6.7370022772038282E-2</v>
      </c>
      <c r="U13" s="13">
        <v>0.12608068389979271</v>
      </c>
      <c r="V13" s="13">
        <v>7.4150925448475791E-2</v>
      </c>
      <c r="W13" s="13">
        <v>0.1032990180762489</v>
      </c>
      <c r="X13" s="13">
        <v>0.13049140242836621</v>
      </c>
      <c r="Y13" s="13">
        <v>4.7611067863740301E-2</v>
      </c>
      <c r="AA13" s="13">
        <v>7.1121025546045061E-2</v>
      </c>
      <c r="AB13" s="13">
        <v>7.7231818324487708E-2</v>
      </c>
      <c r="AC13" s="13">
        <v>0.1075862423057128</v>
      </c>
      <c r="AD13" s="13">
        <v>4.5619396368605521E-2</v>
      </c>
      <c r="AE13" s="13">
        <v>0.14616101830585601</v>
      </c>
      <c r="AF13" s="13">
        <v>7.8312670040729837E-2</v>
      </c>
      <c r="AH13" s="13">
        <v>7.4656045177096966E-2</v>
      </c>
      <c r="AI13" s="13">
        <v>7.8890635024836606E-2</v>
      </c>
      <c r="AJ13" s="13">
        <v>0.11431576331812091</v>
      </c>
      <c r="AK13" s="13">
        <v>4.9379537553182119E-2</v>
      </c>
      <c r="AL13" s="13">
        <v>0.109357879733879</v>
      </c>
      <c r="AN13" s="13">
        <v>7.6296209262629769E-2</v>
      </c>
      <c r="AO13" s="13">
        <v>9.2680891076776059E-2</v>
      </c>
      <c r="AP13" s="13">
        <v>6.7250110305421537E-2</v>
      </c>
      <c r="AQ13" s="13">
        <v>0.1119827926302638</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0.30797482572979412</v>
      </c>
      <c r="D9" s="13">
        <v>0.31228572883289779</v>
      </c>
      <c r="E9" s="13">
        <v>0.31316828119689838</v>
      </c>
      <c r="F9" s="13">
        <v>0.21901430908265099</v>
      </c>
      <c r="G9" s="13">
        <v>0.24452761368191711</v>
      </c>
      <c r="H9" s="13">
        <v>0.29926053998685248</v>
      </c>
      <c r="I9" s="13">
        <v>0.40811967267292298</v>
      </c>
      <c r="K9" s="13">
        <v>0.2871016241085842</v>
      </c>
      <c r="L9" s="13">
        <v>0.32485073188309699</v>
      </c>
      <c r="N9" s="13">
        <v>0.2758433286607605</v>
      </c>
      <c r="O9" s="13">
        <v>0.26802673381000641</v>
      </c>
      <c r="P9" s="13">
        <v>0.33056810104685752</v>
      </c>
      <c r="Q9" s="13">
        <v>0.32801884852651492</v>
      </c>
      <c r="R9" s="13">
        <v>0.35051732435621502</v>
      </c>
      <c r="S9" s="13">
        <v>0.29418825450087588</v>
      </c>
      <c r="T9" s="13">
        <v>0.29953274805715713</v>
      </c>
      <c r="U9" s="13">
        <v>0.28657100778146222</v>
      </c>
      <c r="V9" s="13">
        <v>0.26819614912395412</v>
      </c>
      <c r="W9" s="13">
        <v>0.32994276671420958</v>
      </c>
      <c r="X9" s="13">
        <v>0.33082746343224068</v>
      </c>
      <c r="Y9" s="13">
        <v>0.32110595305997303</v>
      </c>
      <c r="AA9" s="13">
        <v>0.30852039107937668</v>
      </c>
      <c r="AB9" s="13">
        <v>0.33636085233417862</v>
      </c>
      <c r="AC9" s="13">
        <v>0.28575767071646369</v>
      </c>
      <c r="AD9" s="13">
        <v>0.31455675097420249</v>
      </c>
      <c r="AE9" s="13">
        <v>0.29396894963214998</v>
      </c>
      <c r="AF9" s="13">
        <v>0.31385026100863661</v>
      </c>
      <c r="AH9" s="13">
        <v>0.30402800750723158</v>
      </c>
      <c r="AI9" s="13">
        <v>0.34074333025655729</v>
      </c>
      <c r="AJ9" s="13">
        <v>0.31235668081727702</v>
      </c>
      <c r="AK9" s="13">
        <v>0.31931319932518759</v>
      </c>
      <c r="AL9" s="13">
        <v>0.29244655427706651</v>
      </c>
      <c r="AN9" s="13">
        <v>0.30843638199673679</v>
      </c>
      <c r="AO9" s="13">
        <v>0.30389842878695011</v>
      </c>
      <c r="AP9" s="13">
        <v>0.29901507593228338</v>
      </c>
      <c r="AQ9" s="13">
        <v>0.31631922121521439</v>
      </c>
    </row>
    <row r="10" spans="2:45" ht="46" customHeight="1" x14ac:dyDescent="0.35">
      <c r="B10" s="12" t="s">
        <v>166</v>
      </c>
      <c r="C10" s="13">
        <v>0.33968678120867241</v>
      </c>
      <c r="D10" s="13">
        <v>0.34432321731176879</v>
      </c>
      <c r="E10" s="13">
        <v>0.31213566967660539</v>
      </c>
      <c r="F10" s="13">
        <v>0.39387985213340382</v>
      </c>
      <c r="G10" s="13">
        <v>0.3543159968599856</v>
      </c>
      <c r="H10" s="13">
        <v>0.31923663569565391</v>
      </c>
      <c r="I10" s="13">
        <v>0.32132669173213879</v>
      </c>
      <c r="K10" s="13">
        <v>0.33170986049546569</v>
      </c>
      <c r="L10" s="13">
        <v>0.34613609204231222</v>
      </c>
      <c r="N10" s="13">
        <v>0.3442425078700268</v>
      </c>
      <c r="O10" s="13">
        <v>0.37552897755792808</v>
      </c>
      <c r="P10" s="13">
        <v>0.31572903806961289</v>
      </c>
      <c r="Q10" s="13">
        <v>0.34470905089470932</v>
      </c>
      <c r="R10" s="13">
        <v>0.29751905096543529</v>
      </c>
      <c r="S10" s="13">
        <v>0.33302975853665212</v>
      </c>
      <c r="T10" s="13">
        <v>0.37099857307039291</v>
      </c>
      <c r="U10" s="13">
        <v>0.35545528394624309</v>
      </c>
      <c r="V10" s="13">
        <v>0.35102001542477401</v>
      </c>
      <c r="W10" s="13">
        <v>0.32503162482737469</v>
      </c>
      <c r="X10" s="13">
        <v>0.29753148627255888</v>
      </c>
      <c r="Y10" s="13">
        <v>0.39459984128752268</v>
      </c>
      <c r="AA10" s="13">
        <v>0.35881613583433403</v>
      </c>
      <c r="AB10" s="13">
        <v>0.37158585535590588</v>
      </c>
      <c r="AC10" s="13">
        <v>0.341175303498781</v>
      </c>
      <c r="AD10" s="13">
        <v>0.31552079469900263</v>
      </c>
      <c r="AE10" s="13">
        <v>0.34317560549548431</v>
      </c>
      <c r="AF10" s="13">
        <v>0.31433833236428432</v>
      </c>
      <c r="AH10" s="13">
        <v>0.34598355792726238</v>
      </c>
      <c r="AI10" s="13">
        <v>0.33352756441829717</v>
      </c>
      <c r="AJ10" s="13">
        <v>0.35358806225217487</v>
      </c>
      <c r="AK10" s="13">
        <v>0.33591226028990079</v>
      </c>
      <c r="AL10" s="13">
        <v>0.33515671422312759</v>
      </c>
      <c r="AN10" s="13">
        <v>0.36127102480119883</v>
      </c>
      <c r="AO10" s="13">
        <v>0.36445914391498169</v>
      </c>
      <c r="AP10" s="13">
        <v>0.32004338051848907</v>
      </c>
      <c r="AQ10" s="13">
        <v>0.30958428387956288</v>
      </c>
    </row>
    <row r="11" spans="2:45" ht="19" customHeight="1" x14ac:dyDescent="0.35">
      <c r="B11" s="12" t="s">
        <v>167</v>
      </c>
      <c r="C11" s="13">
        <v>0.2012166600181178</v>
      </c>
      <c r="D11" s="13">
        <v>0.22306053233154319</v>
      </c>
      <c r="E11" s="13">
        <v>0.22770066183795129</v>
      </c>
      <c r="F11" s="13">
        <v>0.23086911972028751</v>
      </c>
      <c r="G11" s="13">
        <v>0.21353862054110459</v>
      </c>
      <c r="H11" s="13">
        <v>0.2224593008333699</v>
      </c>
      <c r="I11" s="13">
        <v>0.134144521377004</v>
      </c>
      <c r="K11" s="13">
        <v>0.2157785991176247</v>
      </c>
      <c r="L11" s="13">
        <v>0.18944338622366161</v>
      </c>
      <c r="N11" s="13">
        <v>0.22570484197079529</v>
      </c>
      <c r="O11" s="13">
        <v>0.18606645200320471</v>
      </c>
      <c r="P11" s="13">
        <v>0.21747648092138569</v>
      </c>
      <c r="Q11" s="13">
        <v>0.25909062014241713</v>
      </c>
      <c r="R11" s="13">
        <v>0.2311165472078236</v>
      </c>
      <c r="S11" s="13">
        <v>0.19185924744158531</v>
      </c>
      <c r="T11" s="13">
        <v>0.19080643538621991</v>
      </c>
      <c r="U11" s="13">
        <v>0.1964627844128076</v>
      </c>
      <c r="V11" s="13">
        <v>0.20044380863086661</v>
      </c>
      <c r="W11" s="13">
        <v>0.1783166139520713</v>
      </c>
      <c r="X11" s="13">
        <v>0.1981682763693699</v>
      </c>
      <c r="Y11" s="13">
        <v>0.16890451311290319</v>
      </c>
      <c r="AA11" s="13">
        <v>0.20291198022593751</v>
      </c>
      <c r="AB11" s="13">
        <v>0.1403491225107201</v>
      </c>
      <c r="AC11" s="13">
        <v>0.22656417067632131</v>
      </c>
      <c r="AD11" s="13">
        <v>0.1783246147803127</v>
      </c>
      <c r="AE11" s="13">
        <v>0.19717966067655551</v>
      </c>
      <c r="AF11" s="13">
        <v>0.22585237102483099</v>
      </c>
      <c r="AH11" s="13">
        <v>0.21680030781611731</v>
      </c>
      <c r="AI11" s="13">
        <v>0.18242187050192321</v>
      </c>
      <c r="AJ11" s="13">
        <v>0.20338394946610749</v>
      </c>
      <c r="AK11" s="13">
        <v>0.1715879659756005</v>
      </c>
      <c r="AL11" s="13">
        <v>0.21699102074034921</v>
      </c>
      <c r="AN11" s="13">
        <v>0.20929940757055759</v>
      </c>
      <c r="AO11" s="13">
        <v>0.20787757146266589</v>
      </c>
      <c r="AP11" s="13">
        <v>0.18580084447204159</v>
      </c>
      <c r="AQ11" s="13">
        <v>0.19842445595830821</v>
      </c>
    </row>
    <row r="12" spans="2:45" ht="32.15" customHeight="1" x14ac:dyDescent="0.35">
      <c r="B12" s="12" t="s">
        <v>168</v>
      </c>
      <c r="C12" s="13">
        <v>8.1129549934456674E-2</v>
      </c>
      <c r="D12" s="13">
        <v>6.2789933460653716E-2</v>
      </c>
      <c r="E12" s="13">
        <v>0.1055711722768768</v>
      </c>
      <c r="F12" s="13">
        <v>9.415251589070224E-2</v>
      </c>
      <c r="G12" s="13">
        <v>0.1020384002516259</v>
      </c>
      <c r="H12" s="13">
        <v>6.4185419001560676E-2</v>
      </c>
      <c r="I12" s="13">
        <v>6.3540115078380907E-2</v>
      </c>
      <c r="K12" s="13">
        <v>0.1006434199896071</v>
      </c>
      <c r="L12" s="13">
        <v>6.5352658314541359E-2</v>
      </c>
      <c r="N12" s="13">
        <v>0.1055752868220798</v>
      </c>
      <c r="O12" s="13">
        <v>3.9569260390291697E-2</v>
      </c>
      <c r="P12" s="13">
        <v>4.9287959307155842E-2</v>
      </c>
      <c r="Q12" s="13">
        <v>5.4329917092362082E-2</v>
      </c>
      <c r="R12" s="13">
        <v>5.569707763762733E-2</v>
      </c>
      <c r="S12" s="13">
        <v>7.6412593568757417E-2</v>
      </c>
      <c r="T12" s="13">
        <v>8.3477315478087899E-2</v>
      </c>
      <c r="U12" s="13">
        <v>9.9885661264889597E-2</v>
      </c>
      <c r="V12" s="13">
        <v>0.105599081338469</v>
      </c>
      <c r="W12" s="13">
        <v>7.751141229899712E-2</v>
      </c>
      <c r="X12" s="13">
        <v>9.9243609668439925E-2</v>
      </c>
      <c r="Y12" s="13">
        <v>7.313498691107792E-2</v>
      </c>
      <c r="AA12" s="13">
        <v>7.5511438425989161E-2</v>
      </c>
      <c r="AB12" s="13">
        <v>0.10440867643558049</v>
      </c>
      <c r="AC12" s="13">
        <v>7.1375666402476445E-2</v>
      </c>
      <c r="AD12" s="13">
        <v>0.1167299399632383</v>
      </c>
      <c r="AE12" s="13">
        <v>7.0506200192990753E-2</v>
      </c>
      <c r="AF12" s="13">
        <v>7.5443988832783887E-2</v>
      </c>
      <c r="AH12" s="13">
        <v>8.1140148953898969E-2</v>
      </c>
      <c r="AI12" s="13">
        <v>7.307162455039036E-2</v>
      </c>
      <c r="AJ12" s="13">
        <v>7.354743380859495E-2</v>
      </c>
      <c r="AK12" s="13">
        <v>0.11027358476108901</v>
      </c>
      <c r="AL12" s="13">
        <v>6.844050279106477E-2</v>
      </c>
      <c r="AN12" s="13">
        <v>5.7766233253681153E-2</v>
      </c>
      <c r="AO12" s="13">
        <v>6.4987049967234117E-2</v>
      </c>
      <c r="AP12" s="13">
        <v>0.12717327068113141</v>
      </c>
      <c r="AQ12" s="13">
        <v>8.5988387540226946E-2</v>
      </c>
    </row>
    <row r="13" spans="2:45" ht="19" customHeight="1" x14ac:dyDescent="0.35">
      <c r="B13" s="12" t="s">
        <v>81</v>
      </c>
      <c r="C13" s="13">
        <v>6.9992183108959022E-2</v>
      </c>
      <c r="D13" s="13">
        <v>5.7540588063136479E-2</v>
      </c>
      <c r="E13" s="13">
        <v>4.1424215011668132E-2</v>
      </c>
      <c r="F13" s="13">
        <v>6.2084203172955342E-2</v>
      </c>
      <c r="G13" s="13">
        <v>8.5579368665366751E-2</v>
      </c>
      <c r="H13" s="13">
        <v>9.4858104482562877E-2</v>
      </c>
      <c r="I13" s="13">
        <v>7.2868999139553386E-2</v>
      </c>
      <c r="K13" s="13">
        <v>6.476649628871825E-2</v>
      </c>
      <c r="L13" s="13">
        <v>7.4217131536387884E-2</v>
      </c>
      <c r="N13" s="13">
        <v>4.8634034676337541E-2</v>
      </c>
      <c r="O13" s="13">
        <v>0.13080857623856901</v>
      </c>
      <c r="P13" s="13">
        <v>8.6938420654988247E-2</v>
      </c>
      <c r="Q13" s="13">
        <v>1.3851563343996931E-2</v>
      </c>
      <c r="R13" s="13">
        <v>6.514999983289857E-2</v>
      </c>
      <c r="S13" s="13">
        <v>0.10451014595212919</v>
      </c>
      <c r="T13" s="13">
        <v>5.5184928008142078E-2</v>
      </c>
      <c r="U13" s="13">
        <v>6.1625262594597517E-2</v>
      </c>
      <c r="V13" s="13">
        <v>7.4740945481936619E-2</v>
      </c>
      <c r="W13" s="13">
        <v>8.9197582207347248E-2</v>
      </c>
      <c r="X13" s="13">
        <v>7.4229164257390595E-2</v>
      </c>
      <c r="Y13" s="13">
        <v>4.2254705628523299E-2</v>
      </c>
      <c r="AA13" s="13">
        <v>5.4240054434362722E-2</v>
      </c>
      <c r="AB13" s="13">
        <v>4.7295493363614938E-2</v>
      </c>
      <c r="AC13" s="13">
        <v>7.512718870595772E-2</v>
      </c>
      <c r="AD13" s="13">
        <v>7.4867899583244149E-2</v>
      </c>
      <c r="AE13" s="13">
        <v>9.5169584002819274E-2</v>
      </c>
      <c r="AF13" s="13">
        <v>7.051504676946431E-2</v>
      </c>
      <c r="AH13" s="13">
        <v>5.2047977795489843E-2</v>
      </c>
      <c r="AI13" s="13">
        <v>7.0235610272831886E-2</v>
      </c>
      <c r="AJ13" s="13">
        <v>5.7123873655845377E-2</v>
      </c>
      <c r="AK13" s="13">
        <v>6.2912989648221951E-2</v>
      </c>
      <c r="AL13" s="13">
        <v>8.696520796839198E-2</v>
      </c>
      <c r="AN13" s="13">
        <v>6.3226952377825718E-2</v>
      </c>
      <c r="AO13" s="13">
        <v>5.8777805868168262E-2</v>
      </c>
      <c r="AP13" s="13">
        <v>6.7967428396054588E-2</v>
      </c>
      <c r="AQ13" s="13">
        <v>8.9683651406687714E-2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0.17910360499258651</v>
      </c>
      <c r="D9" s="13">
        <v>0.21160161985329781</v>
      </c>
      <c r="E9" s="13">
        <v>0.2514874199862413</v>
      </c>
      <c r="F9" s="13">
        <v>0.18513115348916789</v>
      </c>
      <c r="G9" s="13">
        <v>0.183848455235017</v>
      </c>
      <c r="H9" s="13">
        <v>0.1720090757774832</v>
      </c>
      <c r="I9" s="13">
        <v>0.1167628442721397</v>
      </c>
      <c r="K9" s="13">
        <v>0.19938600420466501</v>
      </c>
      <c r="L9" s="13">
        <v>0.1627053603975139</v>
      </c>
      <c r="N9" s="13">
        <v>0.18494103708007939</v>
      </c>
      <c r="O9" s="13">
        <v>0.21471986902352391</v>
      </c>
      <c r="P9" s="13">
        <v>0.1660143349823657</v>
      </c>
      <c r="Q9" s="13">
        <v>0.1936780925187058</v>
      </c>
      <c r="R9" s="13">
        <v>0.16489349173320969</v>
      </c>
      <c r="S9" s="13">
        <v>0.17336402858395089</v>
      </c>
      <c r="T9" s="13">
        <v>0.13319390202577261</v>
      </c>
      <c r="U9" s="13">
        <v>0.23081959294029281</v>
      </c>
      <c r="V9" s="13">
        <v>0.21758239123472861</v>
      </c>
      <c r="W9" s="13">
        <v>0.1462932071328939</v>
      </c>
      <c r="X9" s="13">
        <v>0.23207377722799249</v>
      </c>
      <c r="Y9" s="13">
        <v>0.1178310954838982</v>
      </c>
      <c r="AA9" s="13">
        <v>0.153614536085941</v>
      </c>
      <c r="AB9" s="13">
        <v>0.17923741898359019</v>
      </c>
      <c r="AC9" s="13">
        <v>0.18852883470590781</v>
      </c>
      <c r="AD9" s="13">
        <v>0.18909842252733919</v>
      </c>
      <c r="AE9" s="13">
        <v>0.17134374654479601</v>
      </c>
      <c r="AF9" s="13">
        <v>0.21090241536299401</v>
      </c>
      <c r="AH9" s="13">
        <v>0.13280921688981551</v>
      </c>
      <c r="AI9" s="13">
        <v>0.15581167242285171</v>
      </c>
      <c r="AJ9" s="13">
        <v>0.1971251275142886</v>
      </c>
      <c r="AK9" s="13">
        <v>0.1875010821174623</v>
      </c>
      <c r="AL9" s="13">
        <v>0.19092996922581859</v>
      </c>
      <c r="AN9" s="13">
        <v>0.13626055924407579</v>
      </c>
      <c r="AO9" s="13">
        <v>0.18343382090016541</v>
      </c>
      <c r="AP9" s="13">
        <v>0.20225308329271799</v>
      </c>
      <c r="AQ9" s="13">
        <v>0.19727586231239269</v>
      </c>
    </row>
    <row r="10" spans="2:45" ht="46" customHeight="1" x14ac:dyDescent="0.35">
      <c r="B10" s="12" t="s">
        <v>166</v>
      </c>
      <c r="C10" s="13">
        <v>0.25768956915945029</v>
      </c>
      <c r="D10" s="13">
        <v>0.31445342597951681</v>
      </c>
      <c r="E10" s="13">
        <v>0.25765657319616231</v>
      </c>
      <c r="F10" s="13">
        <v>0.29365766949456079</v>
      </c>
      <c r="G10" s="13">
        <v>0.22786263524077621</v>
      </c>
      <c r="H10" s="13">
        <v>0.24173227202829711</v>
      </c>
      <c r="I10" s="13">
        <v>0.23565979292040279</v>
      </c>
      <c r="K10" s="13">
        <v>0.22837752756486021</v>
      </c>
      <c r="L10" s="13">
        <v>0.2813882461563405</v>
      </c>
      <c r="N10" s="13">
        <v>0.2886664212797504</v>
      </c>
      <c r="O10" s="13">
        <v>0.19924739016069459</v>
      </c>
      <c r="P10" s="13">
        <v>0.25260198533390432</v>
      </c>
      <c r="Q10" s="13">
        <v>0.20499183620448069</v>
      </c>
      <c r="R10" s="13">
        <v>0.2664773415941929</v>
      </c>
      <c r="S10" s="13">
        <v>0.2304337300642415</v>
      </c>
      <c r="T10" s="13">
        <v>0.36908269941528338</v>
      </c>
      <c r="U10" s="13">
        <v>0.2153245271850929</v>
      </c>
      <c r="V10" s="13">
        <v>0.19856145153088031</v>
      </c>
      <c r="W10" s="13">
        <v>0.24818169335017221</v>
      </c>
      <c r="X10" s="13">
        <v>0.24924652642373279</v>
      </c>
      <c r="Y10" s="13">
        <v>0.34204655023990488</v>
      </c>
      <c r="AA10" s="13">
        <v>0.28233767774781487</v>
      </c>
      <c r="AB10" s="13">
        <v>0.1323438144743147</v>
      </c>
      <c r="AC10" s="13">
        <v>0.2832335958306828</v>
      </c>
      <c r="AD10" s="13">
        <v>0.29145735466348133</v>
      </c>
      <c r="AE10" s="13">
        <v>0.26423709118259969</v>
      </c>
      <c r="AF10" s="13">
        <v>0.23459317941712651</v>
      </c>
      <c r="AH10" s="13">
        <v>0.31190258321999131</v>
      </c>
      <c r="AI10" s="13">
        <v>0.2340817074019465</v>
      </c>
      <c r="AJ10" s="13">
        <v>0.25526772858688263</v>
      </c>
      <c r="AK10" s="13">
        <v>0.2485785558051353</v>
      </c>
      <c r="AL10" s="13">
        <v>0.24839606194231539</v>
      </c>
      <c r="AN10" s="13">
        <v>0.2377212927535241</v>
      </c>
      <c r="AO10" s="13">
        <v>0.26945869204224687</v>
      </c>
      <c r="AP10" s="13">
        <v>0.2491624332352799</v>
      </c>
      <c r="AQ10" s="13">
        <v>0.27038432606347679</v>
      </c>
    </row>
    <row r="11" spans="2:45" ht="19" customHeight="1" x14ac:dyDescent="0.35">
      <c r="B11" s="12" t="s">
        <v>167</v>
      </c>
      <c r="C11" s="13">
        <v>0.25185432492477278</v>
      </c>
      <c r="D11" s="13">
        <v>0.26502421258405201</v>
      </c>
      <c r="E11" s="13">
        <v>0.27598586981002421</v>
      </c>
      <c r="F11" s="13">
        <v>0.20845032866642721</v>
      </c>
      <c r="G11" s="13">
        <v>0.26981788303775001</v>
      </c>
      <c r="H11" s="13">
        <v>0.25130821981788498</v>
      </c>
      <c r="I11" s="13">
        <v>0.24704759773793081</v>
      </c>
      <c r="K11" s="13">
        <v>0.25387166401887318</v>
      </c>
      <c r="L11" s="13">
        <v>0.25022331374358281</v>
      </c>
      <c r="N11" s="13">
        <v>0.2234156817256403</v>
      </c>
      <c r="O11" s="13">
        <v>0.21701904712520231</v>
      </c>
      <c r="P11" s="13">
        <v>0.26981697904828539</v>
      </c>
      <c r="Q11" s="13">
        <v>0.28980626821537431</v>
      </c>
      <c r="R11" s="13">
        <v>0.22708476306351769</v>
      </c>
      <c r="S11" s="13">
        <v>0.27628767237001872</v>
      </c>
      <c r="T11" s="13">
        <v>0.24656770845536569</v>
      </c>
      <c r="U11" s="13">
        <v>0.2005461514221728</v>
      </c>
      <c r="V11" s="13">
        <v>0.26085235472027118</v>
      </c>
      <c r="W11" s="13">
        <v>0.2793564334411654</v>
      </c>
      <c r="X11" s="13">
        <v>0.21335708430513139</v>
      </c>
      <c r="Y11" s="13">
        <v>0.31100347549519708</v>
      </c>
      <c r="AA11" s="13">
        <v>0.28113443760795181</v>
      </c>
      <c r="AB11" s="13">
        <v>0.21674222336315779</v>
      </c>
      <c r="AC11" s="13">
        <v>0.26587015154092342</v>
      </c>
      <c r="AD11" s="13">
        <v>0.26255639374543699</v>
      </c>
      <c r="AE11" s="13">
        <v>0.23739556524605701</v>
      </c>
      <c r="AF11" s="13">
        <v>0.2290682199559661</v>
      </c>
      <c r="AH11" s="13">
        <v>0.26724468984695587</v>
      </c>
      <c r="AI11" s="13">
        <v>0.28156591513689921</v>
      </c>
      <c r="AJ11" s="13">
        <v>0.26088971521260618</v>
      </c>
      <c r="AK11" s="13">
        <v>0.26127211057118988</v>
      </c>
      <c r="AL11" s="13">
        <v>0.2285061698986674</v>
      </c>
      <c r="AN11" s="13">
        <v>0.25999810207217711</v>
      </c>
      <c r="AO11" s="13">
        <v>0.28215934186406039</v>
      </c>
      <c r="AP11" s="13">
        <v>0.27980398883174212</v>
      </c>
      <c r="AQ11" s="13">
        <v>0.1933655932199434</v>
      </c>
    </row>
    <row r="12" spans="2:45" ht="32.15" customHeight="1" x14ac:dyDescent="0.35">
      <c r="B12" s="12" t="s">
        <v>168</v>
      </c>
      <c r="C12" s="13">
        <v>0.20670541494320091</v>
      </c>
      <c r="D12" s="13">
        <v>0.16144382156056419</v>
      </c>
      <c r="E12" s="13">
        <v>0.15285000850842409</v>
      </c>
      <c r="F12" s="13">
        <v>0.20755606439098029</v>
      </c>
      <c r="G12" s="13">
        <v>0.22151001267839121</v>
      </c>
      <c r="H12" s="13">
        <v>0.1793936514766985</v>
      </c>
      <c r="I12" s="13">
        <v>0.2676090880329321</v>
      </c>
      <c r="K12" s="13">
        <v>0.22506233079249829</v>
      </c>
      <c r="L12" s="13">
        <v>0.19186391651097001</v>
      </c>
      <c r="N12" s="13">
        <v>0.21788497791352709</v>
      </c>
      <c r="O12" s="13">
        <v>0.17922192451330549</v>
      </c>
      <c r="P12" s="13">
        <v>0.1560374380939081</v>
      </c>
      <c r="Q12" s="13">
        <v>0.22588520195167289</v>
      </c>
      <c r="R12" s="13">
        <v>0.26874817056337069</v>
      </c>
      <c r="S12" s="13">
        <v>0.1990081365623145</v>
      </c>
      <c r="T12" s="13">
        <v>0.15938451493325989</v>
      </c>
      <c r="U12" s="13">
        <v>0.23527173816191771</v>
      </c>
      <c r="V12" s="13">
        <v>0.2226890903052155</v>
      </c>
      <c r="W12" s="13">
        <v>0.20344450279322621</v>
      </c>
      <c r="X12" s="13">
        <v>0.21384377484067321</v>
      </c>
      <c r="Y12" s="13">
        <v>0.14597206992584011</v>
      </c>
      <c r="AA12" s="13">
        <v>0.2068772578602158</v>
      </c>
      <c r="AB12" s="13">
        <v>0.34965698542678642</v>
      </c>
      <c r="AC12" s="13">
        <v>0.19459600067331509</v>
      </c>
      <c r="AD12" s="13">
        <v>0.17863408054260629</v>
      </c>
      <c r="AE12" s="13">
        <v>0.1760485811351937</v>
      </c>
      <c r="AF12" s="13">
        <v>0.20806417824240489</v>
      </c>
      <c r="AH12" s="13">
        <v>0.2259392061041044</v>
      </c>
      <c r="AI12" s="13">
        <v>0.19994670962056871</v>
      </c>
      <c r="AJ12" s="13">
        <v>0.20937780888518059</v>
      </c>
      <c r="AK12" s="13">
        <v>0.2088158754957824</v>
      </c>
      <c r="AL12" s="13">
        <v>0.19822164074385129</v>
      </c>
      <c r="AN12" s="13">
        <v>0.27297431146381551</v>
      </c>
      <c r="AO12" s="13">
        <v>0.17174594476534921</v>
      </c>
      <c r="AP12" s="13">
        <v>0.16255612639128231</v>
      </c>
      <c r="AQ12" s="13">
        <v>0.21221420198807461</v>
      </c>
    </row>
    <row r="13" spans="2:45" ht="19" customHeight="1" x14ac:dyDescent="0.35">
      <c r="B13" s="12" t="s">
        <v>81</v>
      </c>
      <c r="C13" s="13">
        <v>0.1046470859799896</v>
      </c>
      <c r="D13" s="13">
        <v>4.7476920022569348E-2</v>
      </c>
      <c r="E13" s="13">
        <v>6.2020128499148279E-2</v>
      </c>
      <c r="F13" s="13">
        <v>0.1052047839588636</v>
      </c>
      <c r="G13" s="13">
        <v>9.6961013808065502E-2</v>
      </c>
      <c r="H13" s="13">
        <v>0.15555678089963609</v>
      </c>
      <c r="I13" s="13">
        <v>0.1329206770365946</v>
      </c>
      <c r="K13" s="13">
        <v>9.3302473419103277E-2</v>
      </c>
      <c r="L13" s="13">
        <v>0.1138191631915929</v>
      </c>
      <c r="N13" s="13">
        <v>8.5091882001002719E-2</v>
      </c>
      <c r="O13" s="13">
        <v>0.18979176917727369</v>
      </c>
      <c r="P13" s="13">
        <v>0.15552926254153659</v>
      </c>
      <c r="Q13" s="13">
        <v>8.5638601109766399E-2</v>
      </c>
      <c r="R13" s="13">
        <v>7.2796233045708855E-2</v>
      </c>
      <c r="S13" s="13">
        <v>0.1209064324194746</v>
      </c>
      <c r="T13" s="13">
        <v>9.1771175170318325E-2</v>
      </c>
      <c r="U13" s="13">
        <v>0.11803799029052391</v>
      </c>
      <c r="V13" s="13">
        <v>0.1003147122089046</v>
      </c>
      <c r="W13" s="13">
        <v>0.12272416328254231</v>
      </c>
      <c r="X13" s="13">
        <v>9.1478837202470284E-2</v>
      </c>
      <c r="Y13" s="13">
        <v>8.3146808855159918E-2</v>
      </c>
      <c r="AA13" s="13">
        <v>7.6036090698076611E-2</v>
      </c>
      <c r="AB13" s="13">
        <v>0.12201955775215099</v>
      </c>
      <c r="AC13" s="13">
        <v>6.7771417249171101E-2</v>
      </c>
      <c r="AD13" s="13">
        <v>7.8253748521136562E-2</v>
      </c>
      <c r="AE13" s="13">
        <v>0.15097501589135351</v>
      </c>
      <c r="AF13" s="13">
        <v>0.1173720070215087</v>
      </c>
      <c r="AH13" s="13">
        <v>6.2104303939133028E-2</v>
      </c>
      <c r="AI13" s="13">
        <v>0.12859399541773381</v>
      </c>
      <c r="AJ13" s="13">
        <v>7.7339619801041939E-2</v>
      </c>
      <c r="AK13" s="13">
        <v>9.3832376010429916E-2</v>
      </c>
      <c r="AL13" s="13">
        <v>0.13394615818934719</v>
      </c>
      <c r="AN13" s="13">
        <v>9.3045734466407543E-2</v>
      </c>
      <c r="AO13" s="13">
        <v>9.3202200428178131E-2</v>
      </c>
      <c r="AP13" s="13">
        <v>0.10622436824897789</v>
      </c>
      <c r="AQ13" s="13">
        <v>0.12676001641611259</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0.33729290595188388</v>
      </c>
      <c r="D9" s="13">
        <v>0.3561723231581273</v>
      </c>
      <c r="E9" s="13">
        <v>0.34470773243490849</v>
      </c>
      <c r="F9" s="13">
        <v>0.28921202112291228</v>
      </c>
      <c r="G9" s="13">
        <v>0.32440346957993049</v>
      </c>
      <c r="H9" s="13">
        <v>0.33487990681955909</v>
      </c>
      <c r="I9" s="13">
        <v>0.36451989227848441</v>
      </c>
      <c r="K9" s="13">
        <v>0.33953937557260061</v>
      </c>
      <c r="L9" s="13">
        <v>0.33547664358909729</v>
      </c>
      <c r="N9" s="13">
        <v>0.31758022157770049</v>
      </c>
      <c r="O9" s="13">
        <v>0.34056793396578272</v>
      </c>
      <c r="P9" s="13">
        <v>0.35707900015418831</v>
      </c>
      <c r="Q9" s="13">
        <v>0.32159358379620051</v>
      </c>
      <c r="R9" s="13">
        <v>0.34040700796440199</v>
      </c>
      <c r="S9" s="13">
        <v>0.33692254970841989</v>
      </c>
      <c r="T9" s="13">
        <v>0.38744310668986492</v>
      </c>
      <c r="U9" s="13">
        <v>0.28024083413209061</v>
      </c>
      <c r="V9" s="13">
        <v>0.35062784629777799</v>
      </c>
      <c r="W9" s="13">
        <v>0.35701869456891899</v>
      </c>
      <c r="X9" s="13">
        <v>0.28383737620363281</v>
      </c>
      <c r="Y9" s="13">
        <v>0.36464161395414801</v>
      </c>
      <c r="AA9" s="13">
        <v>0.34852684150578922</v>
      </c>
      <c r="AB9" s="13">
        <v>0.29729321362690159</v>
      </c>
      <c r="AC9" s="13">
        <v>0.28273589454893389</v>
      </c>
      <c r="AD9" s="13">
        <v>0.35925082089097787</v>
      </c>
      <c r="AE9" s="13">
        <v>0.35695618829987602</v>
      </c>
      <c r="AF9" s="13">
        <v>0.3209647968679783</v>
      </c>
      <c r="AH9" s="13">
        <v>0.38068459304794111</v>
      </c>
      <c r="AI9" s="13">
        <v>0.29311480591843792</v>
      </c>
      <c r="AJ9" s="13">
        <v>0.31614175643069398</v>
      </c>
      <c r="AK9" s="13">
        <v>0.34964975377648833</v>
      </c>
      <c r="AL9" s="13">
        <v>0.33228158157040599</v>
      </c>
      <c r="AN9" s="13">
        <v>0.28012261087501789</v>
      </c>
      <c r="AO9" s="13">
        <v>0.31659476838419681</v>
      </c>
      <c r="AP9" s="13">
        <v>0.31093711351162029</v>
      </c>
      <c r="AQ9" s="13">
        <v>0.43342135897102158</v>
      </c>
    </row>
    <row r="10" spans="2:45" ht="46" customHeight="1" x14ac:dyDescent="0.35">
      <c r="B10" s="12" t="s">
        <v>166</v>
      </c>
      <c r="C10" s="13">
        <v>0.34235591310166602</v>
      </c>
      <c r="D10" s="13">
        <v>0.29072640613876549</v>
      </c>
      <c r="E10" s="13">
        <v>0.33516510510793701</v>
      </c>
      <c r="F10" s="13">
        <v>0.31631509504226762</v>
      </c>
      <c r="G10" s="13">
        <v>0.37583098674030369</v>
      </c>
      <c r="H10" s="13">
        <v>0.35806737490009538</v>
      </c>
      <c r="I10" s="13">
        <v>0.35739369612469668</v>
      </c>
      <c r="K10" s="13">
        <v>0.33170891530197061</v>
      </c>
      <c r="L10" s="13">
        <v>0.35096397136425211</v>
      </c>
      <c r="N10" s="13">
        <v>0.36220075912358368</v>
      </c>
      <c r="O10" s="13">
        <v>0.29695272799048211</v>
      </c>
      <c r="P10" s="13">
        <v>0.31287530568614658</v>
      </c>
      <c r="Q10" s="13">
        <v>0.35172161161202442</v>
      </c>
      <c r="R10" s="13">
        <v>0.32667007096274819</v>
      </c>
      <c r="S10" s="13">
        <v>0.37266460738318802</v>
      </c>
      <c r="T10" s="13">
        <v>0.31198379331030501</v>
      </c>
      <c r="U10" s="13">
        <v>0.31014397642587188</v>
      </c>
      <c r="V10" s="13">
        <v>0.30308224051955462</v>
      </c>
      <c r="W10" s="13">
        <v>0.37163104576307421</v>
      </c>
      <c r="X10" s="13">
        <v>0.39148775715921502</v>
      </c>
      <c r="Y10" s="13">
        <v>0.36614982835752907</v>
      </c>
      <c r="AA10" s="13">
        <v>0.38379988644783319</v>
      </c>
      <c r="AB10" s="13">
        <v>0.39464588740260481</v>
      </c>
      <c r="AC10" s="13">
        <v>0.32392625264586572</v>
      </c>
      <c r="AD10" s="13">
        <v>0.27701234127387658</v>
      </c>
      <c r="AE10" s="13">
        <v>0.28949653311255868</v>
      </c>
      <c r="AF10" s="13">
        <v>0.35896067297224982</v>
      </c>
      <c r="AH10" s="13">
        <v>0.35143858223929803</v>
      </c>
      <c r="AI10" s="13">
        <v>0.45123000300364707</v>
      </c>
      <c r="AJ10" s="13">
        <v>0.31388720006673682</v>
      </c>
      <c r="AK10" s="13">
        <v>0.32383312379947249</v>
      </c>
      <c r="AL10" s="13">
        <v>0.3345246043838454</v>
      </c>
      <c r="AN10" s="13">
        <v>0.39814240366831283</v>
      </c>
      <c r="AO10" s="13">
        <v>0.36905026786001738</v>
      </c>
      <c r="AP10" s="13">
        <v>0.31144685589810628</v>
      </c>
      <c r="AQ10" s="13">
        <v>0.2860247348404738</v>
      </c>
    </row>
    <row r="11" spans="2:45" ht="19" customHeight="1" x14ac:dyDescent="0.35">
      <c r="B11" s="12" t="s">
        <v>167</v>
      </c>
      <c r="C11" s="13">
        <v>0.1666834452106869</v>
      </c>
      <c r="D11" s="13">
        <v>0.19767327609604499</v>
      </c>
      <c r="E11" s="13">
        <v>0.17647568404746911</v>
      </c>
      <c r="F11" s="13">
        <v>0.22188436017692459</v>
      </c>
      <c r="G11" s="13">
        <v>0.14215265046089909</v>
      </c>
      <c r="H11" s="13">
        <v>0.15390640935125319</v>
      </c>
      <c r="I11" s="13">
        <v>0.13388025834302281</v>
      </c>
      <c r="K11" s="13">
        <v>0.15826202734749989</v>
      </c>
      <c r="L11" s="13">
        <v>0.17349213034275029</v>
      </c>
      <c r="N11" s="13">
        <v>0.18558306810366701</v>
      </c>
      <c r="O11" s="13">
        <v>0.20733131553046269</v>
      </c>
      <c r="P11" s="13">
        <v>0.17302194999415599</v>
      </c>
      <c r="Q11" s="13">
        <v>0.21603914789770259</v>
      </c>
      <c r="R11" s="13">
        <v>0.1894504888666444</v>
      </c>
      <c r="S11" s="13">
        <v>0.17216911731872719</v>
      </c>
      <c r="T11" s="13">
        <v>0.1228308176802469</v>
      </c>
      <c r="U11" s="13">
        <v>0.2079874128089598</v>
      </c>
      <c r="V11" s="13">
        <v>0.18273307774018699</v>
      </c>
      <c r="W11" s="13">
        <v>0.1129375422684154</v>
      </c>
      <c r="X11" s="13">
        <v>0.1303783685318978</v>
      </c>
      <c r="Y11" s="13">
        <v>0.16212491010696081</v>
      </c>
      <c r="AA11" s="13">
        <v>0.14640953897865991</v>
      </c>
      <c r="AB11" s="13">
        <v>0.15287219659581491</v>
      </c>
      <c r="AC11" s="13">
        <v>0.25894252858705991</v>
      </c>
      <c r="AD11" s="13">
        <v>0.16570272781281239</v>
      </c>
      <c r="AE11" s="13">
        <v>0.16503539910091369</v>
      </c>
      <c r="AF11" s="13">
        <v>0.17405303792259499</v>
      </c>
      <c r="AH11" s="13">
        <v>0.15152156656754279</v>
      </c>
      <c r="AI11" s="13">
        <v>0.1175540987899318</v>
      </c>
      <c r="AJ11" s="13">
        <v>0.2111978944671348</v>
      </c>
      <c r="AK11" s="13">
        <v>0.1681461784584421</v>
      </c>
      <c r="AL11" s="13">
        <v>0.165559822799728</v>
      </c>
      <c r="AN11" s="13">
        <v>0.18728855291888341</v>
      </c>
      <c r="AO11" s="13">
        <v>0.16535465495648011</v>
      </c>
      <c r="AP11" s="13">
        <v>0.18303252585077259</v>
      </c>
      <c r="AQ11" s="13">
        <v>0.1346016751442777</v>
      </c>
    </row>
    <row r="12" spans="2:45" ht="32.15" customHeight="1" x14ac:dyDescent="0.35">
      <c r="B12" s="12" t="s">
        <v>168</v>
      </c>
      <c r="C12" s="13">
        <v>9.0912330881851869E-2</v>
      </c>
      <c r="D12" s="13">
        <v>9.2340471657259726E-2</v>
      </c>
      <c r="E12" s="13">
        <v>7.9190978937489831E-2</v>
      </c>
      <c r="F12" s="13">
        <v>8.5594541083093736E-2</v>
      </c>
      <c r="G12" s="13">
        <v>0.1015970711371644</v>
      </c>
      <c r="H12" s="13">
        <v>9.1954419672121354E-2</v>
      </c>
      <c r="I12" s="13">
        <v>9.2782614500907204E-2</v>
      </c>
      <c r="K12" s="13">
        <v>0.1087270856693779</v>
      </c>
      <c r="L12" s="13">
        <v>7.6509167658778923E-2</v>
      </c>
      <c r="N12" s="13">
        <v>6.343594605167803E-2</v>
      </c>
      <c r="O12" s="13">
        <v>6.455056726162621E-2</v>
      </c>
      <c r="P12" s="13">
        <v>0.1209520990196046</v>
      </c>
      <c r="Q12" s="13">
        <v>5.3370679596082188E-2</v>
      </c>
      <c r="R12" s="13">
        <v>0.1108317520371237</v>
      </c>
      <c r="S12" s="13">
        <v>5.3055466669213742E-2</v>
      </c>
      <c r="T12" s="13">
        <v>0.1324695396459474</v>
      </c>
      <c r="U12" s="13">
        <v>0.13459903749325319</v>
      </c>
      <c r="V12" s="13">
        <v>9.557206092640462E-2</v>
      </c>
      <c r="W12" s="13">
        <v>7.1257806662044856E-2</v>
      </c>
      <c r="X12" s="13">
        <v>9.3846142784473965E-2</v>
      </c>
      <c r="Y12" s="13">
        <v>7.9797541019691887E-2</v>
      </c>
      <c r="AA12" s="13">
        <v>7.8310790309478878E-2</v>
      </c>
      <c r="AB12" s="13">
        <v>8.7858545454532505E-2</v>
      </c>
      <c r="AC12" s="13">
        <v>7.9336229740167907E-2</v>
      </c>
      <c r="AD12" s="13">
        <v>0.1387735299459894</v>
      </c>
      <c r="AE12" s="13">
        <v>8.3141640554271257E-2</v>
      </c>
      <c r="AF12" s="13">
        <v>9.3836528350711268E-2</v>
      </c>
      <c r="AH12" s="13">
        <v>6.8284432436645587E-2</v>
      </c>
      <c r="AI12" s="13">
        <v>7.01466369980729E-2</v>
      </c>
      <c r="AJ12" s="13">
        <v>9.5966650851870672E-2</v>
      </c>
      <c r="AK12" s="13">
        <v>0.11313960421540489</v>
      </c>
      <c r="AL12" s="13">
        <v>8.950638742318047E-2</v>
      </c>
      <c r="AN12" s="13">
        <v>8.028597608658157E-2</v>
      </c>
      <c r="AO12" s="13">
        <v>9.8415681441905489E-2</v>
      </c>
      <c r="AP12" s="13">
        <v>0.10375392154526759</v>
      </c>
      <c r="AQ12" s="13">
        <v>8.3249049362173255E-2</v>
      </c>
    </row>
    <row r="13" spans="2:45" ht="19" customHeight="1" x14ac:dyDescent="0.35">
      <c r="B13" s="12" t="s">
        <v>81</v>
      </c>
      <c r="C13" s="13">
        <v>6.2755404853911317E-2</v>
      </c>
      <c r="D13" s="13">
        <v>6.3087522949802577E-2</v>
      </c>
      <c r="E13" s="13">
        <v>6.4460499472195454E-2</v>
      </c>
      <c r="F13" s="13">
        <v>8.6993982574801634E-2</v>
      </c>
      <c r="G13" s="13">
        <v>5.6015822081702173E-2</v>
      </c>
      <c r="H13" s="13">
        <v>6.1191889256970743E-2</v>
      </c>
      <c r="I13" s="13">
        <v>5.1423538752889061E-2</v>
      </c>
      <c r="K13" s="13">
        <v>6.1762596108550873E-2</v>
      </c>
      <c r="L13" s="13">
        <v>6.3558087045121378E-2</v>
      </c>
      <c r="N13" s="13">
        <v>7.1200005143370507E-2</v>
      </c>
      <c r="O13" s="13">
        <v>9.0597455251646253E-2</v>
      </c>
      <c r="P13" s="13">
        <v>3.6071645145904732E-2</v>
      </c>
      <c r="Q13" s="13">
        <v>5.7274977097990377E-2</v>
      </c>
      <c r="R13" s="13">
        <v>3.2640680169081643E-2</v>
      </c>
      <c r="S13" s="13">
        <v>6.5188258920451048E-2</v>
      </c>
      <c r="T13" s="13">
        <v>4.5272742673635798E-2</v>
      </c>
      <c r="U13" s="13">
        <v>6.7028739139824572E-2</v>
      </c>
      <c r="V13" s="13">
        <v>6.7984774516075944E-2</v>
      </c>
      <c r="W13" s="13">
        <v>8.7154910737546415E-2</v>
      </c>
      <c r="X13" s="13">
        <v>0.1004503553207807</v>
      </c>
      <c r="Y13" s="13">
        <v>2.7286106561670301E-2</v>
      </c>
      <c r="AA13" s="13">
        <v>4.2952942758238861E-2</v>
      </c>
      <c r="AB13" s="13">
        <v>6.7330156920146128E-2</v>
      </c>
      <c r="AC13" s="13">
        <v>5.5059094477972782E-2</v>
      </c>
      <c r="AD13" s="13">
        <v>5.9260580076344049E-2</v>
      </c>
      <c r="AE13" s="13">
        <v>0.1053702389323804</v>
      </c>
      <c r="AF13" s="13">
        <v>5.2184963886465763E-2</v>
      </c>
      <c r="AH13" s="13">
        <v>4.8070825708572698E-2</v>
      </c>
      <c r="AI13" s="13">
        <v>6.7954455289910329E-2</v>
      </c>
      <c r="AJ13" s="13">
        <v>6.2806498183563694E-2</v>
      </c>
      <c r="AK13" s="13">
        <v>4.5231339750192029E-2</v>
      </c>
      <c r="AL13" s="13">
        <v>7.8127603822840092E-2</v>
      </c>
      <c r="AN13" s="13">
        <v>5.4160456451204403E-2</v>
      </c>
      <c r="AO13" s="13">
        <v>5.0584627357400221E-2</v>
      </c>
      <c r="AP13" s="13">
        <v>9.0829583194233149E-2</v>
      </c>
      <c r="AQ13" s="13">
        <v>6.2703181682053785E-2</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AS18"/>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1417</v>
      </c>
      <c r="D7" s="22">
        <v>172</v>
      </c>
      <c r="E7" s="22">
        <v>205</v>
      </c>
      <c r="F7" s="22">
        <v>235</v>
      </c>
      <c r="G7" s="22">
        <v>251</v>
      </c>
      <c r="H7" s="22">
        <v>230</v>
      </c>
      <c r="I7" s="22">
        <v>324</v>
      </c>
      <c r="K7" s="22">
        <v>665</v>
      </c>
      <c r="L7" s="22">
        <v>752</v>
      </c>
      <c r="N7" s="22">
        <v>130</v>
      </c>
      <c r="O7" s="22">
        <v>49</v>
      </c>
      <c r="P7" s="22">
        <v>80</v>
      </c>
      <c r="Q7" s="22">
        <v>67</v>
      </c>
      <c r="R7" s="22">
        <v>147</v>
      </c>
      <c r="S7" s="22">
        <v>105</v>
      </c>
      <c r="T7" s="22">
        <v>114</v>
      </c>
      <c r="U7" s="22">
        <v>129</v>
      </c>
      <c r="V7" s="22">
        <v>167</v>
      </c>
      <c r="W7" s="22">
        <v>201</v>
      </c>
      <c r="X7" s="22">
        <v>110</v>
      </c>
      <c r="Y7" s="22">
        <v>118</v>
      </c>
      <c r="AA7" s="22">
        <v>432</v>
      </c>
      <c r="AB7" s="22">
        <v>100</v>
      </c>
      <c r="AC7" s="22">
        <v>89</v>
      </c>
      <c r="AD7" s="22">
        <v>167</v>
      </c>
      <c r="AE7" s="22">
        <v>299</v>
      </c>
      <c r="AF7" s="22">
        <v>330</v>
      </c>
      <c r="AH7" s="22">
        <v>218</v>
      </c>
      <c r="AI7" s="22">
        <v>133</v>
      </c>
      <c r="AJ7" s="22">
        <v>223</v>
      </c>
      <c r="AK7" s="22">
        <v>321</v>
      </c>
      <c r="AL7" s="22">
        <v>522</v>
      </c>
      <c r="AN7" s="22">
        <v>384</v>
      </c>
      <c r="AO7" s="22">
        <v>389</v>
      </c>
      <c r="AP7" s="22">
        <v>286</v>
      </c>
      <c r="AQ7" s="22">
        <v>353</v>
      </c>
    </row>
    <row r="8" spans="2:45" x14ac:dyDescent="0.35">
      <c r="B8" s="7" t="s">
        <v>57</v>
      </c>
      <c r="C8" s="11">
        <v>1420</v>
      </c>
      <c r="D8" s="11">
        <v>178</v>
      </c>
      <c r="E8" s="11">
        <v>210</v>
      </c>
      <c r="F8" s="11">
        <v>228</v>
      </c>
      <c r="G8" s="11">
        <v>238</v>
      </c>
      <c r="H8" s="11">
        <v>213</v>
      </c>
      <c r="I8" s="11">
        <v>353</v>
      </c>
      <c r="K8" s="11">
        <v>635</v>
      </c>
      <c r="L8" s="11">
        <v>785</v>
      </c>
      <c r="N8" s="11">
        <v>129</v>
      </c>
      <c r="O8" s="11">
        <v>48</v>
      </c>
      <c r="P8" s="11">
        <v>76</v>
      </c>
      <c r="Q8" s="11">
        <v>61</v>
      </c>
      <c r="R8" s="11">
        <v>153</v>
      </c>
      <c r="S8" s="11">
        <v>110</v>
      </c>
      <c r="T8" s="11">
        <v>106</v>
      </c>
      <c r="U8" s="11">
        <v>127</v>
      </c>
      <c r="V8" s="11">
        <v>173</v>
      </c>
      <c r="W8" s="11">
        <v>194</v>
      </c>
      <c r="X8" s="11">
        <v>117</v>
      </c>
      <c r="Y8" s="11">
        <v>126</v>
      </c>
      <c r="AA8" s="11">
        <v>426</v>
      </c>
      <c r="AB8" s="11">
        <v>101</v>
      </c>
      <c r="AC8" s="11">
        <v>89</v>
      </c>
      <c r="AD8" s="11">
        <v>168</v>
      </c>
      <c r="AE8" s="11">
        <v>300</v>
      </c>
      <c r="AF8" s="11">
        <v>335</v>
      </c>
      <c r="AH8" s="11">
        <v>213</v>
      </c>
      <c r="AI8" s="11">
        <v>133</v>
      </c>
      <c r="AJ8" s="11">
        <v>222</v>
      </c>
      <c r="AK8" s="11">
        <v>324</v>
      </c>
      <c r="AL8" s="11">
        <v>527</v>
      </c>
      <c r="AN8" s="11">
        <v>367</v>
      </c>
      <c r="AO8" s="11">
        <v>383</v>
      </c>
      <c r="AP8" s="11">
        <v>285</v>
      </c>
      <c r="AQ8" s="11">
        <v>382</v>
      </c>
    </row>
    <row r="9" spans="2:45" ht="32.15" customHeight="1" x14ac:dyDescent="0.35">
      <c r="B9" s="12" t="s">
        <v>165</v>
      </c>
      <c r="C9" s="13">
        <v>0.14146185522459309</v>
      </c>
      <c r="D9" s="13">
        <v>0.16916135728420759</v>
      </c>
      <c r="E9" s="13">
        <v>0.13665649782316011</v>
      </c>
      <c r="F9" s="13">
        <v>0.11181283129058051</v>
      </c>
      <c r="G9" s="13">
        <v>0.15522867139364249</v>
      </c>
      <c r="H9" s="13">
        <v>0.135396693906464</v>
      </c>
      <c r="I9" s="13">
        <v>0.1438857343479171</v>
      </c>
      <c r="K9" s="13">
        <v>0.1857643414827487</v>
      </c>
      <c r="L9" s="13">
        <v>0.1056434592727747</v>
      </c>
      <c r="N9" s="13">
        <v>0.11433885937764431</v>
      </c>
      <c r="O9" s="13">
        <v>0.1268226126168521</v>
      </c>
      <c r="P9" s="13">
        <v>0.14521700142515531</v>
      </c>
      <c r="Q9" s="13">
        <v>0.18323948138120599</v>
      </c>
      <c r="R9" s="13">
        <v>0.15144369104930239</v>
      </c>
      <c r="S9" s="13">
        <v>0.15667452328062509</v>
      </c>
      <c r="T9" s="13">
        <v>0.15986127055270261</v>
      </c>
      <c r="U9" s="13">
        <v>0.17613267028751409</v>
      </c>
      <c r="V9" s="13">
        <v>0.15542101608806069</v>
      </c>
      <c r="W9" s="13">
        <v>0.1046990320610616</v>
      </c>
      <c r="X9" s="13">
        <v>0.1617650989241253</v>
      </c>
      <c r="Y9" s="13">
        <v>9.5079802865222995E-2</v>
      </c>
      <c r="AA9" s="13">
        <v>0.1349533729166677</v>
      </c>
      <c r="AB9" s="13">
        <v>9.4006541432897286E-2</v>
      </c>
      <c r="AC9" s="13">
        <v>8.1211126300174047E-2</v>
      </c>
      <c r="AD9" s="13">
        <v>0.1988357212200639</v>
      </c>
      <c r="AE9" s="13">
        <v>0.1443402250216792</v>
      </c>
      <c r="AF9" s="13">
        <v>0.1486994383473359</v>
      </c>
      <c r="AH9" s="13">
        <v>0.13625876407071519</v>
      </c>
      <c r="AI9" s="13">
        <v>0.101268043082916</v>
      </c>
      <c r="AJ9" s="13">
        <v>0.1148065059212565</v>
      </c>
      <c r="AK9" s="13">
        <v>0.1629903723545045</v>
      </c>
      <c r="AL9" s="13">
        <v>0.15175285184953041</v>
      </c>
      <c r="AN9" s="13">
        <v>0.10856326336226529</v>
      </c>
      <c r="AO9" s="13">
        <v>0.12794645800479901</v>
      </c>
      <c r="AP9" s="13">
        <v>0.17528320315428869</v>
      </c>
      <c r="AQ9" s="13">
        <v>0.16234813706967199</v>
      </c>
    </row>
    <row r="10" spans="2:45" ht="46" customHeight="1" x14ac:dyDescent="0.35">
      <c r="B10" s="12" t="s">
        <v>166</v>
      </c>
      <c r="C10" s="13">
        <v>0.22862392928336009</v>
      </c>
      <c r="D10" s="13">
        <v>0.20731530063250109</v>
      </c>
      <c r="E10" s="13">
        <v>0.24630708273005589</v>
      </c>
      <c r="F10" s="13">
        <v>0.20829702480612319</v>
      </c>
      <c r="G10" s="13">
        <v>0.25043112611658069</v>
      </c>
      <c r="H10" s="13">
        <v>0.21331707176251261</v>
      </c>
      <c r="I10" s="13">
        <v>0.2364782988155496</v>
      </c>
      <c r="K10" s="13">
        <v>0.2375636077800603</v>
      </c>
      <c r="L10" s="13">
        <v>0.22139623234980901</v>
      </c>
      <c r="N10" s="13">
        <v>0.2857050598508945</v>
      </c>
      <c r="O10" s="13">
        <v>0.22429162149905699</v>
      </c>
      <c r="P10" s="13">
        <v>0.1970504865176862</v>
      </c>
      <c r="Q10" s="13">
        <v>0.19943297218434319</v>
      </c>
      <c r="R10" s="13">
        <v>0.1923300428937488</v>
      </c>
      <c r="S10" s="13">
        <v>0.23147286844299281</v>
      </c>
      <c r="T10" s="13">
        <v>0.22254689211985601</v>
      </c>
      <c r="U10" s="13">
        <v>0.17251199762844341</v>
      </c>
      <c r="V10" s="13">
        <v>0.25337120131298452</v>
      </c>
      <c r="W10" s="13">
        <v>0.22005408300590479</v>
      </c>
      <c r="X10" s="13">
        <v>0.2272845674446099</v>
      </c>
      <c r="Y10" s="13">
        <v>0.28874294370749809</v>
      </c>
      <c r="AA10" s="13">
        <v>0.24759862245437891</v>
      </c>
      <c r="AB10" s="13">
        <v>0.25713071551343009</v>
      </c>
      <c r="AC10" s="13">
        <v>0.27613569543011768</v>
      </c>
      <c r="AD10" s="13">
        <v>0.21903345859874071</v>
      </c>
      <c r="AE10" s="13">
        <v>0.17650933797270341</v>
      </c>
      <c r="AF10" s="13">
        <v>0.23473337156740451</v>
      </c>
      <c r="AH10" s="13">
        <v>0.24796285485038819</v>
      </c>
      <c r="AI10" s="13">
        <v>0.24302518519544619</v>
      </c>
      <c r="AJ10" s="13">
        <v>0.25685423841741328</v>
      </c>
      <c r="AK10" s="13">
        <v>0.21407896284879591</v>
      </c>
      <c r="AL10" s="13">
        <v>0.21419471963686229</v>
      </c>
      <c r="AN10" s="13">
        <v>0.24678845761957899</v>
      </c>
      <c r="AO10" s="13">
        <v>0.22161608173761391</v>
      </c>
      <c r="AP10" s="13">
        <v>0.1961181641760808</v>
      </c>
      <c r="AQ10" s="13">
        <v>0.24386167260625469</v>
      </c>
    </row>
    <row r="11" spans="2:45" ht="19" customHeight="1" x14ac:dyDescent="0.35">
      <c r="B11" s="12" t="s">
        <v>167</v>
      </c>
      <c r="C11" s="13">
        <v>0.25982671305493199</v>
      </c>
      <c r="D11" s="13">
        <v>0.31105235801205872</v>
      </c>
      <c r="E11" s="13">
        <v>0.26146784665698819</v>
      </c>
      <c r="F11" s="13">
        <v>0.256529674924666</v>
      </c>
      <c r="G11" s="13">
        <v>0.25198882636190872</v>
      </c>
      <c r="H11" s="13">
        <v>0.26902488899625171</v>
      </c>
      <c r="I11" s="13">
        <v>0.23489107682396279</v>
      </c>
      <c r="K11" s="13">
        <v>0.2491269494567375</v>
      </c>
      <c r="L11" s="13">
        <v>0.26847743227005127</v>
      </c>
      <c r="N11" s="13">
        <v>0.2642581851875444</v>
      </c>
      <c r="O11" s="13">
        <v>0.23845952699825551</v>
      </c>
      <c r="P11" s="13">
        <v>0.32194969719864969</v>
      </c>
      <c r="Q11" s="13">
        <v>0.19186966644942671</v>
      </c>
      <c r="R11" s="13">
        <v>0.24891723823701931</v>
      </c>
      <c r="S11" s="13">
        <v>0.26971969495261378</v>
      </c>
      <c r="T11" s="13">
        <v>0.24342522575528289</v>
      </c>
      <c r="U11" s="13">
        <v>0.3082771555484225</v>
      </c>
      <c r="V11" s="13">
        <v>0.23490373282225099</v>
      </c>
      <c r="W11" s="13">
        <v>0.2304002526615114</v>
      </c>
      <c r="X11" s="13">
        <v>0.23211013577198561</v>
      </c>
      <c r="Y11" s="13">
        <v>0.33364192439300577</v>
      </c>
      <c r="AA11" s="13">
        <v>0.25006816762487588</v>
      </c>
      <c r="AB11" s="13">
        <v>0.23680679469204449</v>
      </c>
      <c r="AC11" s="13">
        <v>0.23950438738661509</v>
      </c>
      <c r="AD11" s="13">
        <v>0.266084166471029</v>
      </c>
      <c r="AE11" s="13">
        <v>0.26792674338890349</v>
      </c>
      <c r="AF11" s="13">
        <v>0.27420881424200771</v>
      </c>
      <c r="AH11" s="13">
        <v>0.2394734127452941</v>
      </c>
      <c r="AI11" s="13">
        <v>0.28949973794497702</v>
      </c>
      <c r="AJ11" s="13">
        <v>0.25114078896860981</v>
      </c>
      <c r="AK11" s="13">
        <v>0.26938919095269931</v>
      </c>
      <c r="AL11" s="13">
        <v>0.2583181368065473</v>
      </c>
      <c r="AN11" s="13">
        <v>0.26118151441321069</v>
      </c>
      <c r="AO11" s="13">
        <v>0.27875090435367872</v>
      </c>
      <c r="AP11" s="13">
        <v>0.28928160585169882</v>
      </c>
      <c r="AQ11" s="13">
        <v>0.21679849367370821</v>
      </c>
    </row>
    <row r="12" spans="2:45" ht="32.15" customHeight="1" x14ac:dyDescent="0.35">
      <c r="B12" s="12" t="s">
        <v>168</v>
      </c>
      <c r="C12" s="13">
        <v>0.2405558793657091</v>
      </c>
      <c r="D12" s="13">
        <v>0.21266083712944839</v>
      </c>
      <c r="E12" s="13">
        <v>0.26225738505676072</v>
      </c>
      <c r="F12" s="13">
        <v>0.26625069391718331</v>
      </c>
      <c r="G12" s="13">
        <v>0.23933519970630379</v>
      </c>
      <c r="H12" s="13">
        <v>0.24095749694318319</v>
      </c>
      <c r="I12" s="13">
        <v>0.2256712694819705</v>
      </c>
      <c r="K12" s="13">
        <v>0.22256586366558981</v>
      </c>
      <c r="L12" s="13">
        <v>0.25510074038708519</v>
      </c>
      <c r="N12" s="13">
        <v>0.19798465911977969</v>
      </c>
      <c r="O12" s="13">
        <v>0.23690074601902131</v>
      </c>
      <c r="P12" s="13">
        <v>0.20225207767810979</v>
      </c>
      <c r="Q12" s="13">
        <v>0.27979540025957128</v>
      </c>
      <c r="R12" s="13">
        <v>0.32032324965931852</v>
      </c>
      <c r="S12" s="13">
        <v>0.18375882333040511</v>
      </c>
      <c r="T12" s="13">
        <v>0.28560421868274849</v>
      </c>
      <c r="U12" s="13">
        <v>0.24660594232101571</v>
      </c>
      <c r="V12" s="13">
        <v>0.23962523047732001</v>
      </c>
      <c r="W12" s="13">
        <v>0.26803544306936089</v>
      </c>
      <c r="X12" s="13">
        <v>0.16692448569476831</v>
      </c>
      <c r="Y12" s="13">
        <v>0.22586336027811421</v>
      </c>
      <c r="AA12" s="13">
        <v>0.25484847407710381</v>
      </c>
      <c r="AB12" s="13">
        <v>0.29300657138016101</v>
      </c>
      <c r="AC12" s="13">
        <v>0.31731125606619892</v>
      </c>
      <c r="AD12" s="13">
        <v>0.23916941463639679</v>
      </c>
      <c r="AE12" s="13">
        <v>0.21378733205280809</v>
      </c>
      <c r="AF12" s="13">
        <v>0.21075469083785431</v>
      </c>
      <c r="AH12" s="13">
        <v>0.2704676401255795</v>
      </c>
      <c r="AI12" s="13">
        <v>0.2289743934802535</v>
      </c>
      <c r="AJ12" s="13">
        <v>0.2397987331269742</v>
      </c>
      <c r="AK12" s="13">
        <v>0.25405301019611892</v>
      </c>
      <c r="AL12" s="13">
        <v>0.2234241804628708</v>
      </c>
      <c r="AN12" s="13">
        <v>0.28476908255925892</v>
      </c>
      <c r="AO12" s="13">
        <v>0.25963655288540111</v>
      </c>
      <c r="AP12" s="13">
        <v>0.20527116343333651</v>
      </c>
      <c r="AQ12" s="13">
        <v>0.2054053321717256</v>
      </c>
    </row>
    <row r="13" spans="2:45" ht="19" customHeight="1" x14ac:dyDescent="0.35">
      <c r="B13" s="12" t="s">
        <v>81</v>
      </c>
      <c r="C13" s="13">
        <v>0.12953162307140559</v>
      </c>
      <c r="D13" s="13">
        <v>9.9810146941784236E-2</v>
      </c>
      <c r="E13" s="13">
        <v>9.3311187733035178E-2</v>
      </c>
      <c r="F13" s="13">
        <v>0.15710977506144691</v>
      </c>
      <c r="G13" s="13">
        <v>0.1030161764215642</v>
      </c>
      <c r="H13" s="13">
        <v>0.14130384839158841</v>
      </c>
      <c r="I13" s="13">
        <v>0.15907362053060009</v>
      </c>
      <c r="K13" s="13">
        <v>0.1049792376148637</v>
      </c>
      <c r="L13" s="13">
        <v>0.1493821357202797</v>
      </c>
      <c r="N13" s="13">
        <v>0.13771323646413711</v>
      </c>
      <c r="O13" s="13">
        <v>0.17352549286681421</v>
      </c>
      <c r="P13" s="13">
        <v>0.13353073718039901</v>
      </c>
      <c r="Q13" s="13">
        <v>0.14566247972545299</v>
      </c>
      <c r="R13" s="13">
        <v>8.6985778160610816E-2</v>
      </c>
      <c r="S13" s="13">
        <v>0.15837408999336319</v>
      </c>
      <c r="T13" s="13">
        <v>8.8562392889410008E-2</v>
      </c>
      <c r="U13" s="13">
        <v>9.6472234214604366E-2</v>
      </c>
      <c r="V13" s="13">
        <v>0.11667881929938401</v>
      </c>
      <c r="W13" s="13">
        <v>0.17681118920216141</v>
      </c>
      <c r="X13" s="13">
        <v>0.21191571216451099</v>
      </c>
      <c r="Y13" s="13">
        <v>5.6671968756158937E-2</v>
      </c>
      <c r="AA13" s="13">
        <v>0.1125313629269736</v>
      </c>
      <c r="AB13" s="13">
        <v>0.1190493769814671</v>
      </c>
      <c r="AC13" s="13">
        <v>8.5837534816894406E-2</v>
      </c>
      <c r="AD13" s="13">
        <v>7.6877239073769948E-2</v>
      </c>
      <c r="AE13" s="13">
        <v>0.19743636156390559</v>
      </c>
      <c r="AF13" s="13">
        <v>0.13160368500539779</v>
      </c>
      <c r="AH13" s="13">
        <v>0.105837328208023</v>
      </c>
      <c r="AI13" s="13">
        <v>0.13723264029640739</v>
      </c>
      <c r="AJ13" s="13">
        <v>0.13739973356574611</v>
      </c>
      <c r="AK13" s="13">
        <v>9.9488463647881373E-2</v>
      </c>
      <c r="AL13" s="13">
        <v>0.15231011124418919</v>
      </c>
      <c r="AN13" s="13">
        <v>9.8697682045686227E-2</v>
      </c>
      <c r="AO13" s="13">
        <v>0.1120500030185074</v>
      </c>
      <c r="AP13" s="13">
        <v>0.13404586338459529</v>
      </c>
      <c r="AQ13" s="13">
        <v>0.17158636447863951</v>
      </c>
    </row>
    <row r="15" spans="2:45" x14ac:dyDescent="0.35">
      <c r="B15" t="s">
        <v>344</v>
      </c>
    </row>
    <row r="16" spans="2:45" x14ac:dyDescent="0.35">
      <c r="B16" t="s">
        <v>345</v>
      </c>
    </row>
    <row r="18" spans="2:2" x14ac:dyDescent="0.35">
      <c r="B18"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2:H19"/>
  <sheetViews>
    <sheetView showGridLines="0" workbookViewId="0"/>
  </sheetViews>
  <sheetFormatPr defaultColWidth="8.81640625" defaultRowHeight="14.5" x14ac:dyDescent="0.35"/>
  <cols>
    <col min="1" max="1" width="5" customWidth="1"/>
    <col min="2" max="2" width="25" customWidth="1"/>
    <col min="3" max="8" width="20" customWidth="1"/>
  </cols>
  <sheetData>
    <row r="2" spans="2:8" ht="40" customHeight="1" x14ac:dyDescent="0.35">
      <c r="D2" s="14" t="s">
        <v>414</v>
      </c>
    </row>
    <row r="6" spans="2:8" ht="74.150000000000006" customHeight="1" x14ac:dyDescent="0.35">
      <c r="C6" s="15" t="s">
        <v>415</v>
      </c>
      <c r="D6" s="15" t="s">
        <v>416</v>
      </c>
      <c r="E6" s="15" t="s">
        <v>417</v>
      </c>
      <c r="F6" s="15" t="s">
        <v>418</v>
      </c>
      <c r="G6" s="15" t="s">
        <v>419</v>
      </c>
      <c r="H6" s="15" t="s">
        <v>420</v>
      </c>
    </row>
    <row r="7" spans="2:8" x14ac:dyDescent="0.35">
      <c r="B7" s="12" t="s">
        <v>101</v>
      </c>
      <c r="C7" s="13">
        <v>0.18208518733009421</v>
      </c>
      <c r="D7" s="13">
        <v>0.1264549922318898</v>
      </c>
      <c r="E7" s="13">
        <v>0.1187270909434117</v>
      </c>
      <c r="F7" s="13">
        <v>9.1799066680639169E-2</v>
      </c>
      <c r="G7" s="13">
        <v>9.5161698762260272E-2</v>
      </c>
      <c r="H7" s="13">
        <v>0.18463266350548649</v>
      </c>
    </row>
    <row r="8" spans="2:8" x14ac:dyDescent="0.35">
      <c r="B8" s="12" t="s">
        <v>102</v>
      </c>
      <c r="C8" s="13">
        <v>0.33048372763615153</v>
      </c>
      <c r="D8" s="13">
        <v>0.27111779439376971</v>
      </c>
      <c r="E8" s="13">
        <v>0.27939363038378051</v>
      </c>
      <c r="F8" s="13">
        <v>0.21322491851186159</v>
      </c>
      <c r="G8" s="13">
        <v>0.23079812946672701</v>
      </c>
      <c r="H8" s="13">
        <v>0.35226122536115068</v>
      </c>
    </row>
    <row r="9" spans="2:8" ht="29" x14ac:dyDescent="0.35">
      <c r="B9" s="12" t="s">
        <v>103</v>
      </c>
      <c r="C9" s="13">
        <v>0.1912044592051696</v>
      </c>
      <c r="D9" s="13">
        <v>0.19038890354045929</v>
      </c>
      <c r="E9" s="13">
        <v>0.21749872576305379</v>
      </c>
      <c r="F9" s="13">
        <v>0.23367106790630529</v>
      </c>
      <c r="G9" s="13">
        <v>0.25650896266008411</v>
      </c>
      <c r="H9" s="13">
        <v>0.18355114272543019</v>
      </c>
    </row>
    <row r="10" spans="2:8" x14ac:dyDescent="0.35">
      <c r="B10" s="12" t="s">
        <v>104</v>
      </c>
      <c r="C10" s="13">
        <v>0.13356007162809089</v>
      </c>
      <c r="D10" s="13">
        <v>0.1725915353877458</v>
      </c>
      <c r="E10" s="13">
        <v>0.16722879659585579</v>
      </c>
      <c r="F10" s="13">
        <v>0.17767167705976741</v>
      </c>
      <c r="G10" s="13">
        <v>0.17405651230434821</v>
      </c>
      <c r="H10" s="13">
        <v>0.1287734422898896</v>
      </c>
    </row>
    <row r="11" spans="2:8" x14ac:dyDescent="0.35">
      <c r="B11" s="12" t="s">
        <v>105</v>
      </c>
      <c r="C11" s="13">
        <v>0.1208895844681649</v>
      </c>
      <c r="D11" s="13">
        <v>0.1992647490030684</v>
      </c>
      <c r="E11" s="13">
        <v>0.1742863422172562</v>
      </c>
      <c r="F11" s="13">
        <v>0.2189899649573801</v>
      </c>
      <c r="G11" s="13">
        <v>0.18139183391443761</v>
      </c>
      <c r="H11" s="13">
        <v>0.10995771418894081</v>
      </c>
    </row>
    <row r="12" spans="2:8" x14ac:dyDescent="0.35">
      <c r="B12" s="12" t="s">
        <v>81</v>
      </c>
      <c r="C12" s="13">
        <v>4.1776969732328993E-2</v>
      </c>
      <c r="D12" s="13">
        <v>4.01820254430671E-2</v>
      </c>
      <c r="E12" s="13">
        <v>4.2865414096641997E-2</v>
      </c>
      <c r="F12" s="13">
        <v>6.4643304884046529E-2</v>
      </c>
      <c r="G12" s="13">
        <v>6.208286289214289E-2</v>
      </c>
      <c r="H12" s="13">
        <v>4.0823811929102213E-2</v>
      </c>
    </row>
    <row r="15" spans="2:8" x14ac:dyDescent="0.35">
      <c r="B15" t="s">
        <v>344</v>
      </c>
    </row>
    <row r="16" spans="2:8"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0.1264549922318898</v>
      </c>
      <c r="D9" s="13">
        <v>0.1749972985709578</v>
      </c>
      <c r="E9" s="13">
        <v>0.19028098522299661</v>
      </c>
      <c r="F9" s="13">
        <v>0.148347246123051</v>
      </c>
      <c r="G9" s="13">
        <v>0.14250258827287751</v>
      </c>
      <c r="H9" s="13">
        <v>7.7827732055361268E-2</v>
      </c>
      <c r="I9" s="13">
        <v>4.4566685910057212E-2</v>
      </c>
      <c r="K9" s="13">
        <v>0.1447883692148039</v>
      </c>
      <c r="L9" s="13">
        <v>0.10850588296739611</v>
      </c>
      <c r="N9" s="13">
        <v>0.1224052390546823</v>
      </c>
      <c r="O9" s="13">
        <v>6.3880548780082119E-2</v>
      </c>
      <c r="P9" s="13">
        <v>0.1159801538705357</v>
      </c>
      <c r="Q9" s="13">
        <v>0.12848468938708429</v>
      </c>
      <c r="R9" s="13">
        <v>0.12767337073275109</v>
      </c>
      <c r="S9" s="13">
        <v>0.1134831177065989</v>
      </c>
      <c r="T9" s="13">
        <v>0.13470369247193631</v>
      </c>
      <c r="U9" s="13">
        <v>0.1724193100322641</v>
      </c>
      <c r="V9" s="13">
        <v>0.17528381604615861</v>
      </c>
      <c r="W9" s="13">
        <v>9.66211825550055E-2</v>
      </c>
      <c r="X9" s="13">
        <v>9.0077782375144855E-2</v>
      </c>
      <c r="Y9" s="13">
        <v>0.1137249344941229</v>
      </c>
      <c r="AA9" s="13">
        <v>0.1469600455029543</v>
      </c>
      <c r="AB9" s="13">
        <v>0.11244580709006539</v>
      </c>
      <c r="AC9" s="13">
        <v>0.11999675817027559</v>
      </c>
      <c r="AD9" s="13">
        <v>0.14500299107887071</v>
      </c>
      <c r="AE9" s="13">
        <v>9.8050139188986363E-2</v>
      </c>
      <c r="AF9" s="13">
        <v>0.1182298860343995</v>
      </c>
      <c r="AH9" s="13">
        <v>0.16185675462522781</v>
      </c>
      <c r="AI9" s="13">
        <v>9.9619538175599195E-2</v>
      </c>
      <c r="AJ9" s="13">
        <v>0.12912376459076191</v>
      </c>
      <c r="AK9" s="13">
        <v>0.1221573968734106</v>
      </c>
      <c r="AL9" s="13">
        <v>0.1173309968299279</v>
      </c>
      <c r="AN9" s="13">
        <v>0.154461949881851</v>
      </c>
      <c r="AO9" s="13">
        <v>0.1193424930779559</v>
      </c>
      <c r="AP9" s="13">
        <v>0.13535774547366941</v>
      </c>
      <c r="AQ9" s="13">
        <v>9.5609342275756876E-2</v>
      </c>
    </row>
    <row r="10" spans="2:45" ht="19" customHeight="1" x14ac:dyDescent="0.35">
      <c r="B10" s="12" t="s">
        <v>102</v>
      </c>
      <c r="C10" s="13">
        <v>0.27111779439376971</v>
      </c>
      <c r="D10" s="13">
        <v>0.27414690705256822</v>
      </c>
      <c r="E10" s="13">
        <v>0.3043890173979229</v>
      </c>
      <c r="F10" s="13">
        <v>0.32573976521793641</v>
      </c>
      <c r="G10" s="13">
        <v>0.26826496133843197</v>
      </c>
      <c r="H10" s="13">
        <v>0.27680970901096591</v>
      </c>
      <c r="I10" s="13">
        <v>0.19618971605410271</v>
      </c>
      <c r="K10" s="13">
        <v>0.27966707068706131</v>
      </c>
      <c r="L10" s="13">
        <v>0.26274771099540589</v>
      </c>
      <c r="N10" s="13">
        <v>0.30671632828918249</v>
      </c>
      <c r="O10" s="13">
        <v>0.20640823391824389</v>
      </c>
      <c r="P10" s="13">
        <v>0.2130134979765721</v>
      </c>
      <c r="Q10" s="13">
        <v>0.2409870793256402</v>
      </c>
      <c r="R10" s="13">
        <v>0.32461792835440861</v>
      </c>
      <c r="S10" s="13">
        <v>0.31601385903535589</v>
      </c>
      <c r="T10" s="13">
        <v>0.22692246274261729</v>
      </c>
      <c r="U10" s="13">
        <v>0.21559001032655159</v>
      </c>
      <c r="V10" s="13">
        <v>0.3115631382530944</v>
      </c>
      <c r="W10" s="13">
        <v>0.264998066175751</v>
      </c>
      <c r="X10" s="13">
        <v>0.25137234325590369</v>
      </c>
      <c r="Y10" s="13">
        <v>0.25093196763314513</v>
      </c>
      <c r="AA10" s="13">
        <v>0.29250030361137203</v>
      </c>
      <c r="AB10" s="13">
        <v>0.29184995484253418</v>
      </c>
      <c r="AC10" s="13">
        <v>0.27610586985532137</v>
      </c>
      <c r="AD10" s="13">
        <v>0.26513891729353689</v>
      </c>
      <c r="AE10" s="13">
        <v>0.23862325955487271</v>
      </c>
      <c r="AF10" s="13">
        <v>0.2642838665920586</v>
      </c>
      <c r="AH10" s="13">
        <v>0.32982613639051889</v>
      </c>
      <c r="AI10" s="13">
        <v>0.24104998772114219</v>
      </c>
      <c r="AJ10" s="13">
        <v>0.26077343948150578</v>
      </c>
      <c r="AK10" s="13">
        <v>0.29302496035201608</v>
      </c>
      <c r="AL10" s="13">
        <v>0.23923912841271899</v>
      </c>
      <c r="AN10" s="13">
        <v>0.29717945317134498</v>
      </c>
      <c r="AO10" s="13">
        <v>0.24892471687513401</v>
      </c>
      <c r="AP10" s="13">
        <v>0.29046533894958998</v>
      </c>
      <c r="AQ10" s="13">
        <v>0.24874072438399139</v>
      </c>
    </row>
    <row r="11" spans="2:45" ht="32.15" customHeight="1" x14ac:dyDescent="0.35">
      <c r="B11" s="12" t="s">
        <v>103</v>
      </c>
      <c r="C11" s="13">
        <v>0.19038890354045929</v>
      </c>
      <c r="D11" s="13">
        <v>0.1854937547785703</v>
      </c>
      <c r="E11" s="13">
        <v>0.13536930789131019</v>
      </c>
      <c r="F11" s="13">
        <v>0.16879798630821519</v>
      </c>
      <c r="G11" s="13">
        <v>0.21859045329100249</v>
      </c>
      <c r="H11" s="13">
        <v>0.192875394019622</v>
      </c>
      <c r="I11" s="13">
        <v>0.23133927856690409</v>
      </c>
      <c r="K11" s="13">
        <v>0.16937333396775439</v>
      </c>
      <c r="L11" s="13">
        <v>0.210963986618039</v>
      </c>
      <c r="N11" s="13">
        <v>0.18117095709801309</v>
      </c>
      <c r="O11" s="13">
        <v>0.30672833369823738</v>
      </c>
      <c r="P11" s="13">
        <v>0.25750036631264261</v>
      </c>
      <c r="Q11" s="13">
        <v>0.16240398821574989</v>
      </c>
      <c r="R11" s="13">
        <v>0.16965483786794769</v>
      </c>
      <c r="S11" s="13">
        <v>0.1992771398473546</v>
      </c>
      <c r="T11" s="13">
        <v>0.1963019954882467</v>
      </c>
      <c r="U11" s="13">
        <v>0.15476314077116601</v>
      </c>
      <c r="V11" s="13">
        <v>0.159583329522758</v>
      </c>
      <c r="W11" s="13">
        <v>0.1738642985960209</v>
      </c>
      <c r="X11" s="13">
        <v>0.2275592769596243</v>
      </c>
      <c r="Y11" s="13">
        <v>0.22308869215632501</v>
      </c>
      <c r="AA11" s="13">
        <v>0.2053338248929405</v>
      </c>
      <c r="AB11" s="13">
        <v>0.1506723995620283</v>
      </c>
      <c r="AC11" s="13">
        <v>0.17169060410144471</v>
      </c>
      <c r="AD11" s="13">
        <v>0.15798118017205601</v>
      </c>
      <c r="AE11" s="13">
        <v>0.17827145311202969</v>
      </c>
      <c r="AF11" s="13">
        <v>0.21465486463683289</v>
      </c>
      <c r="AH11" s="13">
        <v>0.18829883686970131</v>
      </c>
      <c r="AI11" s="13">
        <v>0.21698905849147929</v>
      </c>
      <c r="AJ11" s="13">
        <v>0.1764746105343995</v>
      </c>
      <c r="AK11" s="13">
        <v>0.18141756521518179</v>
      </c>
      <c r="AL11" s="13">
        <v>0.19627670365822661</v>
      </c>
      <c r="AN11" s="13">
        <v>0.1891419469274542</v>
      </c>
      <c r="AO11" s="13">
        <v>0.1880855120060369</v>
      </c>
      <c r="AP11" s="13">
        <v>0.18956478701025439</v>
      </c>
      <c r="AQ11" s="13">
        <v>0.19426701965354559</v>
      </c>
    </row>
    <row r="12" spans="2:45" ht="19" customHeight="1" x14ac:dyDescent="0.35">
      <c r="B12" s="12" t="s">
        <v>104</v>
      </c>
      <c r="C12" s="13">
        <v>0.1725915353877458</v>
      </c>
      <c r="D12" s="13">
        <v>0.1746073682113137</v>
      </c>
      <c r="E12" s="13">
        <v>0.18701803146384249</v>
      </c>
      <c r="F12" s="13">
        <v>0.13632398431179771</v>
      </c>
      <c r="G12" s="13">
        <v>0.16168552750882109</v>
      </c>
      <c r="H12" s="13">
        <v>0.1774368072918345</v>
      </c>
      <c r="I12" s="13">
        <v>0.19458338719787549</v>
      </c>
      <c r="K12" s="13">
        <v>0.1582528718461291</v>
      </c>
      <c r="L12" s="13">
        <v>0.18662966043449211</v>
      </c>
      <c r="N12" s="13">
        <v>0.13513591282671719</v>
      </c>
      <c r="O12" s="13">
        <v>0.2134545849378425</v>
      </c>
      <c r="P12" s="13">
        <v>0.17986917254446841</v>
      </c>
      <c r="Q12" s="13">
        <v>0.21855705867140521</v>
      </c>
      <c r="R12" s="13">
        <v>0.16221400131551991</v>
      </c>
      <c r="S12" s="13">
        <v>0.15454985797054291</v>
      </c>
      <c r="T12" s="13">
        <v>0.17326937092939451</v>
      </c>
      <c r="U12" s="13">
        <v>0.17163131816144281</v>
      </c>
      <c r="V12" s="13">
        <v>0.1624760768269482</v>
      </c>
      <c r="W12" s="13">
        <v>0.21685148379447181</v>
      </c>
      <c r="X12" s="13">
        <v>0.14600426700926139</v>
      </c>
      <c r="Y12" s="13">
        <v>0.17643376806090419</v>
      </c>
      <c r="AA12" s="13">
        <v>0.1761288033838333</v>
      </c>
      <c r="AB12" s="13">
        <v>0.15412714031936639</v>
      </c>
      <c r="AC12" s="13">
        <v>0.1462584365182239</v>
      </c>
      <c r="AD12" s="13">
        <v>0.1637012896969999</v>
      </c>
      <c r="AE12" s="13">
        <v>0.17510500354706721</v>
      </c>
      <c r="AF12" s="13">
        <v>0.18286100387029691</v>
      </c>
      <c r="AH12" s="13">
        <v>0.17355643316754321</v>
      </c>
      <c r="AI12" s="13">
        <v>0.16940296181196879</v>
      </c>
      <c r="AJ12" s="13">
        <v>0.17621506369444789</v>
      </c>
      <c r="AK12" s="13">
        <v>0.1563918077732219</v>
      </c>
      <c r="AL12" s="13">
        <v>0.18210177791112181</v>
      </c>
      <c r="AN12" s="13">
        <v>0.15034065664611981</v>
      </c>
      <c r="AO12" s="13">
        <v>0.20205439310802351</v>
      </c>
      <c r="AP12" s="13">
        <v>0.176045603806877</v>
      </c>
      <c r="AQ12" s="13">
        <v>0.1632013025131813</v>
      </c>
    </row>
    <row r="13" spans="2:45" ht="19" customHeight="1" x14ac:dyDescent="0.35">
      <c r="B13" s="12" t="s">
        <v>105</v>
      </c>
      <c r="C13" s="13">
        <v>0.1992647490030684</v>
      </c>
      <c r="D13" s="13">
        <v>0.14503979331603931</v>
      </c>
      <c r="E13" s="13">
        <v>0.14506884099810949</v>
      </c>
      <c r="F13" s="13">
        <v>0.1868449258751668</v>
      </c>
      <c r="G13" s="13">
        <v>0.186194458774916</v>
      </c>
      <c r="H13" s="13">
        <v>0.2276155686313483</v>
      </c>
      <c r="I13" s="13">
        <v>0.28061082141723082</v>
      </c>
      <c r="K13" s="13">
        <v>0.2076102435352368</v>
      </c>
      <c r="L13" s="13">
        <v>0.19109417609859339</v>
      </c>
      <c r="N13" s="13">
        <v>0.2249267797642707</v>
      </c>
      <c r="O13" s="13">
        <v>0.1937621685125491</v>
      </c>
      <c r="P13" s="13">
        <v>0.1721603411013678</v>
      </c>
      <c r="Q13" s="13">
        <v>0.22355319535050949</v>
      </c>
      <c r="R13" s="13">
        <v>0.18257510056272089</v>
      </c>
      <c r="S13" s="13">
        <v>0.1894741108791726</v>
      </c>
      <c r="T13" s="13">
        <v>0.2322307410540069</v>
      </c>
      <c r="U13" s="13">
        <v>0.21324438905211751</v>
      </c>
      <c r="V13" s="13">
        <v>0.16215064135144031</v>
      </c>
      <c r="W13" s="13">
        <v>0.19377983082374009</v>
      </c>
      <c r="X13" s="13">
        <v>0.23803006237023849</v>
      </c>
      <c r="Y13" s="13">
        <v>0.20024212437969979</v>
      </c>
      <c r="AA13" s="13">
        <v>0.14993072808476221</v>
      </c>
      <c r="AB13" s="13">
        <v>0.2441948282529908</v>
      </c>
      <c r="AC13" s="13">
        <v>0.2430801094702163</v>
      </c>
      <c r="AD13" s="13">
        <v>0.24123336560041861</v>
      </c>
      <c r="AE13" s="13">
        <v>0.23279732145617929</v>
      </c>
      <c r="AF13" s="13">
        <v>0.191405227852394</v>
      </c>
      <c r="AH13" s="13">
        <v>0.1297782188431697</v>
      </c>
      <c r="AI13" s="13">
        <v>0.23747765809647789</v>
      </c>
      <c r="AJ13" s="13">
        <v>0.19674289510527809</v>
      </c>
      <c r="AK13" s="13">
        <v>0.2075111110130817</v>
      </c>
      <c r="AL13" s="13">
        <v>0.21982987944909349</v>
      </c>
      <c r="AN13" s="13">
        <v>0.178270782878372</v>
      </c>
      <c r="AO13" s="13">
        <v>0.2096013587818881</v>
      </c>
      <c r="AP13" s="13">
        <v>0.16823578504430159</v>
      </c>
      <c r="AQ13" s="13">
        <v>0.23902518766950531</v>
      </c>
    </row>
    <row r="14" spans="2:45" ht="19" customHeight="1" x14ac:dyDescent="0.35">
      <c r="B14" s="12" t="s">
        <v>81</v>
      </c>
      <c r="C14" s="13">
        <v>4.01820254430671E-2</v>
      </c>
      <c r="D14" s="13">
        <v>4.5714878070551052E-2</v>
      </c>
      <c r="E14" s="13">
        <v>3.7873817025818428E-2</v>
      </c>
      <c r="F14" s="13">
        <v>3.3946092163832951E-2</v>
      </c>
      <c r="G14" s="13">
        <v>2.2762010813950889E-2</v>
      </c>
      <c r="H14" s="13">
        <v>4.7434788990867921E-2</v>
      </c>
      <c r="I14" s="13">
        <v>5.2710110853829852E-2</v>
      </c>
      <c r="K14" s="13">
        <v>4.0308110749014588E-2</v>
      </c>
      <c r="L14" s="13">
        <v>4.0058582886073502E-2</v>
      </c>
      <c r="N14" s="13">
        <v>2.964478296713426E-2</v>
      </c>
      <c r="O14" s="13">
        <v>1.5766130153044879E-2</v>
      </c>
      <c r="P14" s="13">
        <v>6.1476468194413381E-2</v>
      </c>
      <c r="Q14" s="13">
        <v>2.601398904961098E-2</v>
      </c>
      <c r="R14" s="13">
        <v>3.3264761166651807E-2</v>
      </c>
      <c r="S14" s="13">
        <v>2.720191456097501E-2</v>
      </c>
      <c r="T14" s="13">
        <v>3.6571737313798411E-2</v>
      </c>
      <c r="U14" s="13">
        <v>7.235183165645788E-2</v>
      </c>
      <c r="V14" s="13">
        <v>2.8942997999600518E-2</v>
      </c>
      <c r="W14" s="13">
        <v>5.3885138055010509E-2</v>
      </c>
      <c r="X14" s="13">
        <v>4.6956268029826997E-2</v>
      </c>
      <c r="Y14" s="13">
        <v>3.557851327580306E-2</v>
      </c>
      <c r="AA14" s="13">
        <v>2.9146294524137601E-2</v>
      </c>
      <c r="AB14" s="13">
        <v>4.6709869933014909E-2</v>
      </c>
      <c r="AC14" s="13">
        <v>4.286822188451813E-2</v>
      </c>
      <c r="AD14" s="13">
        <v>2.69422561581181E-2</v>
      </c>
      <c r="AE14" s="13">
        <v>7.7152823140864857E-2</v>
      </c>
      <c r="AF14" s="13">
        <v>2.85651510140181E-2</v>
      </c>
      <c r="AH14" s="13">
        <v>1.6683620103838961E-2</v>
      </c>
      <c r="AI14" s="13">
        <v>3.5460795703332562E-2</v>
      </c>
      <c r="AJ14" s="13">
        <v>6.0670226593606658E-2</v>
      </c>
      <c r="AK14" s="13">
        <v>3.9497158773087952E-2</v>
      </c>
      <c r="AL14" s="13">
        <v>4.5221513738911263E-2</v>
      </c>
      <c r="AN14" s="13">
        <v>3.060521049485828E-2</v>
      </c>
      <c r="AO14" s="13">
        <v>3.1991526150961458E-2</v>
      </c>
      <c r="AP14" s="13">
        <v>4.033073971530779E-2</v>
      </c>
      <c r="AQ14" s="13">
        <v>5.9156423504019423E-2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0.1187270909434117</v>
      </c>
      <c r="D9" s="13">
        <v>0.1568130231266483</v>
      </c>
      <c r="E9" s="13">
        <v>0.15586616154024349</v>
      </c>
      <c r="F9" s="13">
        <v>0.1165645679205829</v>
      </c>
      <c r="G9" s="13">
        <v>0.13444246127366311</v>
      </c>
      <c r="H9" s="13">
        <v>0.1232433761992129</v>
      </c>
      <c r="I9" s="13">
        <v>4.9452960353550617E-2</v>
      </c>
      <c r="K9" s="13">
        <v>0.16262858750552989</v>
      </c>
      <c r="L9" s="13">
        <v>7.5745770076960151E-2</v>
      </c>
      <c r="N9" s="13">
        <v>0.13183829183920079</v>
      </c>
      <c r="O9" s="13">
        <v>0.1153341374185074</v>
      </c>
      <c r="P9" s="13">
        <v>6.538566057822591E-2</v>
      </c>
      <c r="Q9" s="13">
        <v>0.14104566486314021</v>
      </c>
      <c r="R9" s="13">
        <v>0.14990905429272561</v>
      </c>
      <c r="S9" s="13">
        <v>0.1191629031191864</v>
      </c>
      <c r="T9" s="13">
        <v>9.0062733367923212E-2</v>
      </c>
      <c r="U9" s="13">
        <v>0.12755745189758971</v>
      </c>
      <c r="V9" s="13">
        <v>0.1615259609896818</v>
      </c>
      <c r="W9" s="13">
        <v>0.11391592485389131</v>
      </c>
      <c r="X9" s="13">
        <v>9.6347201932171389E-2</v>
      </c>
      <c r="Y9" s="13">
        <v>6.1037546919799089E-2</v>
      </c>
      <c r="AA9" s="13">
        <v>0.1373489664676473</v>
      </c>
      <c r="AB9" s="13">
        <v>0.1026673306276835</v>
      </c>
      <c r="AC9" s="13">
        <v>9.290574042624658E-2</v>
      </c>
      <c r="AD9" s="13">
        <v>0.12837427316679911</v>
      </c>
      <c r="AE9" s="13">
        <v>9.836762717294513E-2</v>
      </c>
      <c r="AF9" s="13">
        <v>0.11661581930438419</v>
      </c>
      <c r="AH9" s="13">
        <v>0.1691896742416405</v>
      </c>
      <c r="AI9" s="13">
        <v>8.3124001086606017E-2</v>
      </c>
      <c r="AJ9" s="13">
        <v>0.1079629965866757</v>
      </c>
      <c r="AK9" s="13">
        <v>0.1063772949070128</v>
      </c>
      <c r="AL9" s="13">
        <v>0.11504111924551</v>
      </c>
      <c r="AN9" s="13">
        <v>0.1316465984689974</v>
      </c>
      <c r="AO9" s="13">
        <v>0.11272645091389701</v>
      </c>
      <c r="AP9" s="13">
        <v>0.1308018337933661</v>
      </c>
      <c r="AQ9" s="13">
        <v>0.100153618109635</v>
      </c>
    </row>
    <row r="10" spans="2:45" ht="19" customHeight="1" x14ac:dyDescent="0.35">
      <c r="B10" s="12" t="s">
        <v>102</v>
      </c>
      <c r="C10" s="13">
        <v>0.27939363038378051</v>
      </c>
      <c r="D10" s="13">
        <v>0.31359519326107438</v>
      </c>
      <c r="E10" s="13">
        <v>0.33256552999597888</v>
      </c>
      <c r="F10" s="13">
        <v>0.30041516761437698</v>
      </c>
      <c r="G10" s="13">
        <v>0.29323637561242588</v>
      </c>
      <c r="H10" s="13">
        <v>0.22507118844614671</v>
      </c>
      <c r="I10" s="13">
        <v>0.22193407027168821</v>
      </c>
      <c r="K10" s="13">
        <v>0.30776530535375668</v>
      </c>
      <c r="L10" s="13">
        <v>0.25161662593296952</v>
      </c>
      <c r="N10" s="13">
        <v>0.28948486572734711</v>
      </c>
      <c r="O10" s="13">
        <v>0.2072852092198389</v>
      </c>
      <c r="P10" s="13">
        <v>0.32930310556471509</v>
      </c>
      <c r="Q10" s="13">
        <v>0.23486674743567271</v>
      </c>
      <c r="R10" s="13">
        <v>0.26522282979293799</v>
      </c>
      <c r="S10" s="13">
        <v>0.25263584154960661</v>
      </c>
      <c r="T10" s="13">
        <v>0.27147685658038728</v>
      </c>
      <c r="U10" s="13">
        <v>0.26004224992665659</v>
      </c>
      <c r="V10" s="13">
        <v>0.31161408902702381</v>
      </c>
      <c r="W10" s="13">
        <v>0.25969308835830052</v>
      </c>
      <c r="X10" s="13">
        <v>0.28385347631113828</v>
      </c>
      <c r="Y10" s="13">
        <v>0.32754079416512988</v>
      </c>
      <c r="AA10" s="13">
        <v>0.31577948162723241</v>
      </c>
      <c r="AB10" s="13">
        <v>0.29117596706801913</v>
      </c>
      <c r="AC10" s="13">
        <v>0.33962990163615492</v>
      </c>
      <c r="AD10" s="13">
        <v>0.23159179354126791</v>
      </c>
      <c r="AE10" s="13">
        <v>0.24194613400086731</v>
      </c>
      <c r="AF10" s="13">
        <v>0.26726579719552579</v>
      </c>
      <c r="AH10" s="13">
        <v>0.33608272155209951</v>
      </c>
      <c r="AI10" s="13">
        <v>0.32520990173803432</v>
      </c>
      <c r="AJ10" s="13">
        <v>0.28961889882711361</v>
      </c>
      <c r="AK10" s="13">
        <v>0.26150210341366331</v>
      </c>
      <c r="AL10" s="13">
        <v>0.2473235829648768</v>
      </c>
      <c r="AN10" s="13">
        <v>0.32277048572907968</v>
      </c>
      <c r="AO10" s="13">
        <v>0.26126396481360348</v>
      </c>
      <c r="AP10" s="13">
        <v>0.2960914815950228</v>
      </c>
      <c r="AQ10" s="13">
        <v>0.23869896863880641</v>
      </c>
    </row>
    <row r="11" spans="2:45" ht="32.15" customHeight="1" x14ac:dyDescent="0.35">
      <c r="B11" s="12" t="s">
        <v>103</v>
      </c>
      <c r="C11" s="13">
        <v>0.21749872576305379</v>
      </c>
      <c r="D11" s="13">
        <v>0.17590563588460109</v>
      </c>
      <c r="E11" s="13">
        <v>0.1687076829892222</v>
      </c>
      <c r="F11" s="13">
        <v>0.23809560429753401</v>
      </c>
      <c r="G11" s="13">
        <v>0.24860228087794789</v>
      </c>
      <c r="H11" s="13">
        <v>0.23864054830739001</v>
      </c>
      <c r="I11" s="13">
        <v>0.2283746459485336</v>
      </c>
      <c r="K11" s="13">
        <v>0.19243235592477939</v>
      </c>
      <c r="L11" s="13">
        <v>0.24203970430239749</v>
      </c>
      <c r="N11" s="13">
        <v>0.18865228374172571</v>
      </c>
      <c r="O11" s="13">
        <v>0.32712282022313721</v>
      </c>
      <c r="P11" s="13">
        <v>0.24699027582669461</v>
      </c>
      <c r="Q11" s="13">
        <v>0.23524182996058399</v>
      </c>
      <c r="R11" s="13">
        <v>0.21470047845447771</v>
      </c>
      <c r="S11" s="13">
        <v>0.23409109746353141</v>
      </c>
      <c r="T11" s="13">
        <v>0.23526114827039371</v>
      </c>
      <c r="U11" s="13">
        <v>0.22197983443926561</v>
      </c>
      <c r="V11" s="13">
        <v>0.18927977114337</v>
      </c>
      <c r="W11" s="13">
        <v>0.2435297215153179</v>
      </c>
      <c r="X11" s="13">
        <v>0.18402235174356241</v>
      </c>
      <c r="Y11" s="13">
        <v>0.19101551009901119</v>
      </c>
      <c r="AA11" s="13">
        <v>0.2130350777761999</v>
      </c>
      <c r="AB11" s="13">
        <v>0.2279659918245667</v>
      </c>
      <c r="AC11" s="13">
        <v>0.15206149820617079</v>
      </c>
      <c r="AD11" s="13">
        <v>0.22656989096819949</v>
      </c>
      <c r="AE11" s="13">
        <v>0.2084443326020175</v>
      </c>
      <c r="AF11" s="13">
        <v>0.23963777876223119</v>
      </c>
      <c r="AH11" s="13">
        <v>0.1840994844282485</v>
      </c>
      <c r="AI11" s="13">
        <v>0.24162865812383821</v>
      </c>
      <c r="AJ11" s="13">
        <v>0.2040039602469127</v>
      </c>
      <c r="AK11" s="13">
        <v>0.23805574197534871</v>
      </c>
      <c r="AL11" s="13">
        <v>0.2199896914625489</v>
      </c>
      <c r="AN11" s="13">
        <v>0.20877450815874299</v>
      </c>
      <c r="AO11" s="13">
        <v>0.2194436007543607</v>
      </c>
      <c r="AP11" s="13">
        <v>0.2052115089758845</v>
      </c>
      <c r="AQ11" s="13">
        <v>0.2342275053734191</v>
      </c>
    </row>
    <row r="12" spans="2:45" ht="19" customHeight="1" x14ac:dyDescent="0.35">
      <c r="B12" s="12" t="s">
        <v>104</v>
      </c>
      <c r="C12" s="13">
        <v>0.16722879659585579</v>
      </c>
      <c r="D12" s="13">
        <v>0.1834374546810757</v>
      </c>
      <c r="E12" s="13">
        <v>0.1744005118151247</v>
      </c>
      <c r="F12" s="13">
        <v>0.1633541110485596</v>
      </c>
      <c r="G12" s="13">
        <v>0.1201026100028426</v>
      </c>
      <c r="H12" s="13">
        <v>0.190650200128128</v>
      </c>
      <c r="I12" s="13">
        <v>0.17628648773117561</v>
      </c>
      <c r="K12" s="13">
        <v>0.13738066950937719</v>
      </c>
      <c r="L12" s="13">
        <v>0.19645130671578559</v>
      </c>
      <c r="N12" s="13">
        <v>0.16430431831334649</v>
      </c>
      <c r="O12" s="13">
        <v>0.1749618035639014</v>
      </c>
      <c r="P12" s="13">
        <v>0.14262347611340509</v>
      </c>
      <c r="Q12" s="13">
        <v>0.15915999878612461</v>
      </c>
      <c r="R12" s="13">
        <v>0.18726287900531499</v>
      </c>
      <c r="S12" s="13">
        <v>0.1497341581394184</v>
      </c>
      <c r="T12" s="13">
        <v>0.16744491156875679</v>
      </c>
      <c r="U12" s="13">
        <v>0.14024973444338171</v>
      </c>
      <c r="V12" s="13">
        <v>0.1526357710433523</v>
      </c>
      <c r="W12" s="13">
        <v>0.16296489549939089</v>
      </c>
      <c r="X12" s="13">
        <v>0.1994179348629963</v>
      </c>
      <c r="Y12" s="13">
        <v>0.2035776588725916</v>
      </c>
      <c r="AA12" s="13">
        <v>0.16825765873161641</v>
      </c>
      <c r="AB12" s="13">
        <v>0.16578949017730499</v>
      </c>
      <c r="AC12" s="13">
        <v>0.1852821038301419</v>
      </c>
      <c r="AD12" s="13">
        <v>0.16959201370553439</v>
      </c>
      <c r="AE12" s="13">
        <v>0.1617750438039964</v>
      </c>
      <c r="AF12" s="13">
        <v>0.16505022258692201</v>
      </c>
      <c r="AH12" s="13">
        <v>0.172829398945476</v>
      </c>
      <c r="AI12" s="13">
        <v>0.12921436638995901</v>
      </c>
      <c r="AJ12" s="13">
        <v>0.17028901818492559</v>
      </c>
      <c r="AK12" s="13">
        <v>0.17678470174173011</v>
      </c>
      <c r="AL12" s="13">
        <v>0.1664655715085446</v>
      </c>
      <c r="AN12" s="13">
        <v>0.1559590303906456</v>
      </c>
      <c r="AO12" s="13">
        <v>0.1950346454696302</v>
      </c>
      <c r="AP12" s="13">
        <v>0.16658251413795369</v>
      </c>
      <c r="AQ12" s="13">
        <v>0.1512704833445587</v>
      </c>
    </row>
    <row r="13" spans="2:45" ht="19" customHeight="1" x14ac:dyDescent="0.35">
      <c r="B13" s="12" t="s">
        <v>105</v>
      </c>
      <c r="C13" s="13">
        <v>0.1742863422172562</v>
      </c>
      <c r="D13" s="13">
        <v>0.12439904141061089</v>
      </c>
      <c r="E13" s="13">
        <v>0.14515667924344541</v>
      </c>
      <c r="F13" s="13">
        <v>0.13862136904166181</v>
      </c>
      <c r="G13" s="13">
        <v>0.1805023816078607</v>
      </c>
      <c r="H13" s="13">
        <v>0.1616546817366144</v>
      </c>
      <c r="I13" s="13">
        <v>0.26325639065302309</v>
      </c>
      <c r="K13" s="13">
        <v>0.15570310649604141</v>
      </c>
      <c r="L13" s="13">
        <v>0.19248007317903049</v>
      </c>
      <c r="N13" s="13">
        <v>0.19095532168764109</v>
      </c>
      <c r="O13" s="13">
        <v>0.15952989942157009</v>
      </c>
      <c r="P13" s="13">
        <v>0.1766850757392317</v>
      </c>
      <c r="Q13" s="13">
        <v>0.20847175986156341</v>
      </c>
      <c r="R13" s="13">
        <v>0.14594241475512409</v>
      </c>
      <c r="S13" s="13">
        <v>0.18910624139622609</v>
      </c>
      <c r="T13" s="13">
        <v>0.19409894271054901</v>
      </c>
      <c r="U13" s="13">
        <v>0.19455387001734639</v>
      </c>
      <c r="V13" s="13">
        <v>0.1311700884641146</v>
      </c>
      <c r="W13" s="13">
        <v>0.1742966498325523</v>
      </c>
      <c r="X13" s="13">
        <v>0.18975484143153371</v>
      </c>
      <c r="Y13" s="13">
        <v>0.18513822551625889</v>
      </c>
      <c r="AA13" s="13">
        <v>0.12896297532798001</v>
      </c>
      <c r="AB13" s="13">
        <v>0.17381921413215509</v>
      </c>
      <c r="AC13" s="13">
        <v>0.18778078044253771</v>
      </c>
      <c r="AD13" s="13">
        <v>0.2172034001623496</v>
      </c>
      <c r="AE13" s="13">
        <v>0.2074576170799444</v>
      </c>
      <c r="AF13" s="13">
        <v>0.18280125560444821</v>
      </c>
      <c r="AH13" s="13">
        <v>0.1056278951729252</v>
      </c>
      <c r="AI13" s="13">
        <v>0.17588368277037891</v>
      </c>
      <c r="AJ13" s="13">
        <v>0.1825332045010315</v>
      </c>
      <c r="AK13" s="13">
        <v>0.18284715879967711</v>
      </c>
      <c r="AL13" s="13">
        <v>0.19907204875899631</v>
      </c>
      <c r="AN13" s="13">
        <v>0.15923935017124241</v>
      </c>
      <c r="AO13" s="13">
        <v>0.17497363123261311</v>
      </c>
      <c r="AP13" s="13">
        <v>0.14874585177143179</v>
      </c>
      <c r="AQ13" s="13">
        <v>0.21155708511246341</v>
      </c>
    </row>
    <row r="14" spans="2:45" ht="19" customHeight="1" x14ac:dyDescent="0.35">
      <c r="B14" s="12" t="s">
        <v>81</v>
      </c>
      <c r="C14" s="13">
        <v>4.2865414096641997E-2</v>
      </c>
      <c r="D14" s="13">
        <v>4.5849651635989773E-2</v>
      </c>
      <c r="E14" s="13">
        <v>2.3303434415985379E-2</v>
      </c>
      <c r="F14" s="13">
        <v>4.2949180077284772E-2</v>
      </c>
      <c r="G14" s="13">
        <v>2.3113890625259731E-2</v>
      </c>
      <c r="H14" s="13">
        <v>6.0740005182508057E-2</v>
      </c>
      <c r="I14" s="13">
        <v>6.0695445042028937E-2</v>
      </c>
      <c r="K14" s="13">
        <v>4.4089975210515331E-2</v>
      </c>
      <c r="L14" s="13">
        <v>4.1666519792856807E-2</v>
      </c>
      <c r="N14" s="13">
        <v>3.4764918690738979E-2</v>
      </c>
      <c r="O14" s="13">
        <v>1.5766130153044879E-2</v>
      </c>
      <c r="P14" s="13">
        <v>3.9012406177727582E-2</v>
      </c>
      <c r="Q14" s="13">
        <v>2.1213999092915228E-2</v>
      </c>
      <c r="R14" s="13">
        <v>3.696234369941967E-2</v>
      </c>
      <c r="S14" s="13">
        <v>5.5269758332031203E-2</v>
      </c>
      <c r="T14" s="13">
        <v>4.1655407501989913E-2</v>
      </c>
      <c r="U14" s="13">
        <v>5.5616859275759767E-2</v>
      </c>
      <c r="V14" s="13">
        <v>5.377431933245741E-2</v>
      </c>
      <c r="W14" s="13">
        <v>4.5599719940546977E-2</v>
      </c>
      <c r="X14" s="13">
        <v>4.6604193718597843E-2</v>
      </c>
      <c r="Y14" s="13">
        <v>3.1690264427209111E-2</v>
      </c>
      <c r="AA14" s="13">
        <v>3.6615840069324071E-2</v>
      </c>
      <c r="AB14" s="13">
        <v>3.8582006170270543E-2</v>
      </c>
      <c r="AC14" s="13">
        <v>4.2339975458747993E-2</v>
      </c>
      <c r="AD14" s="13">
        <v>2.6668628455849601E-2</v>
      </c>
      <c r="AE14" s="13">
        <v>8.2009245340229339E-2</v>
      </c>
      <c r="AF14" s="13">
        <v>2.862912654648862E-2</v>
      </c>
      <c r="AH14" s="13">
        <v>3.217082565961029E-2</v>
      </c>
      <c r="AI14" s="13">
        <v>4.4939389891183561E-2</v>
      </c>
      <c r="AJ14" s="13">
        <v>4.5591921653340847E-2</v>
      </c>
      <c r="AK14" s="13">
        <v>3.443299916256802E-2</v>
      </c>
      <c r="AL14" s="13">
        <v>5.2107986059523687E-2</v>
      </c>
      <c r="AN14" s="13">
        <v>2.1610027081292012E-2</v>
      </c>
      <c r="AO14" s="13">
        <v>3.6557706815895367E-2</v>
      </c>
      <c r="AP14" s="13">
        <v>5.2566809726341208E-2</v>
      </c>
      <c r="AQ14" s="13">
        <v>6.4092339421117361E-2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I19"/>
  <sheetViews>
    <sheetView showGridLines="0" workbookViewId="0"/>
  </sheetViews>
  <sheetFormatPr defaultColWidth="8.81640625" defaultRowHeight="14.5" x14ac:dyDescent="0.35"/>
  <cols>
    <col min="1" max="1" width="5" customWidth="1"/>
    <col min="2" max="2" width="25" customWidth="1"/>
    <col min="3" max="9" width="20" customWidth="1"/>
  </cols>
  <sheetData>
    <row r="2" spans="2:9" ht="40" customHeight="1" x14ac:dyDescent="0.35">
      <c r="D2" s="14" t="s">
        <v>346</v>
      </c>
    </row>
    <row r="6" spans="2:9" ht="88" customHeight="1" x14ac:dyDescent="0.35">
      <c r="C6" s="15" t="s">
        <v>347</v>
      </c>
      <c r="D6" s="15" t="s">
        <v>348</v>
      </c>
      <c r="E6" s="15" t="s">
        <v>349</v>
      </c>
      <c r="F6" s="15" t="s">
        <v>350</v>
      </c>
      <c r="G6" s="15" t="s">
        <v>351</v>
      </c>
      <c r="H6" s="15" t="s">
        <v>352</v>
      </c>
      <c r="I6" s="15" t="s">
        <v>353</v>
      </c>
    </row>
    <row r="7" spans="2:9" x14ac:dyDescent="0.35">
      <c r="B7" s="12" t="s">
        <v>101</v>
      </c>
      <c r="C7" s="13">
        <v>5.2426518619678411E-2</v>
      </c>
      <c r="D7" s="13">
        <v>4.2669028443365328E-2</v>
      </c>
      <c r="E7" s="13">
        <v>6.3813369023366512E-2</v>
      </c>
      <c r="F7" s="13">
        <v>5.3762724151051322E-2</v>
      </c>
      <c r="G7" s="13">
        <v>4.7492156270508019E-2</v>
      </c>
      <c r="H7" s="13">
        <v>4.4391795626398917E-2</v>
      </c>
      <c r="I7" s="13">
        <v>4.2162787754838192E-2</v>
      </c>
    </row>
    <row r="8" spans="2:9" x14ac:dyDescent="0.35">
      <c r="B8" s="12" t="s">
        <v>102</v>
      </c>
      <c r="C8" s="13">
        <v>0.2094901282076562</v>
      </c>
      <c r="D8" s="13">
        <v>0.16276756839008211</v>
      </c>
      <c r="E8" s="13">
        <v>0.21189547578399159</v>
      </c>
      <c r="F8" s="13">
        <v>0.21680351682978119</v>
      </c>
      <c r="G8" s="13">
        <v>0.1867347110322049</v>
      </c>
      <c r="H8" s="13">
        <v>0.15721085674830959</v>
      </c>
      <c r="I8" s="13">
        <v>0.17740216778895621</v>
      </c>
    </row>
    <row r="9" spans="2:9" ht="29" x14ac:dyDescent="0.35">
      <c r="B9" s="12" t="s">
        <v>103</v>
      </c>
      <c r="C9" s="13">
        <v>0.19143389013250631</v>
      </c>
      <c r="D9" s="13">
        <v>0.15900192480017</v>
      </c>
      <c r="E9" s="13">
        <v>0.2005992853136912</v>
      </c>
      <c r="F9" s="13">
        <v>0.22448000702861659</v>
      </c>
      <c r="G9" s="13">
        <v>0.20849942118230511</v>
      </c>
      <c r="H9" s="13">
        <v>0.17527286035417561</v>
      </c>
      <c r="I9" s="13">
        <v>0.18979198639549341</v>
      </c>
    </row>
    <row r="10" spans="2:9" x14ac:dyDescent="0.35">
      <c r="B10" s="12" t="s">
        <v>104</v>
      </c>
      <c r="C10" s="13">
        <v>0.28539557355856948</v>
      </c>
      <c r="D10" s="13">
        <v>0.30739640337662111</v>
      </c>
      <c r="E10" s="13">
        <v>0.2183189875876396</v>
      </c>
      <c r="F10" s="13">
        <v>0.21691886219336021</v>
      </c>
      <c r="G10" s="13">
        <v>0.25996899850110688</v>
      </c>
      <c r="H10" s="13">
        <v>0.30348977086974532</v>
      </c>
      <c r="I10" s="13">
        <v>0.29002995360781209</v>
      </c>
    </row>
    <row r="11" spans="2:9" x14ac:dyDescent="0.35">
      <c r="B11" s="12" t="s">
        <v>105</v>
      </c>
      <c r="C11" s="13">
        <v>0.16834685241298991</v>
      </c>
      <c r="D11" s="13">
        <v>0.24762661607736591</v>
      </c>
      <c r="E11" s="13">
        <v>0.17224561668473429</v>
      </c>
      <c r="F11" s="13">
        <v>0.1432731661619496</v>
      </c>
      <c r="G11" s="13">
        <v>0.17600131872965649</v>
      </c>
      <c r="H11" s="13">
        <v>0.242093332348746</v>
      </c>
      <c r="I11" s="13">
        <v>0.2049862644409394</v>
      </c>
    </row>
    <row r="12" spans="2:9" x14ac:dyDescent="0.35">
      <c r="B12" s="12" t="s">
        <v>81</v>
      </c>
      <c r="C12" s="13">
        <v>9.2907037068599735E-2</v>
      </c>
      <c r="D12" s="13">
        <v>8.0538458912395652E-2</v>
      </c>
      <c r="E12" s="13">
        <v>0.13312726560657689</v>
      </c>
      <c r="F12" s="13">
        <v>0.1447617236352412</v>
      </c>
      <c r="G12" s="13">
        <v>0.1213033942842187</v>
      </c>
      <c r="H12" s="13">
        <v>7.7541384052624757E-2</v>
      </c>
      <c r="I12" s="13">
        <v>9.562684001196077E-2</v>
      </c>
    </row>
    <row r="15" spans="2:9" x14ac:dyDescent="0.35">
      <c r="B15" t="s">
        <v>344</v>
      </c>
    </row>
    <row r="16" spans="2:9"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9.1799066680639169E-2</v>
      </c>
      <c r="D9" s="13">
        <v>0.13355930331400689</v>
      </c>
      <c r="E9" s="13">
        <v>0.1125106611016259</v>
      </c>
      <c r="F9" s="13">
        <v>0.1107886769004167</v>
      </c>
      <c r="G9" s="13">
        <v>9.6679993413499657E-2</v>
      </c>
      <c r="H9" s="13">
        <v>8.0871520065723998E-2</v>
      </c>
      <c r="I9" s="13">
        <v>3.5437716912946338E-2</v>
      </c>
      <c r="K9" s="13">
        <v>0.1198174943720598</v>
      </c>
      <c r="L9" s="13">
        <v>6.4367905442788295E-2</v>
      </c>
      <c r="N9" s="13">
        <v>7.3910467256366019E-2</v>
      </c>
      <c r="O9" s="13">
        <v>8.2499533061556274E-2</v>
      </c>
      <c r="P9" s="13">
        <v>5.4668080773115857E-2</v>
      </c>
      <c r="Q9" s="13">
        <v>0.106368506308137</v>
      </c>
      <c r="R9" s="13">
        <v>0.105534374192762</v>
      </c>
      <c r="S9" s="13">
        <v>0.11637734444904591</v>
      </c>
      <c r="T9" s="13">
        <v>7.796497440417996E-2</v>
      </c>
      <c r="U9" s="13">
        <v>9.938415581689318E-2</v>
      </c>
      <c r="V9" s="13">
        <v>0.1199988805752575</v>
      </c>
      <c r="W9" s="13">
        <v>6.2986350245852668E-2</v>
      </c>
      <c r="X9" s="13">
        <v>0.1173911252210984</v>
      </c>
      <c r="Y9" s="13">
        <v>6.6094507475270806E-2</v>
      </c>
      <c r="AA9" s="13">
        <v>0.1155238834653409</v>
      </c>
      <c r="AB9" s="13">
        <v>8.8541708851641809E-2</v>
      </c>
      <c r="AC9" s="13">
        <v>8.9589453025731833E-2</v>
      </c>
      <c r="AD9" s="13">
        <v>7.9512913969595561E-2</v>
      </c>
      <c r="AE9" s="13">
        <v>5.3387596494561512E-2</v>
      </c>
      <c r="AF9" s="13">
        <v>9.9560214173075992E-2</v>
      </c>
      <c r="AH9" s="13">
        <v>0.1252094032227421</v>
      </c>
      <c r="AI9" s="13">
        <v>7.2477184864263175E-2</v>
      </c>
      <c r="AJ9" s="13">
        <v>7.430535073939476E-2</v>
      </c>
      <c r="AK9" s="13">
        <v>8.3418870982221005E-2</v>
      </c>
      <c r="AL9" s="13">
        <v>9.2617608063112339E-2</v>
      </c>
      <c r="AN9" s="13">
        <v>0.1227618957282393</v>
      </c>
      <c r="AO9" s="13">
        <v>7.6435698064533583E-2</v>
      </c>
      <c r="AP9" s="13">
        <v>0.11208403755759359</v>
      </c>
      <c r="AQ9" s="13">
        <v>5.7119232168432517E-2</v>
      </c>
    </row>
    <row r="10" spans="2:45" ht="19" customHeight="1" x14ac:dyDescent="0.35">
      <c r="B10" s="12" t="s">
        <v>102</v>
      </c>
      <c r="C10" s="13">
        <v>0.21322491851186159</v>
      </c>
      <c r="D10" s="13">
        <v>0.2175160801140863</v>
      </c>
      <c r="E10" s="13">
        <v>0.26178962370641667</v>
      </c>
      <c r="F10" s="13">
        <v>0.2350380440633803</v>
      </c>
      <c r="G10" s="13">
        <v>0.26094978231320881</v>
      </c>
      <c r="H10" s="13">
        <v>0.15487219921718151</v>
      </c>
      <c r="I10" s="13">
        <v>0.1538309437592979</v>
      </c>
      <c r="K10" s="13">
        <v>0.23412961847147351</v>
      </c>
      <c r="L10" s="13">
        <v>0.1927583812194566</v>
      </c>
      <c r="N10" s="13">
        <v>0.26021190355593271</v>
      </c>
      <c r="O10" s="13">
        <v>0.13917017290778011</v>
      </c>
      <c r="P10" s="13">
        <v>0.170507646103466</v>
      </c>
      <c r="Q10" s="13">
        <v>0.19699518513954609</v>
      </c>
      <c r="R10" s="13">
        <v>0.23031332058190021</v>
      </c>
      <c r="S10" s="13">
        <v>0.1984405938636826</v>
      </c>
      <c r="T10" s="13">
        <v>0.13533085266630671</v>
      </c>
      <c r="U10" s="13">
        <v>0.29973213447009528</v>
      </c>
      <c r="V10" s="13">
        <v>0.26828089528690791</v>
      </c>
      <c r="W10" s="13">
        <v>0.16872228778928369</v>
      </c>
      <c r="X10" s="13">
        <v>0.17648929033468491</v>
      </c>
      <c r="Y10" s="13">
        <v>0.20024301630945621</v>
      </c>
      <c r="AA10" s="13">
        <v>0.26047599097827567</v>
      </c>
      <c r="AB10" s="13">
        <v>0.19675205948244251</v>
      </c>
      <c r="AC10" s="13">
        <v>0.26063851630854812</v>
      </c>
      <c r="AD10" s="13">
        <v>0.16676991917730921</v>
      </c>
      <c r="AE10" s="13">
        <v>0.17497857360416491</v>
      </c>
      <c r="AF10" s="13">
        <v>0.19825813821947319</v>
      </c>
      <c r="AH10" s="13">
        <v>0.3028013772925997</v>
      </c>
      <c r="AI10" s="13">
        <v>0.2023933712910215</v>
      </c>
      <c r="AJ10" s="13">
        <v>0.23944474141592989</v>
      </c>
      <c r="AK10" s="13">
        <v>0.1867770006699106</v>
      </c>
      <c r="AL10" s="13">
        <v>0.17817970204545011</v>
      </c>
      <c r="AN10" s="13">
        <v>0.25442624910872702</v>
      </c>
      <c r="AO10" s="13">
        <v>0.19985314620032429</v>
      </c>
      <c r="AP10" s="13">
        <v>0.22239172459893661</v>
      </c>
      <c r="AQ10" s="13">
        <v>0.1749758891374989</v>
      </c>
    </row>
    <row r="11" spans="2:45" ht="32.15" customHeight="1" x14ac:dyDescent="0.35">
      <c r="B11" s="12" t="s">
        <v>103</v>
      </c>
      <c r="C11" s="13">
        <v>0.23367106790630529</v>
      </c>
      <c r="D11" s="13">
        <v>0.2353160735974302</v>
      </c>
      <c r="E11" s="13">
        <v>0.23852336066105961</v>
      </c>
      <c r="F11" s="13">
        <v>0.2139688458597645</v>
      </c>
      <c r="G11" s="13">
        <v>0.23644175862180519</v>
      </c>
      <c r="H11" s="13">
        <v>0.25972617526118791</v>
      </c>
      <c r="I11" s="13">
        <v>0.2248716734676571</v>
      </c>
      <c r="K11" s="13">
        <v>0.2428823604413366</v>
      </c>
      <c r="L11" s="13">
        <v>0.22465284413157061</v>
      </c>
      <c r="N11" s="13">
        <v>0.19380568518590149</v>
      </c>
      <c r="O11" s="13">
        <v>0.36349534517150889</v>
      </c>
      <c r="P11" s="13">
        <v>0.26210989011099622</v>
      </c>
      <c r="Q11" s="13">
        <v>0.1859077409366873</v>
      </c>
      <c r="R11" s="13">
        <v>0.2396068584983943</v>
      </c>
      <c r="S11" s="13">
        <v>0.235827178201411</v>
      </c>
      <c r="T11" s="13">
        <v>0.2179939687942592</v>
      </c>
      <c r="U11" s="13">
        <v>0.17073491611083411</v>
      </c>
      <c r="V11" s="13">
        <v>0.22015877780222931</v>
      </c>
      <c r="W11" s="13">
        <v>0.27104336284277469</v>
      </c>
      <c r="X11" s="13">
        <v>0.25540478780678338</v>
      </c>
      <c r="Y11" s="13">
        <v>0.24888057308529021</v>
      </c>
      <c r="AA11" s="13">
        <v>0.22338965632613</v>
      </c>
      <c r="AB11" s="13">
        <v>0.20632583098777271</v>
      </c>
      <c r="AC11" s="13">
        <v>0.19834311750443909</v>
      </c>
      <c r="AD11" s="13">
        <v>0.27050669611922268</v>
      </c>
      <c r="AE11" s="13">
        <v>0.22633615914292249</v>
      </c>
      <c r="AF11" s="13">
        <v>0.25202352161866448</v>
      </c>
      <c r="AH11" s="13">
        <v>0.23661792638960419</v>
      </c>
      <c r="AI11" s="13">
        <v>0.23094074463855149</v>
      </c>
      <c r="AJ11" s="13">
        <v>0.1522401523036491</v>
      </c>
      <c r="AK11" s="13">
        <v>0.28258641349905139</v>
      </c>
      <c r="AL11" s="13">
        <v>0.23364757667064839</v>
      </c>
      <c r="AN11" s="13">
        <v>0.21422410824053331</v>
      </c>
      <c r="AO11" s="13">
        <v>0.2336715288002795</v>
      </c>
      <c r="AP11" s="13">
        <v>0.23191181535863081</v>
      </c>
      <c r="AQ11" s="13">
        <v>0.25595206791027342</v>
      </c>
    </row>
    <row r="12" spans="2:45" ht="19" customHeight="1" x14ac:dyDescent="0.35">
      <c r="B12" s="12" t="s">
        <v>104</v>
      </c>
      <c r="C12" s="13">
        <v>0.17767167705976741</v>
      </c>
      <c r="D12" s="13">
        <v>0.17098303736214121</v>
      </c>
      <c r="E12" s="13">
        <v>0.19426268235709299</v>
      </c>
      <c r="F12" s="13">
        <v>0.19504419218889879</v>
      </c>
      <c r="G12" s="13">
        <v>0.16746869150525201</v>
      </c>
      <c r="H12" s="13">
        <v>0.1969858641987923</v>
      </c>
      <c r="I12" s="13">
        <v>0.14974742065118479</v>
      </c>
      <c r="K12" s="13">
        <v>0.14519079912343771</v>
      </c>
      <c r="L12" s="13">
        <v>0.20947175555208189</v>
      </c>
      <c r="N12" s="13">
        <v>0.1853218945065826</v>
      </c>
      <c r="O12" s="13">
        <v>0.18601156872248181</v>
      </c>
      <c r="P12" s="13">
        <v>0.198068476034574</v>
      </c>
      <c r="Q12" s="13">
        <v>0.1868912234649944</v>
      </c>
      <c r="R12" s="13">
        <v>0.20423222502237959</v>
      </c>
      <c r="S12" s="13">
        <v>0.1674310128170709</v>
      </c>
      <c r="T12" s="13">
        <v>0.2440938336065151</v>
      </c>
      <c r="U12" s="13">
        <v>0.1214377073961055</v>
      </c>
      <c r="V12" s="13">
        <v>0.16946371204449151</v>
      </c>
      <c r="W12" s="13">
        <v>0.17353224352478999</v>
      </c>
      <c r="X12" s="13">
        <v>0.1646245475052738</v>
      </c>
      <c r="Y12" s="13">
        <v>0.16309150855578969</v>
      </c>
      <c r="AA12" s="13">
        <v>0.16255624970197599</v>
      </c>
      <c r="AB12" s="13">
        <v>0.1898114782605563</v>
      </c>
      <c r="AC12" s="13">
        <v>0.1584913557272328</v>
      </c>
      <c r="AD12" s="13">
        <v>0.19809828113875599</v>
      </c>
      <c r="AE12" s="13">
        <v>0.18340331852057901</v>
      </c>
      <c r="AF12" s="13">
        <v>0.1837938201557163</v>
      </c>
      <c r="AH12" s="13">
        <v>0.1447247533508372</v>
      </c>
      <c r="AI12" s="13">
        <v>0.17857621056289971</v>
      </c>
      <c r="AJ12" s="13">
        <v>0.20439786587300729</v>
      </c>
      <c r="AK12" s="13">
        <v>0.16490037438901931</v>
      </c>
      <c r="AL12" s="13">
        <v>0.1914254100058557</v>
      </c>
      <c r="AN12" s="13">
        <v>0.1617874416547711</v>
      </c>
      <c r="AO12" s="13">
        <v>0.1759748138718589</v>
      </c>
      <c r="AP12" s="13">
        <v>0.1839077652451499</v>
      </c>
      <c r="AQ12" s="13">
        <v>0.19019774439501189</v>
      </c>
    </row>
    <row r="13" spans="2:45" ht="19" customHeight="1" x14ac:dyDescent="0.35">
      <c r="B13" s="12" t="s">
        <v>105</v>
      </c>
      <c r="C13" s="13">
        <v>0.2189899649573801</v>
      </c>
      <c r="D13" s="13">
        <v>0.17885219045865111</v>
      </c>
      <c r="E13" s="13">
        <v>0.15483388340538881</v>
      </c>
      <c r="F13" s="13">
        <v>0.1729809575488418</v>
      </c>
      <c r="G13" s="13">
        <v>0.2036492697161485</v>
      </c>
      <c r="H13" s="13">
        <v>0.2154687804225931</v>
      </c>
      <c r="I13" s="13">
        <v>0.34973270578553278</v>
      </c>
      <c r="K13" s="13">
        <v>0.20239135855477711</v>
      </c>
      <c r="L13" s="13">
        <v>0.23524066444587591</v>
      </c>
      <c r="N13" s="13">
        <v>0.23092856324744851</v>
      </c>
      <c r="O13" s="13">
        <v>0.14480891372871191</v>
      </c>
      <c r="P13" s="13">
        <v>0.2208898411836018</v>
      </c>
      <c r="Q13" s="13">
        <v>0.24713222406119301</v>
      </c>
      <c r="R13" s="13">
        <v>0.18771424058702371</v>
      </c>
      <c r="S13" s="13">
        <v>0.21443144886067739</v>
      </c>
      <c r="T13" s="13">
        <v>0.25635215301487502</v>
      </c>
      <c r="U13" s="13">
        <v>0.23701045003548521</v>
      </c>
      <c r="V13" s="13">
        <v>0.1687755091484083</v>
      </c>
      <c r="W13" s="13">
        <v>0.23586002585033439</v>
      </c>
      <c r="X13" s="13">
        <v>0.2200552876853048</v>
      </c>
      <c r="Y13" s="13">
        <v>0.26709169351413009</v>
      </c>
      <c r="AA13" s="13">
        <v>0.1801589704924654</v>
      </c>
      <c r="AB13" s="13">
        <v>0.2679624952493454</v>
      </c>
      <c r="AC13" s="13">
        <v>0.23349530303941879</v>
      </c>
      <c r="AD13" s="13">
        <v>0.2382337369022238</v>
      </c>
      <c r="AE13" s="13">
        <v>0.24311336262032759</v>
      </c>
      <c r="AF13" s="13">
        <v>0.2227978708040185</v>
      </c>
      <c r="AH13" s="13">
        <v>0.16508399191481149</v>
      </c>
      <c r="AI13" s="13">
        <v>0.23217508376264301</v>
      </c>
      <c r="AJ13" s="13">
        <v>0.25517837779244967</v>
      </c>
      <c r="AK13" s="13">
        <v>0.22126995248765871</v>
      </c>
      <c r="AL13" s="13">
        <v>0.2263597338795236</v>
      </c>
      <c r="AN13" s="13">
        <v>0.21443251775365091</v>
      </c>
      <c r="AO13" s="13">
        <v>0.24950685447778939</v>
      </c>
      <c r="AP13" s="13">
        <v>0.1868593277876377</v>
      </c>
      <c r="AQ13" s="13">
        <v>0.22122378331485909</v>
      </c>
    </row>
    <row r="14" spans="2:45" ht="19" customHeight="1" x14ac:dyDescent="0.35">
      <c r="B14" s="12" t="s">
        <v>81</v>
      </c>
      <c r="C14" s="13">
        <v>6.4643304884046529E-2</v>
      </c>
      <c r="D14" s="13">
        <v>6.3773315153684534E-2</v>
      </c>
      <c r="E14" s="13">
        <v>3.8079788768415883E-2</v>
      </c>
      <c r="F14" s="13">
        <v>7.2179283438698047E-2</v>
      </c>
      <c r="G14" s="13">
        <v>3.4810504430085848E-2</v>
      </c>
      <c r="H14" s="13">
        <v>9.2075460834521186E-2</v>
      </c>
      <c r="I14" s="13">
        <v>8.6379539423380974E-2</v>
      </c>
      <c r="K14" s="13">
        <v>5.5588369036915247E-2</v>
      </c>
      <c r="L14" s="13">
        <v>7.35084492082268E-2</v>
      </c>
      <c r="N14" s="13">
        <v>5.5821486247768858E-2</v>
      </c>
      <c r="O14" s="13">
        <v>8.4014466407960814E-2</v>
      </c>
      <c r="P14" s="13">
        <v>9.3756065794246168E-2</v>
      </c>
      <c r="Q14" s="13">
        <v>7.6705120089442344E-2</v>
      </c>
      <c r="R14" s="13">
        <v>3.259898111754031E-2</v>
      </c>
      <c r="S14" s="13">
        <v>6.7492421808112157E-2</v>
      </c>
      <c r="T14" s="13">
        <v>6.8264217513864148E-2</v>
      </c>
      <c r="U14" s="13">
        <v>7.1700636170586599E-2</v>
      </c>
      <c r="V14" s="13">
        <v>5.3322225142705501E-2</v>
      </c>
      <c r="W14" s="13">
        <v>8.785572974696447E-2</v>
      </c>
      <c r="X14" s="13">
        <v>6.6034961446854473E-2</v>
      </c>
      <c r="Y14" s="13">
        <v>5.4598701060062933E-2</v>
      </c>
      <c r="AA14" s="13">
        <v>5.7895249035811988E-2</v>
      </c>
      <c r="AB14" s="13">
        <v>5.0606427168241423E-2</v>
      </c>
      <c r="AC14" s="13">
        <v>5.9442254394629371E-2</v>
      </c>
      <c r="AD14" s="13">
        <v>4.6878452692892751E-2</v>
      </c>
      <c r="AE14" s="13">
        <v>0.1187809896174446</v>
      </c>
      <c r="AF14" s="13">
        <v>4.3566435029051651E-2</v>
      </c>
      <c r="AH14" s="13">
        <v>2.556254782940524E-2</v>
      </c>
      <c r="AI14" s="13">
        <v>8.3437404880621055E-2</v>
      </c>
      <c r="AJ14" s="13">
        <v>7.4433511875569111E-2</v>
      </c>
      <c r="AK14" s="13">
        <v>6.1047387972138802E-2</v>
      </c>
      <c r="AL14" s="13">
        <v>7.7769969335409958E-2</v>
      </c>
      <c r="AN14" s="13">
        <v>3.236778751407865E-2</v>
      </c>
      <c r="AO14" s="13">
        <v>6.4557958585214181E-2</v>
      </c>
      <c r="AP14" s="13">
        <v>6.2845329452051527E-2</v>
      </c>
      <c r="AQ14" s="13">
        <v>0.1005312830739242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189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9.5161698762260272E-2</v>
      </c>
      <c r="D9" s="13">
        <v>0.1217919248371451</v>
      </c>
      <c r="E9" s="13">
        <v>0.13842079608131611</v>
      </c>
      <c r="F9" s="13">
        <v>0.1348567371221959</v>
      </c>
      <c r="G9" s="13">
        <v>9.660210661399117E-2</v>
      </c>
      <c r="H9" s="13">
        <v>5.9552031221978552E-2</v>
      </c>
      <c r="I9" s="13">
        <v>3.3022862676950183E-2</v>
      </c>
      <c r="K9" s="13">
        <v>0.1151299513931983</v>
      </c>
      <c r="L9" s="13">
        <v>7.5611980855529726E-2</v>
      </c>
      <c r="N9" s="13">
        <v>5.8401145022463533E-2</v>
      </c>
      <c r="O9" s="13">
        <v>4.7824732972681278E-2</v>
      </c>
      <c r="P9" s="13">
        <v>0.12249031951448</v>
      </c>
      <c r="Q9" s="13">
        <v>9.6985743002091909E-2</v>
      </c>
      <c r="R9" s="13">
        <v>9.7803265438388409E-2</v>
      </c>
      <c r="S9" s="13">
        <v>0.1132786018278701</v>
      </c>
      <c r="T9" s="13">
        <v>8.9299299686931163E-2</v>
      </c>
      <c r="U9" s="13">
        <v>9.9022776219635733E-2</v>
      </c>
      <c r="V9" s="13">
        <v>0.116523959039271</v>
      </c>
      <c r="W9" s="13">
        <v>7.0431921593457528E-2</v>
      </c>
      <c r="X9" s="13">
        <v>0.11259058360112779</v>
      </c>
      <c r="Y9" s="13">
        <v>0.10028718153412659</v>
      </c>
      <c r="AA9" s="13">
        <v>0.12785648126779631</v>
      </c>
      <c r="AB9" s="13">
        <v>0.1326705664775672</v>
      </c>
      <c r="AC9" s="13">
        <v>8.5744631799580265E-2</v>
      </c>
      <c r="AD9" s="13">
        <v>7.7048402423643664E-2</v>
      </c>
      <c r="AE9" s="13">
        <v>5.0083967581291383E-2</v>
      </c>
      <c r="AF9" s="13">
        <v>8.8067946557837493E-2</v>
      </c>
      <c r="AH9" s="13">
        <v>0.1526753869306304</v>
      </c>
      <c r="AI9" s="13">
        <v>0.11164622008543799</v>
      </c>
      <c r="AJ9" s="13">
        <v>9.5264043960265471E-2</v>
      </c>
      <c r="AK9" s="13">
        <v>6.536151285694515E-2</v>
      </c>
      <c r="AL9" s="13">
        <v>8.1972631621050715E-2</v>
      </c>
      <c r="AN9" s="13">
        <v>0.13855648381936889</v>
      </c>
      <c r="AO9" s="13">
        <v>9.4338755459505694E-2</v>
      </c>
      <c r="AP9" s="13">
        <v>0.1054339713411033</v>
      </c>
      <c r="AQ9" s="13">
        <v>3.972114117923798E-2</v>
      </c>
    </row>
    <row r="10" spans="2:45" ht="19" customHeight="1" x14ac:dyDescent="0.35">
      <c r="B10" s="12" t="s">
        <v>102</v>
      </c>
      <c r="C10" s="13">
        <v>0.23079812946672701</v>
      </c>
      <c r="D10" s="13">
        <v>0.31100126453422072</v>
      </c>
      <c r="E10" s="13">
        <v>0.25352019817206078</v>
      </c>
      <c r="F10" s="13">
        <v>0.2689718172710584</v>
      </c>
      <c r="G10" s="13">
        <v>0.23294507626786681</v>
      </c>
      <c r="H10" s="13">
        <v>0.17935098106973571</v>
      </c>
      <c r="I10" s="13">
        <v>0.16138330332918061</v>
      </c>
      <c r="K10" s="13">
        <v>0.24069179673086541</v>
      </c>
      <c r="L10" s="13">
        <v>0.2211118335423011</v>
      </c>
      <c r="N10" s="13">
        <v>0.30299129421849169</v>
      </c>
      <c r="O10" s="13">
        <v>0.18996985643672831</v>
      </c>
      <c r="P10" s="13">
        <v>0.12908939203416989</v>
      </c>
      <c r="Q10" s="13">
        <v>0.22515282114557841</v>
      </c>
      <c r="R10" s="13">
        <v>0.25002786280629219</v>
      </c>
      <c r="S10" s="13">
        <v>0.2146526910732928</v>
      </c>
      <c r="T10" s="13">
        <v>0.23367685952699471</v>
      </c>
      <c r="U10" s="13">
        <v>0.1872217923231361</v>
      </c>
      <c r="V10" s="13">
        <v>0.26579403340287733</v>
      </c>
      <c r="W10" s="13">
        <v>0.2286450413037196</v>
      </c>
      <c r="X10" s="13">
        <v>0.19767148995439279</v>
      </c>
      <c r="Y10" s="13">
        <v>0.24216587027516359</v>
      </c>
      <c r="AA10" s="13">
        <v>0.24982047185184639</v>
      </c>
      <c r="AB10" s="13">
        <v>0.246374354604361</v>
      </c>
      <c r="AC10" s="13">
        <v>0.29893349859923768</v>
      </c>
      <c r="AD10" s="13">
        <v>0.2010234384879927</v>
      </c>
      <c r="AE10" s="13">
        <v>0.1983255955952094</v>
      </c>
      <c r="AF10" s="13">
        <v>0.22565781407310881</v>
      </c>
      <c r="AH10" s="13">
        <v>0.28460737676026349</v>
      </c>
      <c r="AI10" s="13">
        <v>0.2479953054877034</v>
      </c>
      <c r="AJ10" s="13">
        <v>0.27646990796851439</v>
      </c>
      <c r="AK10" s="13">
        <v>0.21061196293320941</v>
      </c>
      <c r="AL10" s="13">
        <v>0.1945219496563588</v>
      </c>
      <c r="AN10" s="13">
        <v>0.26167287350059271</v>
      </c>
      <c r="AO10" s="13">
        <v>0.23257216542218601</v>
      </c>
      <c r="AP10" s="13">
        <v>0.22590625914893581</v>
      </c>
      <c r="AQ10" s="13">
        <v>0.20054967342078439</v>
      </c>
    </row>
    <row r="11" spans="2:45" ht="32.15" customHeight="1" x14ac:dyDescent="0.35">
      <c r="B11" s="12" t="s">
        <v>103</v>
      </c>
      <c r="C11" s="13">
        <v>0.25650896266008411</v>
      </c>
      <c r="D11" s="13">
        <v>0.21471245594967389</v>
      </c>
      <c r="E11" s="13">
        <v>0.2377957937318847</v>
      </c>
      <c r="F11" s="13">
        <v>0.21387597905690831</v>
      </c>
      <c r="G11" s="13">
        <v>0.33110540708239178</v>
      </c>
      <c r="H11" s="13">
        <v>0.28438273677808668</v>
      </c>
      <c r="I11" s="13">
        <v>0.25469061390944181</v>
      </c>
      <c r="K11" s="13">
        <v>0.25909247036250799</v>
      </c>
      <c r="L11" s="13">
        <v>0.25397960529838892</v>
      </c>
      <c r="N11" s="13">
        <v>0.21789622931159519</v>
      </c>
      <c r="O11" s="13">
        <v>0.30553475749387848</v>
      </c>
      <c r="P11" s="13">
        <v>0.32103580292788297</v>
      </c>
      <c r="Q11" s="13">
        <v>0.20655979997679461</v>
      </c>
      <c r="R11" s="13">
        <v>0.27831139502828178</v>
      </c>
      <c r="S11" s="13">
        <v>0.29189919340036291</v>
      </c>
      <c r="T11" s="13">
        <v>0.2383622956494322</v>
      </c>
      <c r="U11" s="13">
        <v>0.25405621354265601</v>
      </c>
      <c r="V11" s="13">
        <v>0.25956979511649447</v>
      </c>
      <c r="W11" s="13">
        <v>0.26033214868856253</v>
      </c>
      <c r="X11" s="13">
        <v>0.24326597792886431</v>
      </c>
      <c r="Y11" s="13">
        <v>0.22428850133778541</v>
      </c>
      <c r="AA11" s="13">
        <v>0.25040974092580298</v>
      </c>
      <c r="AB11" s="13">
        <v>0.21950223821268289</v>
      </c>
      <c r="AC11" s="13">
        <v>0.234202711711651</v>
      </c>
      <c r="AD11" s="13">
        <v>0.26134348992844247</v>
      </c>
      <c r="AE11" s="13">
        <v>0.25495618341626169</v>
      </c>
      <c r="AF11" s="13">
        <v>0.2811066718284102</v>
      </c>
      <c r="AH11" s="13">
        <v>0.23290815096696871</v>
      </c>
      <c r="AI11" s="13">
        <v>0.25345782634492248</v>
      </c>
      <c r="AJ11" s="13">
        <v>0.22408949358302191</v>
      </c>
      <c r="AK11" s="13">
        <v>0.2810045230367692</v>
      </c>
      <c r="AL11" s="13">
        <v>0.26601338340514791</v>
      </c>
      <c r="AN11" s="13">
        <v>0.23103526026205329</v>
      </c>
      <c r="AO11" s="13">
        <v>0.24817035774501769</v>
      </c>
      <c r="AP11" s="13">
        <v>0.26266144405780351</v>
      </c>
      <c r="AQ11" s="13">
        <v>0.2849933123737341</v>
      </c>
    </row>
    <row r="12" spans="2:45" ht="19" customHeight="1" x14ac:dyDescent="0.35">
      <c r="B12" s="12" t="s">
        <v>104</v>
      </c>
      <c r="C12" s="13">
        <v>0.17405651230434821</v>
      </c>
      <c r="D12" s="13">
        <v>0.1829699300817097</v>
      </c>
      <c r="E12" s="13">
        <v>0.1878686612623896</v>
      </c>
      <c r="F12" s="13">
        <v>0.16037416014567521</v>
      </c>
      <c r="G12" s="13">
        <v>0.14837763940848511</v>
      </c>
      <c r="H12" s="13">
        <v>0.208938880806738</v>
      </c>
      <c r="I12" s="13">
        <v>0.16540423243814931</v>
      </c>
      <c r="K12" s="13">
        <v>0.15488903040246951</v>
      </c>
      <c r="L12" s="13">
        <v>0.1928222436424783</v>
      </c>
      <c r="N12" s="13">
        <v>0.20879579749697089</v>
      </c>
      <c r="O12" s="13">
        <v>0.2471656678658524</v>
      </c>
      <c r="P12" s="13">
        <v>0.16549203375141991</v>
      </c>
      <c r="Q12" s="13">
        <v>0.14866599105554709</v>
      </c>
      <c r="R12" s="13">
        <v>0.17864053842677849</v>
      </c>
      <c r="S12" s="13">
        <v>0.1545209438022947</v>
      </c>
      <c r="T12" s="13">
        <v>0.15217590596657529</v>
      </c>
      <c r="U12" s="13">
        <v>0.1561658819441421</v>
      </c>
      <c r="V12" s="13">
        <v>0.16020099950480421</v>
      </c>
      <c r="W12" s="13">
        <v>0.21294562682948739</v>
      </c>
      <c r="X12" s="13">
        <v>0.14441841754673099</v>
      </c>
      <c r="Y12" s="13">
        <v>0.16913983211551639</v>
      </c>
      <c r="AA12" s="13">
        <v>0.16094841534178619</v>
      </c>
      <c r="AB12" s="13">
        <v>0.2104076152248282</v>
      </c>
      <c r="AC12" s="13">
        <v>0.15203026604561831</v>
      </c>
      <c r="AD12" s="13">
        <v>0.1826276546430457</v>
      </c>
      <c r="AE12" s="13">
        <v>0.19689807767573789</v>
      </c>
      <c r="AF12" s="13">
        <v>0.16229144085310659</v>
      </c>
      <c r="AH12" s="13">
        <v>0.1481909257598984</v>
      </c>
      <c r="AI12" s="13">
        <v>0.15536682739441929</v>
      </c>
      <c r="AJ12" s="13">
        <v>0.1770831515889737</v>
      </c>
      <c r="AK12" s="13">
        <v>0.1942083239654013</v>
      </c>
      <c r="AL12" s="13">
        <v>0.177137396976176</v>
      </c>
      <c r="AN12" s="13">
        <v>0.1510704949817914</v>
      </c>
      <c r="AO12" s="13">
        <v>0.1865808800343344</v>
      </c>
      <c r="AP12" s="13">
        <v>0.19476643385512421</v>
      </c>
      <c r="AQ12" s="13">
        <v>0.1688861383737745</v>
      </c>
    </row>
    <row r="13" spans="2:45" ht="19" customHeight="1" x14ac:dyDescent="0.35">
      <c r="B13" s="12" t="s">
        <v>105</v>
      </c>
      <c r="C13" s="13">
        <v>0.18139183391443761</v>
      </c>
      <c r="D13" s="13">
        <v>0.1153449831289929</v>
      </c>
      <c r="E13" s="13">
        <v>0.13487667391143299</v>
      </c>
      <c r="F13" s="13">
        <v>0.1682001108651954</v>
      </c>
      <c r="G13" s="13">
        <v>0.1472684004892543</v>
      </c>
      <c r="H13" s="13">
        <v>0.1850848871913538</v>
      </c>
      <c r="I13" s="13">
        <v>0.29856245450982533</v>
      </c>
      <c r="K13" s="13">
        <v>0.17639021633225721</v>
      </c>
      <c r="L13" s="13">
        <v>0.18628861755475851</v>
      </c>
      <c r="N13" s="13">
        <v>0.17742643574085601</v>
      </c>
      <c r="O13" s="13">
        <v>0.17350643036940849</v>
      </c>
      <c r="P13" s="13">
        <v>0.1639879089699095</v>
      </c>
      <c r="Q13" s="13">
        <v>0.18201448343895829</v>
      </c>
      <c r="R13" s="13">
        <v>0.1577885477587124</v>
      </c>
      <c r="S13" s="13">
        <v>0.17424267882205161</v>
      </c>
      <c r="T13" s="13">
        <v>0.22341259638040581</v>
      </c>
      <c r="U13" s="13">
        <v>0.21889904923030301</v>
      </c>
      <c r="V13" s="13">
        <v>0.15229098671093699</v>
      </c>
      <c r="W13" s="13">
        <v>0.15352728283905509</v>
      </c>
      <c r="X13" s="13">
        <v>0.22446672418255029</v>
      </c>
      <c r="Y13" s="13">
        <v>0.2099542498155664</v>
      </c>
      <c r="AA13" s="13">
        <v>0.15171629029705119</v>
      </c>
      <c r="AB13" s="13">
        <v>0.15548666771864419</v>
      </c>
      <c r="AC13" s="13">
        <v>0.18569106282221121</v>
      </c>
      <c r="AD13" s="13">
        <v>0.23076976082550549</v>
      </c>
      <c r="AE13" s="13">
        <v>0.1888446004854191</v>
      </c>
      <c r="AF13" s="13">
        <v>0.19693879060669031</v>
      </c>
      <c r="AH13" s="13">
        <v>0.1392360313059284</v>
      </c>
      <c r="AI13" s="13">
        <v>0.16567813392012429</v>
      </c>
      <c r="AJ13" s="13">
        <v>0.1511992452648464</v>
      </c>
      <c r="AK13" s="13">
        <v>0.19482714094710851</v>
      </c>
      <c r="AL13" s="13">
        <v>0.20967946695290421</v>
      </c>
      <c r="AN13" s="13">
        <v>0.17573512836979829</v>
      </c>
      <c r="AO13" s="13">
        <v>0.18040304353211961</v>
      </c>
      <c r="AP13" s="13">
        <v>0.15650658387675739</v>
      </c>
      <c r="AQ13" s="13">
        <v>0.21080599358022001</v>
      </c>
    </row>
    <row r="14" spans="2:45" ht="19" customHeight="1" x14ac:dyDescent="0.35">
      <c r="B14" s="12" t="s">
        <v>81</v>
      </c>
      <c r="C14" s="13">
        <v>6.208286289214289E-2</v>
      </c>
      <c r="D14" s="13">
        <v>5.41794414682579E-2</v>
      </c>
      <c r="E14" s="13">
        <v>4.7517876840915803E-2</v>
      </c>
      <c r="F14" s="13">
        <v>5.3721195538966933E-2</v>
      </c>
      <c r="G14" s="13">
        <v>4.3701370138010759E-2</v>
      </c>
      <c r="H14" s="13">
        <v>8.2690482932107207E-2</v>
      </c>
      <c r="I14" s="13">
        <v>8.6936533136453026E-2</v>
      </c>
      <c r="K14" s="13">
        <v>5.3806534778701773E-2</v>
      </c>
      <c r="L14" s="13">
        <v>7.0185719106543518E-2</v>
      </c>
      <c r="N14" s="13">
        <v>3.4489098209622752E-2</v>
      </c>
      <c r="O14" s="13">
        <v>3.5998554861450871E-2</v>
      </c>
      <c r="P14" s="13">
        <v>9.7904542802137826E-2</v>
      </c>
      <c r="Q14" s="13">
        <v>0.14062116138102981</v>
      </c>
      <c r="R14" s="13">
        <v>3.742839054154648E-2</v>
      </c>
      <c r="S14" s="13">
        <v>5.140589107412781E-2</v>
      </c>
      <c r="T14" s="13">
        <v>6.3073042789660916E-2</v>
      </c>
      <c r="U14" s="13">
        <v>8.4634286740126949E-2</v>
      </c>
      <c r="V14" s="13">
        <v>4.5620226225615963E-2</v>
      </c>
      <c r="W14" s="13">
        <v>7.4117978745717669E-2</v>
      </c>
      <c r="X14" s="13">
        <v>7.7586806786333479E-2</v>
      </c>
      <c r="Y14" s="13">
        <v>5.4164364921841623E-2</v>
      </c>
      <c r="AA14" s="13">
        <v>5.9248600315716909E-2</v>
      </c>
      <c r="AB14" s="13">
        <v>3.5558557761916548E-2</v>
      </c>
      <c r="AC14" s="13">
        <v>4.3397829021701563E-2</v>
      </c>
      <c r="AD14" s="13">
        <v>4.7187253691369883E-2</v>
      </c>
      <c r="AE14" s="13">
        <v>0.11089157524608061</v>
      </c>
      <c r="AF14" s="13">
        <v>4.5937336080846727E-2</v>
      </c>
      <c r="AH14" s="13">
        <v>4.23821282763105E-2</v>
      </c>
      <c r="AI14" s="13">
        <v>6.5855686767392549E-2</v>
      </c>
      <c r="AJ14" s="13">
        <v>7.5894157634378082E-2</v>
      </c>
      <c r="AK14" s="13">
        <v>5.3986536260566403E-2</v>
      </c>
      <c r="AL14" s="13">
        <v>7.0675171388362462E-2</v>
      </c>
      <c r="AN14" s="13">
        <v>4.1929759066395643E-2</v>
      </c>
      <c r="AO14" s="13">
        <v>5.7934797806836462E-2</v>
      </c>
      <c r="AP14" s="13">
        <v>5.4725307720275992E-2</v>
      </c>
      <c r="AQ14" s="13">
        <v>9.5043741072249013E-2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0.18208518733009421</v>
      </c>
      <c r="D9" s="13">
        <v>0.20860557668155541</v>
      </c>
      <c r="E9" s="13">
        <v>0.20729909035285141</v>
      </c>
      <c r="F9" s="13">
        <v>0.1865566576417465</v>
      </c>
      <c r="G9" s="13">
        <v>0.1939778717276871</v>
      </c>
      <c r="H9" s="13">
        <v>0.20291621438908169</v>
      </c>
      <c r="I9" s="13">
        <v>0.1168434137840751</v>
      </c>
      <c r="K9" s="13">
        <v>0.19232260206472829</v>
      </c>
      <c r="L9" s="13">
        <v>0.1720623488847203</v>
      </c>
      <c r="N9" s="13">
        <v>0.20674399557124931</v>
      </c>
      <c r="O9" s="13">
        <v>0.22638126777902781</v>
      </c>
      <c r="P9" s="13">
        <v>0.1943316460035818</v>
      </c>
      <c r="Q9" s="13">
        <v>0.2278292707308554</v>
      </c>
      <c r="R9" s="13">
        <v>0.16315201208265459</v>
      </c>
      <c r="S9" s="13">
        <v>0.1954110107603988</v>
      </c>
      <c r="T9" s="13">
        <v>0.19271237665746571</v>
      </c>
      <c r="U9" s="13">
        <v>0.17437188653469041</v>
      </c>
      <c r="V9" s="13">
        <v>0.1701073688905903</v>
      </c>
      <c r="W9" s="13">
        <v>0.14614288588913349</v>
      </c>
      <c r="X9" s="13">
        <v>0.17527266807917799</v>
      </c>
      <c r="Y9" s="13">
        <v>0.20315816981416049</v>
      </c>
      <c r="AA9" s="13">
        <v>0.20709782288059739</v>
      </c>
      <c r="AB9" s="13">
        <v>0.19643955875777711</v>
      </c>
      <c r="AC9" s="13">
        <v>0.21766289920067219</v>
      </c>
      <c r="AD9" s="13">
        <v>0.1730908585635739</v>
      </c>
      <c r="AE9" s="13">
        <v>0.1578088636014037</v>
      </c>
      <c r="AF9" s="13">
        <v>0.15921851058656031</v>
      </c>
      <c r="AH9" s="13">
        <v>0.2381720511635432</v>
      </c>
      <c r="AI9" s="13">
        <v>0.13803305612146699</v>
      </c>
      <c r="AJ9" s="13">
        <v>0.20576070923104259</v>
      </c>
      <c r="AK9" s="13">
        <v>0.17653325927661581</v>
      </c>
      <c r="AL9" s="13">
        <v>0.15932518918184529</v>
      </c>
      <c r="AN9" s="13">
        <v>0.2061621836134879</v>
      </c>
      <c r="AO9" s="13">
        <v>0.17975990343515019</v>
      </c>
      <c r="AP9" s="13">
        <v>0.19043195234463139</v>
      </c>
      <c r="AQ9" s="13">
        <v>0.1524850238526671</v>
      </c>
    </row>
    <row r="10" spans="2:45" ht="19" customHeight="1" x14ac:dyDescent="0.35">
      <c r="B10" s="12" t="s">
        <v>102</v>
      </c>
      <c r="C10" s="13">
        <v>0.33048372763615153</v>
      </c>
      <c r="D10" s="13">
        <v>0.32312626038758963</v>
      </c>
      <c r="E10" s="13">
        <v>0.35686412197229611</v>
      </c>
      <c r="F10" s="13">
        <v>0.35827113211390033</v>
      </c>
      <c r="G10" s="13">
        <v>0.32934199639263678</v>
      </c>
      <c r="H10" s="13">
        <v>0.29111420854352471</v>
      </c>
      <c r="I10" s="13">
        <v>0.31874202485863112</v>
      </c>
      <c r="K10" s="13">
        <v>0.33263381144122101</v>
      </c>
      <c r="L10" s="13">
        <v>0.32837870960368659</v>
      </c>
      <c r="N10" s="13">
        <v>0.29462097586738101</v>
      </c>
      <c r="O10" s="13">
        <v>0.21191900167390931</v>
      </c>
      <c r="P10" s="13">
        <v>0.35186994944400701</v>
      </c>
      <c r="Q10" s="13">
        <v>0.28541388250389688</v>
      </c>
      <c r="R10" s="13">
        <v>0.36939996561105282</v>
      </c>
      <c r="S10" s="13">
        <v>0.37107705022502913</v>
      </c>
      <c r="T10" s="13">
        <v>0.2976423034119659</v>
      </c>
      <c r="U10" s="13">
        <v>0.33527918768978382</v>
      </c>
      <c r="V10" s="13">
        <v>0.34657260439323018</v>
      </c>
      <c r="W10" s="13">
        <v>0.37325662786622321</v>
      </c>
      <c r="X10" s="13">
        <v>0.29129375796060608</v>
      </c>
      <c r="Y10" s="13">
        <v>0.29899784166386562</v>
      </c>
      <c r="AA10" s="13">
        <v>0.37339609460356588</v>
      </c>
      <c r="AB10" s="13">
        <v>0.36567414522662528</v>
      </c>
      <c r="AC10" s="13">
        <v>0.2949222927557687</v>
      </c>
      <c r="AD10" s="13">
        <v>0.30463226570446073</v>
      </c>
      <c r="AE10" s="13">
        <v>0.26576270151310821</v>
      </c>
      <c r="AF10" s="13">
        <v>0.33730645496393302</v>
      </c>
      <c r="AH10" s="13">
        <v>0.39613390387496789</v>
      </c>
      <c r="AI10" s="13">
        <v>0.41464557694900123</v>
      </c>
      <c r="AJ10" s="13">
        <v>0.26952095566612139</v>
      </c>
      <c r="AK10" s="13">
        <v>0.33249263314111421</v>
      </c>
      <c r="AL10" s="13">
        <v>0.30002621142084501</v>
      </c>
      <c r="AN10" s="13">
        <v>0.36215030252251162</v>
      </c>
      <c r="AO10" s="13">
        <v>0.34784775690771569</v>
      </c>
      <c r="AP10" s="13">
        <v>0.33310549370578579</v>
      </c>
      <c r="AQ10" s="13">
        <v>0.27515173613908139</v>
      </c>
    </row>
    <row r="11" spans="2:45" ht="32.15" customHeight="1" x14ac:dyDescent="0.35">
      <c r="B11" s="12" t="s">
        <v>103</v>
      </c>
      <c r="C11" s="13">
        <v>0.1912044592051696</v>
      </c>
      <c r="D11" s="13">
        <v>0.1610260318482421</v>
      </c>
      <c r="E11" s="13">
        <v>0.1766123697256575</v>
      </c>
      <c r="F11" s="13">
        <v>0.17142146881498399</v>
      </c>
      <c r="G11" s="13">
        <v>0.19696424321973971</v>
      </c>
      <c r="H11" s="13">
        <v>0.20237293899686151</v>
      </c>
      <c r="I11" s="13">
        <v>0.2268279044466939</v>
      </c>
      <c r="K11" s="13">
        <v>0.18780507112972511</v>
      </c>
      <c r="L11" s="13">
        <v>0.1945325960811764</v>
      </c>
      <c r="N11" s="13">
        <v>0.19843304667121781</v>
      </c>
      <c r="O11" s="13">
        <v>0.23490386353317011</v>
      </c>
      <c r="P11" s="13">
        <v>0.21024410007563171</v>
      </c>
      <c r="Q11" s="13">
        <v>0.2367681114847465</v>
      </c>
      <c r="R11" s="13">
        <v>0.19086243297782041</v>
      </c>
      <c r="S11" s="13">
        <v>0.12702354229941651</v>
      </c>
      <c r="T11" s="13">
        <v>0.2044159223722071</v>
      </c>
      <c r="U11" s="13">
        <v>0.1771800061071461</v>
      </c>
      <c r="V11" s="13">
        <v>0.17692091501439919</v>
      </c>
      <c r="W11" s="13">
        <v>0.17765212742327011</v>
      </c>
      <c r="X11" s="13">
        <v>0.21727575004689459</v>
      </c>
      <c r="Y11" s="13">
        <v>0.21894499339339679</v>
      </c>
      <c r="AA11" s="13">
        <v>0.17900165336241189</v>
      </c>
      <c r="AB11" s="13">
        <v>0.13575174864430051</v>
      </c>
      <c r="AC11" s="13">
        <v>0.15269558143638171</v>
      </c>
      <c r="AD11" s="13">
        <v>0.1758573764237942</v>
      </c>
      <c r="AE11" s="13">
        <v>0.20383193169817479</v>
      </c>
      <c r="AF11" s="13">
        <v>0.2330450417202127</v>
      </c>
      <c r="AH11" s="13">
        <v>0.15474657117882931</v>
      </c>
      <c r="AI11" s="13">
        <v>0.15269015092554611</v>
      </c>
      <c r="AJ11" s="13">
        <v>0.1906146445777949</v>
      </c>
      <c r="AK11" s="13">
        <v>0.1816452469525939</v>
      </c>
      <c r="AL11" s="13">
        <v>0.2255359982888081</v>
      </c>
      <c r="AN11" s="13">
        <v>0.17870101680534589</v>
      </c>
      <c r="AO11" s="13">
        <v>0.16540264364454721</v>
      </c>
      <c r="AP11" s="13">
        <v>0.19178598727397639</v>
      </c>
      <c r="AQ11" s="13">
        <v>0.23034035130906419</v>
      </c>
    </row>
    <row r="12" spans="2:45" ht="19" customHeight="1" x14ac:dyDescent="0.35">
      <c r="B12" s="12" t="s">
        <v>104</v>
      </c>
      <c r="C12" s="13">
        <v>0.13356007162809089</v>
      </c>
      <c r="D12" s="13">
        <v>0.17955668410526959</v>
      </c>
      <c r="E12" s="13">
        <v>0.1308340237552176</v>
      </c>
      <c r="F12" s="13">
        <v>0.118484997335127</v>
      </c>
      <c r="G12" s="13">
        <v>0.12946753250220461</v>
      </c>
      <c r="H12" s="13">
        <v>0.1375402317846916</v>
      </c>
      <c r="I12" s="13">
        <v>0.1183642667738377</v>
      </c>
      <c r="K12" s="13">
        <v>0.1167838361222443</v>
      </c>
      <c r="L12" s="13">
        <v>0.14998467711250019</v>
      </c>
      <c r="N12" s="13">
        <v>0.1248017381563401</v>
      </c>
      <c r="O12" s="13">
        <v>0.15548442130684609</v>
      </c>
      <c r="P12" s="13">
        <v>7.3593293659302783E-2</v>
      </c>
      <c r="Q12" s="13">
        <v>8.7793490835118143E-2</v>
      </c>
      <c r="R12" s="13">
        <v>0.1556680692190632</v>
      </c>
      <c r="S12" s="13">
        <v>0.1180758559238477</v>
      </c>
      <c r="T12" s="13">
        <v>0.13193310666678271</v>
      </c>
      <c r="U12" s="13">
        <v>0.1319127879797391</v>
      </c>
      <c r="V12" s="13">
        <v>0.14303340841247869</v>
      </c>
      <c r="W12" s="13">
        <v>0.14985530736977201</v>
      </c>
      <c r="X12" s="13">
        <v>0.1341707516922496</v>
      </c>
      <c r="Y12" s="13">
        <v>0.1395750662287881</v>
      </c>
      <c r="AA12" s="13">
        <v>0.11509401828582171</v>
      </c>
      <c r="AB12" s="13">
        <v>0.1175520485032273</v>
      </c>
      <c r="AC12" s="13">
        <v>0.16299725098967291</v>
      </c>
      <c r="AD12" s="13">
        <v>0.1503639891803383</v>
      </c>
      <c r="AE12" s="13">
        <v>0.15701065195692671</v>
      </c>
      <c r="AF12" s="13">
        <v>0.12801137217190431</v>
      </c>
      <c r="AH12" s="13">
        <v>0.10884411588474981</v>
      </c>
      <c r="AI12" s="13">
        <v>0.1244650245730449</v>
      </c>
      <c r="AJ12" s="13">
        <v>0.1616285012900589</v>
      </c>
      <c r="AK12" s="13">
        <v>0.1387972831010672</v>
      </c>
      <c r="AL12" s="13">
        <v>0.133343062313833</v>
      </c>
      <c r="AN12" s="13">
        <v>0.1058758616158446</v>
      </c>
      <c r="AO12" s="13">
        <v>0.14996716691169529</v>
      </c>
      <c r="AP12" s="13">
        <v>0.1395454590317792</v>
      </c>
      <c r="AQ12" s="13">
        <v>0.14210924885025589</v>
      </c>
    </row>
    <row r="13" spans="2:45" ht="19" customHeight="1" x14ac:dyDescent="0.35">
      <c r="B13" s="12" t="s">
        <v>105</v>
      </c>
      <c r="C13" s="13">
        <v>0.1208895844681649</v>
      </c>
      <c r="D13" s="13">
        <v>9.6460474536083682E-2</v>
      </c>
      <c r="E13" s="13">
        <v>0.10387974369613651</v>
      </c>
      <c r="F13" s="13">
        <v>0.1134396208798194</v>
      </c>
      <c r="G13" s="13">
        <v>0.1234467728041011</v>
      </c>
      <c r="H13" s="13">
        <v>0.11248648400468959</v>
      </c>
      <c r="I13" s="13">
        <v>0.16043758077965231</v>
      </c>
      <c r="K13" s="13">
        <v>0.1251076865512539</v>
      </c>
      <c r="L13" s="13">
        <v>0.11675989383622561</v>
      </c>
      <c r="N13" s="13">
        <v>0.14063532504307291</v>
      </c>
      <c r="O13" s="13">
        <v>0.11185011441179001</v>
      </c>
      <c r="P13" s="13">
        <v>0.1179280436221955</v>
      </c>
      <c r="Q13" s="13">
        <v>0.14027446081463471</v>
      </c>
      <c r="R13" s="13">
        <v>0.1029968464388329</v>
      </c>
      <c r="S13" s="13">
        <v>0.13787538887443909</v>
      </c>
      <c r="T13" s="13">
        <v>0.13732748489306459</v>
      </c>
      <c r="U13" s="13">
        <v>0.10127015407233721</v>
      </c>
      <c r="V13" s="13">
        <v>0.12875739794954319</v>
      </c>
      <c r="W13" s="13">
        <v>9.5943803453274759E-2</v>
      </c>
      <c r="X13" s="13">
        <v>0.14167191447758251</v>
      </c>
      <c r="Y13" s="13">
        <v>0.1159222212162401</v>
      </c>
      <c r="AA13" s="13">
        <v>9.6785628738790444E-2</v>
      </c>
      <c r="AB13" s="13">
        <v>0.12729123378776511</v>
      </c>
      <c r="AC13" s="13">
        <v>0.13799678848253091</v>
      </c>
      <c r="AD13" s="13">
        <v>0.16557328012504829</v>
      </c>
      <c r="AE13" s="13">
        <v>0.1337201970802942</v>
      </c>
      <c r="AF13" s="13">
        <v>0.11315955155197691</v>
      </c>
      <c r="AH13" s="13">
        <v>8.5363678005746624E-2</v>
      </c>
      <c r="AI13" s="13">
        <v>0.1155672674547001</v>
      </c>
      <c r="AJ13" s="13">
        <v>0.12534878868546859</v>
      </c>
      <c r="AK13" s="13">
        <v>0.1346593759583177</v>
      </c>
      <c r="AL13" s="13">
        <v>0.12903752057019161</v>
      </c>
      <c r="AN13" s="13">
        <v>0.1265018159967414</v>
      </c>
      <c r="AO13" s="13">
        <v>0.1182933280867675</v>
      </c>
      <c r="AP13" s="13">
        <v>0.1075354886915873</v>
      </c>
      <c r="AQ13" s="13">
        <v>0.12922503608723909</v>
      </c>
    </row>
    <row r="14" spans="2:45" ht="19" customHeight="1" x14ac:dyDescent="0.35">
      <c r="B14" s="12" t="s">
        <v>81</v>
      </c>
      <c r="C14" s="13">
        <v>4.1776969732328993E-2</v>
      </c>
      <c r="D14" s="13">
        <v>3.1224972441259831E-2</v>
      </c>
      <c r="E14" s="13">
        <v>2.4510650497840861E-2</v>
      </c>
      <c r="F14" s="13">
        <v>5.1826123214422898E-2</v>
      </c>
      <c r="G14" s="13">
        <v>2.6801583353630691E-2</v>
      </c>
      <c r="H14" s="13">
        <v>5.3569922281150852E-2</v>
      </c>
      <c r="I14" s="13">
        <v>5.878480935710996E-2</v>
      </c>
      <c r="K14" s="13">
        <v>4.5346992690827433E-2</v>
      </c>
      <c r="L14" s="13">
        <v>3.8281774481690921E-2</v>
      </c>
      <c r="N14" s="13">
        <v>3.4764918690738979E-2</v>
      </c>
      <c r="O14" s="13">
        <v>5.946133129525661E-2</v>
      </c>
      <c r="P14" s="13">
        <v>5.203296719528118E-2</v>
      </c>
      <c r="Q14" s="13">
        <v>2.1920783630748349E-2</v>
      </c>
      <c r="R14" s="13">
        <v>1.792067367057612E-2</v>
      </c>
      <c r="S14" s="13">
        <v>5.053715191686857E-2</v>
      </c>
      <c r="T14" s="13">
        <v>3.5968805998514028E-2</v>
      </c>
      <c r="U14" s="13">
        <v>7.9985977616303217E-2</v>
      </c>
      <c r="V14" s="13">
        <v>3.4608305339758332E-2</v>
      </c>
      <c r="W14" s="13">
        <v>5.7149247998326297E-2</v>
      </c>
      <c r="X14" s="13">
        <v>4.031515774348908E-2</v>
      </c>
      <c r="Y14" s="13">
        <v>2.340170768354885E-2</v>
      </c>
      <c r="AA14" s="13">
        <v>2.8624782128812851E-2</v>
      </c>
      <c r="AB14" s="13">
        <v>5.7291265080304757E-2</v>
      </c>
      <c r="AC14" s="13">
        <v>3.3725187134973633E-2</v>
      </c>
      <c r="AD14" s="13">
        <v>3.0482230002784619E-2</v>
      </c>
      <c r="AE14" s="13">
        <v>8.1865654150092601E-2</v>
      </c>
      <c r="AF14" s="13">
        <v>2.9259069005412749E-2</v>
      </c>
      <c r="AH14" s="13">
        <v>1.6739679892163139E-2</v>
      </c>
      <c r="AI14" s="13">
        <v>5.459892397624061E-2</v>
      </c>
      <c r="AJ14" s="13">
        <v>4.7126400549513579E-2</v>
      </c>
      <c r="AK14" s="13">
        <v>3.5872201570291189E-2</v>
      </c>
      <c r="AL14" s="13">
        <v>5.2732018224476977E-2</v>
      </c>
      <c r="AN14" s="13">
        <v>2.0608819446068811E-2</v>
      </c>
      <c r="AO14" s="13">
        <v>3.8729201014124123E-2</v>
      </c>
      <c r="AP14" s="13">
        <v>3.7595618952239923E-2</v>
      </c>
      <c r="AQ14" s="13">
        <v>7.0688603761692281E-2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0.18463266350548649</v>
      </c>
      <c r="D9" s="13">
        <v>0.21189492435114879</v>
      </c>
      <c r="E9" s="13">
        <v>0.2255678871034609</v>
      </c>
      <c r="F9" s="13">
        <v>0.20173840262242451</v>
      </c>
      <c r="G9" s="13">
        <v>0.18682267775228761</v>
      </c>
      <c r="H9" s="13">
        <v>0.1760592519692469</v>
      </c>
      <c r="I9" s="13">
        <v>0.1235148418414217</v>
      </c>
      <c r="K9" s="13">
        <v>0.20286755845306051</v>
      </c>
      <c r="L9" s="13">
        <v>0.16677997209213721</v>
      </c>
      <c r="N9" s="13">
        <v>0.17389998584614291</v>
      </c>
      <c r="O9" s="13">
        <v>0.17182039731811249</v>
      </c>
      <c r="P9" s="13">
        <v>0.150796162482151</v>
      </c>
      <c r="Q9" s="13">
        <v>0.20333789664458909</v>
      </c>
      <c r="R9" s="13">
        <v>0.1573052762100032</v>
      </c>
      <c r="S9" s="13">
        <v>0.226171798710636</v>
      </c>
      <c r="T9" s="13">
        <v>0.1715061441310225</v>
      </c>
      <c r="U9" s="13">
        <v>0.2116626058149286</v>
      </c>
      <c r="V9" s="13">
        <v>0.23277378976680521</v>
      </c>
      <c r="W9" s="13">
        <v>0.1767803526210581</v>
      </c>
      <c r="X9" s="13">
        <v>0.148588051199666</v>
      </c>
      <c r="Y9" s="13">
        <v>0.1578192358513226</v>
      </c>
      <c r="AA9" s="13">
        <v>0.22066746879751481</v>
      </c>
      <c r="AB9" s="13">
        <v>0.1973096920875346</v>
      </c>
      <c r="AC9" s="13">
        <v>0.19654504709410739</v>
      </c>
      <c r="AD9" s="13">
        <v>0.16988561230862151</v>
      </c>
      <c r="AE9" s="13">
        <v>0.1464723241913406</v>
      </c>
      <c r="AF9" s="13">
        <v>0.16781401936186291</v>
      </c>
      <c r="AH9" s="13">
        <v>0.2355829674625477</v>
      </c>
      <c r="AI9" s="13">
        <v>0.19691006000091471</v>
      </c>
      <c r="AJ9" s="13">
        <v>0.18416002622418459</v>
      </c>
      <c r="AK9" s="13">
        <v>0.1674150757200861</v>
      </c>
      <c r="AL9" s="13">
        <v>0.16772146743537389</v>
      </c>
      <c r="AN9" s="13">
        <v>0.23715630511938449</v>
      </c>
      <c r="AO9" s="13">
        <v>0.16346212494979301</v>
      </c>
      <c r="AP9" s="13">
        <v>0.1968343030383537</v>
      </c>
      <c r="AQ9" s="13">
        <v>0.13942372146866719</v>
      </c>
    </row>
    <row r="10" spans="2:45" ht="19" customHeight="1" x14ac:dyDescent="0.35">
      <c r="B10" s="12" t="s">
        <v>102</v>
      </c>
      <c r="C10" s="13">
        <v>0.35226122536115068</v>
      </c>
      <c r="D10" s="13">
        <v>0.38843210232566788</v>
      </c>
      <c r="E10" s="13">
        <v>0.35030805320697972</v>
      </c>
      <c r="F10" s="13">
        <v>0.35533087485946652</v>
      </c>
      <c r="G10" s="13">
        <v>0.35281988801482378</v>
      </c>
      <c r="H10" s="13">
        <v>0.34687114449572798</v>
      </c>
      <c r="I10" s="13">
        <v>0.3307055428539426</v>
      </c>
      <c r="K10" s="13">
        <v>0.35065774963910051</v>
      </c>
      <c r="L10" s="13">
        <v>0.35383109222009668</v>
      </c>
      <c r="N10" s="13">
        <v>0.35919543685680372</v>
      </c>
      <c r="O10" s="13">
        <v>0.26584842603870262</v>
      </c>
      <c r="P10" s="13">
        <v>0.3231901033357209</v>
      </c>
      <c r="Q10" s="13">
        <v>0.37287377231405477</v>
      </c>
      <c r="R10" s="13">
        <v>0.37430122515453762</v>
      </c>
      <c r="S10" s="13">
        <v>0.29944364962425268</v>
      </c>
      <c r="T10" s="13">
        <v>0.3378096653816629</v>
      </c>
      <c r="U10" s="13">
        <v>0.31099978202387629</v>
      </c>
      <c r="V10" s="13">
        <v>0.35460794445735511</v>
      </c>
      <c r="W10" s="13">
        <v>0.37579169232321691</v>
      </c>
      <c r="X10" s="13">
        <v>0.38925826247238599</v>
      </c>
      <c r="Y10" s="13">
        <v>0.3840544891814463</v>
      </c>
      <c r="AA10" s="13">
        <v>0.37492982577380429</v>
      </c>
      <c r="AB10" s="13">
        <v>0.36076790132576381</v>
      </c>
      <c r="AC10" s="13">
        <v>0.31788462749987251</v>
      </c>
      <c r="AD10" s="13">
        <v>0.33294362882634682</v>
      </c>
      <c r="AE10" s="13">
        <v>0.31877213999880688</v>
      </c>
      <c r="AF10" s="13">
        <v>0.36545192246229602</v>
      </c>
      <c r="AH10" s="13">
        <v>0.39708348634977397</v>
      </c>
      <c r="AI10" s="13">
        <v>0.37878320155818701</v>
      </c>
      <c r="AJ10" s="13">
        <v>0.35284510925800361</v>
      </c>
      <c r="AK10" s="13">
        <v>0.35900057602664759</v>
      </c>
      <c r="AL10" s="13">
        <v>0.31863734629291912</v>
      </c>
      <c r="AN10" s="13">
        <v>0.36670018180334779</v>
      </c>
      <c r="AO10" s="13">
        <v>0.36357283868643742</v>
      </c>
      <c r="AP10" s="13">
        <v>0.35582233839072358</v>
      </c>
      <c r="AQ10" s="13">
        <v>0.32348991828261942</v>
      </c>
    </row>
    <row r="11" spans="2:45" ht="32.15" customHeight="1" x14ac:dyDescent="0.35">
      <c r="B11" s="12" t="s">
        <v>103</v>
      </c>
      <c r="C11" s="13">
        <v>0.18355114272543019</v>
      </c>
      <c r="D11" s="13">
        <v>0.15297635718772001</v>
      </c>
      <c r="E11" s="13">
        <v>0.14768315469367371</v>
      </c>
      <c r="F11" s="13">
        <v>0.18145804692270009</v>
      </c>
      <c r="G11" s="13">
        <v>0.1779082124875962</v>
      </c>
      <c r="H11" s="13">
        <v>0.21203957165429441</v>
      </c>
      <c r="I11" s="13">
        <v>0.21992883075946729</v>
      </c>
      <c r="K11" s="13">
        <v>0.17784871721390411</v>
      </c>
      <c r="L11" s="13">
        <v>0.18913404535566619</v>
      </c>
      <c r="N11" s="13">
        <v>0.1921524443204071</v>
      </c>
      <c r="O11" s="13">
        <v>0.20685194785939209</v>
      </c>
      <c r="P11" s="13">
        <v>0.21607571647140969</v>
      </c>
      <c r="Q11" s="13">
        <v>0.20242098671218139</v>
      </c>
      <c r="R11" s="13">
        <v>0.17005025209746669</v>
      </c>
      <c r="S11" s="13">
        <v>0.18836374456407171</v>
      </c>
      <c r="T11" s="13">
        <v>0.2109353592691551</v>
      </c>
      <c r="U11" s="13">
        <v>0.15642615552318881</v>
      </c>
      <c r="V11" s="13">
        <v>0.15621597670072851</v>
      </c>
      <c r="W11" s="13">
        <v>0.20232174761873661</v>
      </c>
      <c r="X11" s="13">
        <v>0.15593098145941539</v>
      </c>
      <c r="Y11" s="13">
        <v>0.1988096771432375</v>
      </c>
      <c r="AA11" s="13">
        <v>0.15909563485792691</v>
      </c>
      <c r="AB11" s="13">
        <v>0.2149875948409973</v>
      </c>
      <c r="AC11" s="13">
        <v>0.17874146770410659</v>
      </c>
      <c r="AD11" s="13">
        <v>0.18862578887498491</v>
      </c>
      <c r="AE11" s="13">
        <v>0.18477434187193151</v>
      </c>
      <c r="AF11" s="13">
        <v>0.20484141871306771</v>
      </c>
      <c r="AH11" s="13">
        <v>0.14891784179337411</v>
      </c>
      <c r="AI11" s="13">
        <v>0.16984756281034419</v>
      </c>
      <c r="AJ11" s="13">
        <v>0.17694559932328149</v>
      </c>
      <c r="AK11" s="13">
        <v>0.19875583782745171</v>
      </c>
      <c r="AL11" s="13">
        <v>0.1968902091349132</v>
      </c>
      <c r="AN11" s="13">
        <v>0.1653441360238353</v>
      </c>
      <c r="AO11" s="13">
        <v>0.17351054607831931</v>
      </c>
      <c r="AP11" s="13">
        <v>0.1840991932823737</v>
      </c>
      <c r="AQ11" s="13">
        <v>0.21225481500961241</v>
      </c>
    </row>
    <row r="12" spans="2:45" ht="19" customHeight="1" x14ac:dyDescent="0.35">
      <c r="B12" s="12" t="s">
        <v>104</v>
      </c>
      <c r="C12" s="13">
        <v>0.1287734422898896</v>
      </c>
      <c r="D12" s="13">
        <v>0.1127219967368929</v>
      </c>
      <c r="E12" s="13">
        <v>0.15415673605940541</v>
      </c>
      <c r="F12" s="13">
        <v>0.11845049675810131</v>
      </c>
      <c r="G12" s="13">
        <v>0.12598706887288821</v>
      </c>
      <c r="H12" s="13">
        <v>0.12263473357891751</v>
      </c>
      <c r="I12" s="13">
        <v>0.13349833857101051</v>
      </c>
      <c r="K12" s="13">
        <v>0.10873273386716539</v>
      </c>
      <c r="L12" s="13">
        <v>0.1483940973144697</v>
      </c>
      <c r="N12" s="13">
        <v>0.1158056036629541</v>
      </c>
      <c r="O12" s="13">
        <v>0.1719452319228523</v>
      </c>
      <c r="P12" s="13">
        <v>0.19885484800630709</v>
      </c>
      <c r="Q12" s="13">
        <v>8.803613547781991E-2</v>
      </c>
      <c r="R12" s="13">
        <v>0.13631751802513711</v>
      </c>
      <c r="S12" s="13">
        <v>0.12966329453226341</v>
      </c>
      <c r="T12" s="13">
        <v>0.16168198764894509</v>
      </c>
      <c r="U12" s="13">
        <v>0.1137350371667912</v>
      </c>
      <c r="V12" s="13">
        <v>9.300966254069308E-2</v>
      </c>
      <c r="W12" s="13">
        <v>0.1222777546042009</v>
      </c>
      <c r="X12" s="13">
        <v>0.12848292901728589</v>
      </c>
      <c r="Y12" s="13">
        <v>0.1513682704651946</v>
      </c>
      <c r="AA12" s="13">
        <v>0.1225787574445826</v>
      </c>
      <c r="AB12" s="13">
        <v>0.1093331150274755</v>
      </c>
      <c r="AC12" s="13">
        <v>0.14389746600695999</v>
      </c>
      <c r="AD12" s="13">
        <v>0.1205751241783725</v>
      </c>
      <c r="AE12" s="13">
        <v>0.14105114635802471</v>
      </c>
      <c r="AF12" s="13">
        <v>0.1337529838175163</v>
      </c>
      <c r="AH12" s="13">
        <v>0.13201149322315561</v>
      </c>
      <c r="AI12" s="13">
        <v>0.1170896862260621</v>
      </c>
      <c r="AJ12" s="13">
        <v>0.118604509744812</v>
      </c>
      <c r="AK12" s="13">
        <v>0.1257509598722602</v>
      </c>
      <c r="AL12" s="13">
        <v>0.13619658783749219</v>
      </c>
      <c r="AN12" s="13">
        <v>0.1064325958479207</v>
      </c>
      <c r="AO12" s="13">
        <v>0.160869961251913</v>
      </c>
      <c r="AP12" s="13">
        <v>0.1150600544386229</v>
      </c>
      <c r="AQ12" s="13">
        <v>0.1315540177982106</v>
      </c>
    </row>
    <row r="13" spans="2:45" ht="19" customHeight="1" x14ac:dyDescent="0.35">
      <c r="B13" s="12" t="s">
        <v>105</v>
      </c>
      <c r="C13" s="13">
        <v>0.10995771418894081</v>
      </c>
      <c r="D13" s="13">
        <v>7.7247072033827024E-2</v>
      </c>
      <c r="E13" s="13">
        <v>9.5995409793806927E-2</v>
      </c>
      <c r="F13" s="13">
        <v>0.1002544324345061</v>
      </c>
      <c r="G13" s="13">
        <v>0.13517274275735119</v>
      </c>
      <c r="H13" s="13">
        <v>9.5064838312120883E-2</v>
      </c>
      <c r="I13" s="13">
        <v>0.14032817521699331</v>
      </c>
      <c r="K13" s="13">
        <v>0.1173457346250016</v>
      </c>
      <c r="L13" s="13">
        <v>0.10272454671637141</v>
      </c>
      <c r="N13" s="13">
        <v>0.1241816106229533</v>
      </c>
      <c r="O13" s="13">
        <v>0.1475354419994894</v>
      </c>
      <c r="P13" s="13">
        <v>6.8584966265720804E-2</v>
      </c>
      <c r="Q13" s="13">
        <v>9.6060994685928977E-2</v>
      </c>
      <c r="R13" s="13">
        <v>0.12835056331412631</v>
      </c>
      <c r="S13" s="13">
        <v>0.1099886762430613</v>
      </c>
      <c r="T13" s="13">
        <v>9.6024383761606658E-2</v>
      </c>
      <c r="U13" s="13">
        <v>0.14472425571839009</v>
      </c>
      <c r="V13" s="13">
        <v>0.13412082202597159</v>
      </c>
      <c r="W13" s="13">
        <v>6.3182190739117294E-2</v>
      </c>
      <c r="X13" s="13">
        <v>0.13021726114309301</v>
      </c>
      <c r="Y13" s="13">
        <v>7.7446784694896978E-2</v>
      </c>
      <c r="AA13" s="13">
        <v>8.7314729894359303E-2</v>
      </c>
      <c r="AB13" s="13">
        <v>9.8457149116662784E-2</v>
      </c>
      <c r="AC13" s="13">
        <v>0.1210352604576742</v>
      </c>
      <c r="AD13" s="13">
        <v>0.15607679028224089</v>
      </c>
      <c r="AE13" s="13">
        <v>0.13094970339251791</v>
      </c>
      <c r="AF13" s="13">
        <v>9.9777622633328941E-2</v>
      </c>
      <c r="AH13" s="13">
        <v>6.3956081925758149E-2</v>
      </c>
      <c r="AI13" s="13">
        <v>0.1030706805870788</v>
      </c>
      <c r="AJ13" s="13">
        <v>0.10299105929197561</v>
      </c>
      <c r="AK13" s="13">
        <v>0.1175885795420452</v>
      </c>
      <c r="AL13" s="13">
        <v>0.1323675250925504</v>
      </c>
      <c r="AN13" s="13">
        <v>0.1029661656083344</v>
      </c>
      <c r="AO13" s="13">
        <v>9.9827586079784411E-2</v>
      </c>
      <c r="AP13" s="13">
        <v>0.10489598642679231</v>
      </c>
      <c r="AQ13" s="13">
        <v>0.13123883925841659</v>
      </c>
    </row>
    <row r="14" spans="2:45" ht="19" customHeight="1" x14ac:dyDescent="0.35">
      <c r="B14" s="12" t="s">
        <v>81</v>
      </c>
      <c r="C14" s="13">
        <v>4.0823811929102213E-2</v>
      </c>
      <c r="D14" s="13">
        <v>5.6727547364743627E-2</v>
      </c>
      <c r="E14" s="13">
        <v>2.6288759142673469E-2</v>
      </c>
      <c r="F14" s="13">
        <v>4.2767746402801537E-2</v>
      </c>
      <c r="G14" s="13">
        <v>2.128941011505284E-2</v>
      </c>
      <c r="H14" s="13">
        <v>4.7330459989692361E-2</v>
      </c>
      <c r="I14" s="13">
        <v>5.2024270757164627E-2</v>
      </c>
      <c r="K14" s="13">
        <v>4.2547506201767983E-2</v>
      </c>
      <c r="L14" s="13">
        <v>3.9136246301258872E-2</v>
      </c>
      <c r="N14" s="13">
        <v>3.4764918690738979E-2</v>
      </c>
      <c r="O14" s="13">
        <v>3.5998554861450871E-2</v>
      </c>
      <c r="P14" s="13">
        <v>4.2498203438690478E-2</v>
      </c>
      <c r="Q14" s="13">
        <v>3.7270214165425912E-2</v>
      </c>
      <c r="R14" s="13">
        <v>3.3675165198729137E-2</v>
      </c>
      <c r="S14" s="13">
        <v>4.6368836325714868E-2</v>
      </c>
      <c r="T14" s="13">
        <v>2.2042459807607821E-2</v>
      </c>
      <c r="U14" s="13">
        <v>6.2452163752824752E-2</v>
      </c>
      <c r="V14" s="13">
        <v>2.9271804508446499E-2</v>
      </c>
      <c r="W14" s="13">
        <v>5.9646262093670042E-2</v>
      </c>
      <c r="X14" s="13">
        <v>4.7522514708153607E-2</v>
      </c>
      <c r="Y14" s="13">
        <v>3.0501542663901999E-2</v>
      </c>
      <c r="AA14" s="13">
        <v>3.5413583231812103E-2</v>
      </c>
      <c r="AB14" s="13">
        <v>1.914454760156617E-2</v>
      </c>
      <c r="AC14" s="13">
        <v>4.1896131237279262E-2</v>
      </c>
      <c r="AD14" s="13">
        <v>3.1893055529433487E-2</v>
      </c>
      <c r="AE14" s="13">
        <v>7.7980344187378398E-2</v>
      </c>
      <c r="AF14" s="13">
        <v>2.8362033011928169E-2</v>
      </c>
      <c r="AH14" s="13">
        <v>2.2448129245390362E-2</v>
      </c>
      <c r="AI14" s="13">
        <v>3.4298808817413137E-2</v>
      </c>
      <c r="AJ14" s="13">
        <v>6.4453696157742643E-2</v>
      </c>
      <c r="AK14" s="13">
        <v>3.1488971011509201E-2</v>
      </c>
      <c r="AL14" s="13">
        <v>4.8186864206751251E-2</v>
      </c>
      <c r="AN14" s="13">
        <v>2.1400615597177531E-2</v>
      </c>
      <c r="AO14" s="13">
        <v>3.8756942953752753E-2</v>
      </c>
      <c r="AP14" s="13">
        <v>4.3288124423134011E-2</v>
      </c>
      <c r="AQ14" s="13">
        <v>6.2038688182473788E-2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2:M19"/>
  <sheetViews>
    <sheetView showGridLines="0" workbookViewId="0"/>
  </sheetViews>
  <sheetFormatPr defaultColWidth="8.81640625" defaultRowHeight="14.5" x14ac:dyDescent="0.35"/>
  <cols>
    <col min="1" max="1" width="5" customWidth="1"/>
    <col min="2" max="2" width="25" customWidth="1"/>
    <col min="3" max="13" width="20" customWidth="1"/>
  </cols>
  <sheetData>
    <row r="2" spans="2:13" ht="40" customHeight="1" x14ac:dyDescent="0.35">
      <c r="D2" s="14" t="s">
        <v>421</v>
      </c>
    </row>
    <row r="6" spans="2:13" ht="50.15" customHeight="1" x14ac:dyDescent="0.35">
      <c r="C6" s="15" t="s">
        <v>422</v>
      </c>
      <c r="D6" s="15" t="s">
        <v>423</v>
      </c>
      <c r="E6" s="15" t="s">
        <v>424</v>
      </c>
      <c r="F6" s="15" t="s">
        <v>425</v>
      </c>
      <c r="G6" s="15" t="s">
        <v>426</v>
      </c>
      <c r="H6" s="15" t="s">
        <v>427</v>
      </c>
      <c r="I6" s="15" t="s">
        <v>428</v>
      </c>
      <c r="J6" s="15" t="s">
        <v>429</v>
      </c>
      <c r="K6" s="15" t="s">
        <v>430</v>
      </c>
      <c r="L6" s="15" t="s">
        <v>431</v>
      </c>
      <c r="M6" s="15" t="s">
        <v>432</v>
      </c>
    </row>
    <row r="7" spans="2:13" x14ac:dyDescent="0.35">
      <c r="B7" s="12" t="s">
        <v>77</v>
      </c>
      <c r="C7" s="13">
        <v>0.18826744016549909</v>
      </c>
      <c r="D7" s="13">
        <v>9.8456002340302384E-2</v>
      </c>
      <c r="E7" s="13">
        <v>7.46624695704797E-2</v>
      </c>
      <c r="F7" s="13">
        <v>6.0746795173554739E-2</v>
      </c>
      <c r="G7" s="13">
        <v>0.13241289967337319</v>
      </c>
      <c r="H7" s="13">
        <v>0.2331856440146744</v>
      </c>
      <c r="I7" s="13">
        <v>5.4840324478439423E-2</v>
      </c>
      <c r="J7" s="13">
        <v>0.16609900664968411</v>
      </c>
      <c r="K7" s="13">
        <v>0.13361899183902121</v>
      </c>
      <c r="L7" s="13">
        <v>8.5646832680706067E-2</v>
      </c>
      <c r="M7" s="13">
        <v>0.36246902841290052</v>
      </c>
    </row>
    <row r="8" spans="2:13" x14ac:dyDescent="0.35">
      <c r="B8" s="12" t="s">
        <v>78</v>
      </c>
      <c r="C8" s="13">
        <v>0.37517634680106832</v>
      </c>
      <c r="D8" s="13">
        <v>0.29519937577723993</v>
      </c>
      <c r="E8" s="13">
        <v>0.30013959800152901</v>
      </c>
      <c r="F8" s="13">
        <v>0.19963030923252209</v>
      </c>
      <c r="G8" s="13">
        <v>0.35083650705730479</v>
      </c>
      <c r="H8" s="13">
        <v>0.44471276389516728</v>
      </c>
      <c r="I8" s="13">
        <v>0.2258472872641851</v>
      </c>
      <c r="J8" s="13">
        <v>0.36255981542083621</v>
      </c>
      <c r="K8" s="13">
        <v>0.34856730222905069</v>
      </c>
      <c r="L8" s="13">
        <v>0.2370217796689687</v>
      </c>
      <c r="M8" s="13">
        <v>0.33936445969915979</v>
      </c>
    </row>
    <row r="9" spans="2:13" ht="29" x14ac:dyDescent="0.35">
      <c r="B9" s="12" t="s">
        <v>193</v>
      </c>
      <c r="C9" s="13">
        <v>0.21474016935906659</v>
      </c>
      <c r="D9" s="13">
        <v>0.26715992945085021</v>
      </c>
      <c r="E9" s="13">
        <v>0.30323655867230442</v>
      </c>
      <c r="F9" s="13">
        <v>0.26947877441927742</v>
      </c>
      <c r="G9" s="13">
        <v>0.19760401681458389</v>
      </c>
      <c r="H9" s="13">
        <v>0.1564006782009634</v>
      </c>
      <c r="I9" s="13">
        <v>0.23883174753540051</v>
      </c>
      <c r="J9" s="13">
        <v>0.2071743919887428</v>
      </c>
      <c r="K9" s="13">
        <v>0.25583414286101841</v>
      </c>
      <c r="L9" s="13">
        <v>0.2072536367281978</v>
      </c>
      <c r="M9" s="13">
        <v>0.14387595190963129</v>
      </c>
    </row>
    <row r="10" spans="2:13" x14ac:dyDescent="0.35">
      <c r="B10" s="12" t="s">
        <v>79</v>
      </c>
      <c r="C10" s="13">
        <v>9.2961531875919309E-2</v>
      </c>
      <c r="D10" s="13">
        <v>0.1652677361684759</v>
      </c>
      <c r="E10" s="13">
        <v>0.14138690978882831</v>
      </c>
      <c r="F10" s="13">
        <v>0.14632505316342981</v>
      </c>
      <c r="G10" s="13">
        <v>0.15953140037071259</v>
      </c>
      <c r="H10" s="13">
        <v>6.295776321230416E-2</v>
      </c>
      <c r="I10" s="13">
        <v>0.2376383011922811</v>
      </c>
      <c r="J10" s="13">
        <v>0.1343954410330489</v>
      </c>
      <c r="K10" s="13">
        <v>9.9130078838294083E-2</v>
      </c>
      <c r="L10" s="13">
        <v>0.1895000635838669</v>
      </c>
      <c r="M10" s="13">
        <v>6.5207316713041141E-2</v>
      </c>
    </row>
    <row r="11" spans="2:13" x14ac:dyDescent="0.35">
      <c r="B11" s="12" t="s">
        <v>80</v>
      </c>
      <c r="C11" s="13">
        <v>8.2567065183273905E-2</v>
      </c>
      <c r="D11" s="13">
        <v>0.1309977483737462</v>
      </c>
      <c r="E11" s="13">
        <v>0.11207101168165801</v>
      </c>
      <c r="F11" s="13">
        <v>0.17637029350332481</v>
      </c>
      <c r="G11" s="13">
        <v>0.12876464812935309</v>
      </c>
      <c r="H11" s="13">
        <v>6.3921484949421459E-2</v>
      </c>
      <c r="I11" s="13">
        <v>0.20369749394768119</v>
      </c>
      <c r="J11" s="13">
        <v>9.6721999644800272E-2</v>
      </c>
      <c r="K11" s="13">
        <v>9.306918621245569E-2</v>
      </c>
      <c r="L11" s="13">
        <v>0.24988407045519309</v>
      </c>
      <c r="M11" s="13">
        <v>5.4413834430983743E-2</v>
      </c>
    </row>
    <row r="12" spans="2:13" x14ac:dyDescent="0.35">
      <c r="B12" s="12" t="s">
        <v>81</v>
      </c>
      <c r="C12" s="13">
        <v>4.6287446615172818E-2</v>
      </c>
      <c r="D12" s="13">
        <v>4.2919207889385608E-2</v>
      </c>
      <c r="E12" s="13">
        <v>6.8503452285200717E-2</v>
      </c>
      <c r="F12" s="13">
        <v>0.14744877450789121</v>
      </c>
      <c r="G12" s="13">
        <v>3.08505279546725E-2</v>
      </c>
      <c r="H12" s="13">
        <v>3.8821665727469291E-2</v>
      </c>
      <c r="I12" s="13">
        <v>3.914484558201279E-2</v>
      </c>
      <c r="J12" s="13">
        <v>3.3049345262887768E-2</v>
      </c>
      <c r="K12" s="13">
        <v>6.9780298020159892E-2</v>
      </c>
      <c r="L12" s="13">
        <v>3.0693616883067501E-2</v>
      </c>
      <c r="M12" s="13">
        <v>3.4669408834283579E-2</v>
      </c>
    </row>
    <row r="15" spans="2:13" x14ac:dyDescent="0.35">
      <c r="B15" t="s">
        <v>344</v>
      </c>
    </row>
    <row r="16" spans="2:13" x14ac:dyDescent="0.35">
      <c r="B16" t="s">
        <v>345</v>
      </c>
    </row>
    <row r="19" spans="2:2" x14ac:dyDescent="0.35">
      <c r="B19" t="str">
        <f>HYPERLINK("#Contents!A1", "Return to Contents")</f>
        <v>Return to Contents</v>
      </c>
    </row>
  </sheetData>
  <pageMargins left="0.75" right="0.75" top="1" bottom="1" header="0.5" footer="0.5"/>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0.36246902841290052</v>
      </c>
      <c r="D9" s="13">
        <v>0.44838176157035281</v>
      </c>
      <c r="E9" s="13">
        <v>0.42032501757717827</v>
      </c>
      <c r="F9" s="13">
        <v>0.32811633351476632</v>
      </c>
      <c r="G9" s="13">
        <v>0.36233835929721908</v>
      </c>
      <c r="H9" s="13">
        <v>0.31347325708330842</v>
      </c>
      <c r="I9" s="13">
        <v>0.31987024620947979</v>
      </c>
      <c r="K9" s="13">
        <v>0.3339041330571566</v>
      </c>
      <c r="L9" s="13">
        <v>0.39043520334875093</v>
      </c>
      <c r="N9" s="13">
        <v>0.32796901488839852</v>
      </c>
      <c r="O9" s="13">
        <v>0.49762628828305611</v>
      </c>
      <c r="P9" s="13">
        <v>0.3869067035373393</v>
      </c>
      <c r="Q9" s="13">
        <v>0.36687386156632151</v>
      </c>
      <c r="R9" s="13">
        <v>0.36010318740440311</v>
      </c>
      <c r="S9" s="13">
        <v>0.40048056208270671</v>
      </c>
      <c r="T9" s="13">
        <v>0.30244230000236172</v>
      </c>
      <c r="U9" s="13">
        <v>0.36665945910752218</v>
      </c>
      <c r="V9" s="13">
        <v>0.38216706255272159</v>
      </c>
      <c r="W9" s="13">
        <v>0.33465304043632899</v>
      </c>
      <c r="X9" s="13">
        <v>0.36859409153555328</v>
      </c>
      <c r="Y9" s="13">
        <v>0.35147567317589651</v>
      </c>
      <c r="AA9" s="13">
        <v>0.37214852791263547</v>
      </c>
      <c r="AB9" s="13">
        <v>0.33783945570136131</v>
      </c>
      <c r="AC9" s="13">
        <v>0.33612481178662079</v>
      </c>
      <c r="AD9" s="13">
        <v>0.35668008822034808</v>
      </c>
      <c r="AE9" s="13">
        <v>0.34779110750672521</v>
      </c>
      <c r="AF9" s="13">
        <v>0.3790618027139831</v>
      </c>
      <c r="AH9" s="13">
        <v>0.36366478369211591</v>
      </c>
      <c r="AI9" s="13">
        <v>0.344190021364844</v>
      </c>
      <c r="AJ9" s="13">
        <v>0.34325359132629402</v>
      </c>
      <c r="AK9" s="13">
        <v>0.36190530886569861</v>
      </c>
      <c r="AL9" s="13">
        <v>0.37460517724112907</v>
      </c>
      <c r="AN9" s="13">
        <v>0.37470728332278391</v>
      </c>
      <c r="AO9" s="13">
        <v>0.34966915832558432</v>
      </c>
      <c r="AP9" s="13">
        <v>0.40005629471405901</v>
      </c>
      <c r="AQ9" s="13">
        <v>0.33099042824584179</v>
      </c>
    </row>
    <row r="10" spans="2:45" ht="19" customHeight="1" x14ac:dyDescent="0.35">
      <c r="B10" s="12" t="s">
        <v>78</v>
      </c>
      <c r="C10" s="13">
        <v>0.33936445969915979</v>
      </c>
      <c r="D10" s="13">
        <v>0.25745875101429339</v>
      </c>
      <c r="E10" s="13">
        <v>0.31016202645087082</v>
      </c>
      <c r="F10" s="13">
        <v>0.38623086134902213</v>
      </c>
      <c r="G10" s="13">
        <v>0.33384236172124349</v>
      </c>
      <c r="H10" s="13">
        <v>0.35725380059574918</v>
      </c>
      <c r="I10" s="13">
        <v>0.37139197311888028</v>
      </c>
      <c r="K10" s="13">
        <v>0.33837398189458612</v>
      </c>
      <c r="L10" s="13">
        <v>0.34033417708155561</v>
      </c>
      <c r="N10" s="13">
        <v>0.33856266799571588</v>
      </c>
      <c r="O10" s="13">
        <v>0.35211862283262207</v>
      </c>
      <c r="P10" s="13">
        <v>0.32990272353911981</v>
      </c>
      <c r="Q10" s="13">
        <v>0.32536735091417868</v>
      </c>
      <c r="R10" s="13">
        <v>0.31642253111530749</v>
      </c>
      <c r="S10" s="13">
        <v>0.37906788533651897</v>
      </c>
      <c r="T10" s="13">
        <v>0.37437309210909819</v>
      </c>
      <c r="U10" s="13">
        <v>0.30959319546994762</v>
      </c>
      <c r="V10" s="13">
        <v>0.29402276891651857</v>
      </c>
      <c r="W10" s="13">
        <v>0.32881461264909928</v>
      </c>
      <c r="X10" s="13">
        <v>0.39248333718122808</v>
      </c>
      <c r="Y10" s="13">
        <v>0.38141493311479452</v>
      </c>
      <c r="AA10" s="13">
        <v>0.36635179686639441</v>
      </c>
      <c r="AB10" s="13">
        <v>0.30991744574367208</v>
      </c>
      <c r="AC10" s="13">
        <v>0.33064706745194961</v>
      </c>
      <c r="AD10" s="13">
        <v>0.36046595767427808</v>
      </c>
      <c r="AE10" s="13">
        <v>0.3081088502770189</v>
      </c>
      <c r="AF10" s="13">
        <v>0.32870137872345639</v>
      </c>
      <c r="AH10" s="13">
        <v>0.35338074336188302</v>
      </c>
      <c r="AI10" s="13">
        <v>0.35081384822490169</v>
      </c>
      <c r="AJ10" s="13">
        <v>0.36557262723119899</v>
      </c>
      <c r="AK10" s="13">
        <v>0.35628033942902498</v>
      </c>
      <c r="AL10" s="13">
        <v>0.30779351122322168</v>
      </c>
      <c r="AN10" s="13">
        <v>0.35869734002086101</v>
      </c>
      <c r="AO10" s="13">
        <v>0.33032556863805801</v>
      </c>
      <c r="AP10" s="13">
        <v>0.33495725875300331</v>
      </c>
      <c r="AQ10" s="13">
        <v>0.33126793531521359</v>
      </c>
    </row>
    <row r="11" spans="2:45" ht="32.15" customHeight="1" x14ac:dyDescent="0.35">
      <c r="B11" s="12" t="s">
        <v>193</v>
      </c>
      <c r="C11" s="13">
        <v>0.14387595190963129</v>
      </c>
      <c r="D11" s="13">
        <v>0.16037579959629419</v>
      </c>
      <c r="E11" s="13">
        <v>0.124733004625722</v>
      </c>
      <c r="F11" s="13">
        <v>0.1309343959580877</v>
      </c>
      <c r="G11" s="13">
        <v>0.13145444519000279</v>
      </c>
      <c r="H11" s="13">
        <v>0.17250813125921319</v>
      </c>
      <c r="I11" s="13">
        <v>0.14986791905358071</v>
      </c>
      <c r="K11" s="13">
        <v>0.1585574378243329</v>
      </c>
      <c r="L11" s="13">
        <v>0.12950219004929919</v>
      </c>
      <c r="N11" s="13">
        <v>0.17475721454662541</v>
      </c>
      <c r="O11" s="13">
        <v>6.0389102877166208E-2</v>
      </c>
      <c r="P11" s="13">
        <v>0.12825315639003121</v>
      </c>
      <c r="Q11" s="13">
        <v>0.13070449578954649</v>
      </c>
      <c r="R11" s="13">
        <v>0.1721091831435205</v>
      </c>
      <c r="S11" s="13">
        <v>8.8858934142062612E-2</v>
      </c>
      <c r="T11" s="13">
        <v>0.16102008570419071</v>
      </c>
      <c r="U11" s="13">
        <v>0.15281941855042169</v>
      </c>
      <c r="V11" s="13">
        <v>0.16876625793453631</v>
      </c>
      <c r="W11" s="13">
        <v>0.1574130566832693</v>
      </c>
      <c r="X11" s="13">
        <v>0.13159557401763131</v>
      </c>
      <c r="Y11" s="13">
        <v>9.9924742128560798E-2</v>
      </c>
      <c r="AA11" s="13">
        <v>0.1172940246630821</v>
      </c>
      <c r="AB11" s="13">
        <v>0.18590965300528511</v>
      </c>
      <c r="AC11" s="13">
        <v>0.14232450714298769</v>
      </c>
      <c r="AD11" s="13">
        <v>0.15567308069771779</v>
      </c>
      <c r="AE11" s="13">
        <v>0.14786039268036619</v>
      </c>
      <c r="AF11" s="13">
        <v>0.15797995158353981</v>
      </c>
      <c r="AH11" s="13">
        <v>0.13480397793289189</v>
      </c>
      <c r="AI11" s="13">
        <v>0.1250583377576551</v>
      </c>
      <c r="AJ11" s="13">
        <v>0.1205309265987055</v>
      </c>
      <c r="AK11" s="13">
        <v>0.152974409484983</v>
      </c>
      <c r="AL11" s="13">
        <v>0.15656969002873061</v>
      </c>
      <c r="AN11" s="13">
        <v>0.14614795692824781</v>
      </c>
      <c r="AO11" s="13">
        <v>0.13081586373049131</v>
      </c>
      <c r="AP11" s="13">
        <v>0.14292892619428721</v>
      </c>
      <c r="AQ11" s="13">
        <v>0.15575296548392009</v>
      </c>
    </row>
    <row r="12" spans="2:45" ht="19" customHeight="1" x14ac:dyDescent="0.35">
      <c r="B12" s="12" t="s">
        <v>79</v>
      </c>
      <c r="C12" s="13">
        <v>6.5207316713041141E-2</v>
      </c>
      <c r="D12" s="13">
        <v>5.7567069646848802E-2</v>
      </c>
      <c r="E12" s="13">
        <v>5.7832846225586078E-2</v>
      </c>
      <c r="F12" s="13">
        <v>6.8402169968625706E-2</v>
      </c>
      <c r="G12" s="13">
        <v>8.4824306504482042E-2</v>
      </c>
      <c r="H12" s="13">
        <v>4.9516001181413312E-2</v>
      </c>
      <c r="I12" s="13">
        <v>6.8305253883579525E-2</v>
      </c>
      <c r="K12" s="13">
        <v>6.4478864301089484E-2</v>
      </c>
      <c r="L12" s="13">
        <v>6.5920500757000414E-2</v>
      </c>
      <c r="N12" s="13">
        <v>6.4306272584824214E-2</v>
      </c>
      <c r="O12" s="13">
        <v>2.941650919910797E-2</v>
      </c>
      <c r="P12" s="13">
        <v>9.8474736938228544E-2</v>
      </c>
      <c r="Q12" s="13">
        <v>8.5589668825482856E-2</v>
      </c>
      <c r="R12" s="13">
        <v>7.7898037805297055E-2</v>
      </c>
      <c r="S12" s="13">
        <v>3.7776959172230083E-2</v>
      </c>
      <c r="T12" s="13">
        <v>5.8925478638475477E-2</v>
      </c>
      <c r="U12" s="13">
        <v>5.7891869637517433E-2</v>
      </c>
      <c r="V12" s="13">
        <v>5.4440586397127143E-2</v>
      </c>
      <c r="W12" s="13">
        <v>9.8285082409574634E-2</v>
      </c>
      <c r="X12" s="13">
        <v>3.1480372080037622E-2</v>
      </c>
      <c r="Y12" s="13">
        <v>7.0913893789895488E-2</v>
      </c>
      <c r="AA12" s="13">
        <v>6.4763669676583757E-2</v>
      </c>
      <c r="AB12" s="13">
        <v>6.1510354336378553E-2</v>
      </c>
      <c r="AC12" s="13">
        <v>7.5122617884523873E-2</v>
      </c>
      <c r="AD12" s="13">
        <v>4.0585241232512018E-2</v>
      </c>
      <c r="AE12" s="13">
        <v>6.1923576835448822E-2</v>
      </c>
      <c r="AF12" s="13">
        <v>8.0443950156043262E-2</v>
      </c>
      <c r="AH12" s="13">
        <v>6.1577091640996798E-2</v>
      </c>
      <c r="AI12" s="13">
        <v>9.9150317864331691E-2</v>
      </c>
      <c r="AJ12" s="13">
        <v>6.7199025163578424E-2</v>
      </c>
      <c r="AK12" s="13">
        <v>4.692059786987416E-2</v>
      </c>
      <c r="AL12" s="13">
        <v>6.9712250152594704E-2</v>
      </c>
      <c r="AN12" s="13">
        <v>5.3078416062145563E-2</v>
      </c>
      <c r="AO12" s="13">
        <v>9.7789961584159854E-2</v>
      </c>
      <c r="AP12" s="13">
        <v>5.0589754359729892E-2</v>
      </c>
      <c r="AQ12" s="13">
        <v>5.6792199670438012E-2</v>
      </c>
    </row>
    <row r="13" spans="2:45" ht="19" customHeight="1" x14ac:dyDescent="0.35">
      <c r="B13" s="12" t="s">
        <v>80</v>
      </c>
      <c r="C13" s="13">
        <v>5.4413834430983743E-2</v>
      </c>
      <c r="D13" s="13">
        <v>3.2550989824112593E-2</v>
      </c>
      <c r="E13" s="13">
        <v>6.098181131219467E-2</v>
      </c>
      <c r="F13" s="13">
        <v>5.4435700285975712E-2</v>
      </c>
      <c r="G13" s="13">
        <v>5.2468613073306268E-2</v>
      </c>
      <c r="H13" s="13">
        <v>5.7353897744983749E-2</v>
      </c>
      <c r="I13" s="13">
        <v>6.3056486974439815E-2</v>
      </c>
      <c r="K13" s="13">
        <v>6.636524120223479E-2</v>
      </c>
      <c r="L13" s="13">
        <v>4.2712929234875352E-2</v>
      </c>
      <c r="N13" s="13">
        <v>3.748164372996024E-2</v>
      </c>
      <c r="O13" s="13">
        <v>2.4885620967872751E-2</v>
      </c>
      <c r="P13" s="13">
        <v>4.5946122326439291E-2</v>
      </c>
      <c r="Q13" s="13">
        <v>8.0350298590893335E-2</v>
      </c>
      <c r="R13" s="13">
        <v>4.9026238348173587E-2</v>
      </c>
      <c r="S13" s="13">
        <v>8.2106961693562269E-2</v>
      </c>
      <c r="T13" s="13">
        <v>6.2327594434803471E-2</v>
      </c>
      <c r="U13" s="13">
        <v>6.1596966205649348E-2</v>
      </c>
      <c r="V13" s="13">
        <v>6.8596110975561383E-2</v>
      </c>
      <c r="W13" s="13">
        <v>4.358391251232327E-2</v>
      </c>
      <c r="X13" s="13">
        <v>4.1909035287001607E-2</v>
      </c>
      <c r="Y13" s="13">
        <v>4.7641239239643952E-2</v>
      </c>
      <c r="AA13" s="13">
        <v>4.602184564804538E-2</v>
      </c>
      <c r="AB13" s="13">
        <v>5.7542530380607221E-2</v>
      </c>
      <c r="AC13" s="13">
        <v>0.1005567406264947</v>
      </c>
      <c r="AD13" s="13">
        <v>7.161339113610872E-2</v>
      </c>
      <c r="AE13" s="13">
        <v>6.3565024915002183E-2</v>
      </c>
      <c r="AF13" s="13">
        <v>3.6464504187874863E-2</v>
      </c>
      <c r="AH13" s="13">
        <v>5.6771989237378168E-2</v>
      </c>
      <c r="AI13" s="13">
        <v>4.1478862036927182E-2</v>
      </c>
      <c r="AJ13" s="13">
        <v>6.7051285553222748E-2</v>
      </c>
      <c r="AK13" s="13">
        <v>6.1851557266157757E-2</v>
      </c>
      <c r="AL13" s="13">
        <v>4.648643950225767E-2</v>
      </c>
      <c r="AN13" s="13">
        <v>4.8370729882007552E-2</v>
      </c>
      <c r="AO13" s="13">
        <v>5.8123280226878481E-2</v>
      </c>
      <c r="AP13" s="13">
        <v>4.8442715013204317E-2</v>
      </c>
      <c r="AQ13" s="13">
        <v>6.167706648100766E-2</v>
      </c>
    </row>
    <row r="14" spans="2:45" ht="19" customHeight="1" x14ac:dyDescent="0.35">
      <c r="B14" s="12" t="s">
        <v>81</v>
      </c>
      <c r="C14" s="13">
        <v>3.4669408834283579E-2</v>
      </c>
      <c r="D14" s="13">
        <v>4.3665628348098277E-2</v>
      </c>
      <c r="E14" s="13">
        <v>2.5965293808448201E-2</v>
      </c>
      <c r="F14" s="13">
        <v>3.1880538923522703E-2</v>
      </c>
      <c r="G14" s="13">
        <v>3.507191421374628E-2</v>
      </c>
      <c r="H14" s="13">
        <v>4.9894912135332148E-2</v>
      </c>
      <c r="I14" s="13">
        <v>2.7508120760039861E-2</v>
      </c>
      <c r="K14" s="13">
        <v>3.8320341720600018E-2</v>
      </c>
      <c r="L14" s="13">
        <v>3.1094999528518519E-2</v>
      </c>
      <c r="N14" s="13">
        <v>5.6923186254475747E-2</v>
      </c>
      <c r="O14" s="13">
        <v>3.5563855840174768E-2</v>
      </c>
      <c r="P14" s="13">
        <v>1.051655726884199E-2</v>
      </c>
      <c r="Q14" s="13">
        <v>1.1114324313577249E-2</v>
      </c>
      <c r="R14" s="13">
        <v>2.4440822183298391E-2</v>
      </c>
      <c r="S14" s="13">
        <v>1.170869757291922E-2</v>
      </c>
      <c r="T14" s="13">
        <v>4.0911449111070558E-2</v>
      </c>
      <c r="U14" s="13">
        <v>5.1439091028941397E-2</v>
      </c>
      <c r="V14" s="13">
        <v>3.2007213223534767E-2</v>
      </c>
      <c r="W14" s="13">
        <v>3.7250295309404331E-2</v>
      </c>
      <c r="X14" s="13">
        <v>3.3937589898547997E-2</v>
      </c>
      <c r="Y14" s="13">
        <v>4.8629518551208763E-2</v>
      </c>
      <c r="AA14" s="13">
        <v>3.3420135233258798E-2</v>
      </c>
      <c r="AB14" s="13">
        <v>4.7280560832695717E-2</v>
      </c>
      <c r="AC14" s="13">
        <v>1.5224255107423271E-2</v>
      </c>
      <c r="AD14" s="13">
        <v>1.4982241039035249E-2</v>
      </c>
      <c r="AE14" s="13">
        <v>7.0751047785438795E-2</v>
      </c>
      <c r="AF14" s="13">
        <v>1.7348412635102461E-2</v>
      </c>
      <c r="AH14" s="13">
        <v>2.9801414134734201E-2</v>
      </c>
      <c r="AI14" s="13">
        <v>3.9308612751340163E-2</v>
      </c>
      <c r="AJ14" s="13">
        <v>3.639254412700027E-2</v>
      </c>
      <c r="AK14" s="13">
        <v>2.006778708426149E-2</v>
      </c>
      <c r="AL14" s="13">
        <v>4.4832931852066257E-2</v>
      </c>
      <c r="AN14" s="13">
        <v>1.8998273783954411E-2</v>
      </c>
      <c r="AO14" s="13">
        <v>3.3276167494828049E-2</v>
      </c>
      <c r="AP14" s="13">
        <v>2.3025050965716439E-2</v>
      </c>
      <c r="AQ14" s="13">
        <v>6.3519404803578747E-2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0.18826744016549909</v>
      </c>
      <c r="D9" s="13">
        <v>0.2446416911525599</v>
      </c>
      <c r="E9" s="13">
        <v>0.22828067406582481</v>
      </c>
      <c r="F9" s="13">
        <v>0.18211809627175091</v>
      </c>
      <c r="G9" s="13">
        <v>0.18888220642740941</v>
      </c>
      <c r="H9" s="13">
        <v>0.17042863118106191</v>
      </c>
      <c r="I9" s="13">
        <v>0.13513128400697319</v>
      </c>
      <c r="K9" s="13">
        <v>0.18341262388190141</v>
      </c>
      <c r="L9" s="13">
        <v>0.19302049946355121</v>
      </c>
      <c r="N9" s="13">
        <v>0.17251865775281899</v>
      </c>
      <c r="O9" s="13">
        <v>0.18611667969005599</v>
      </c>
      <c r="P9" s="13">
        <v>0.19676285159863821</v>
      </c>
      <c r="Q9" s="13">
        <v>0.12508455538050511</v>
      </c>
      <c r="R9" s="13">
        <v>0.16839362945056929</v>
      </c>
      <c r="S9" s="13">
        <v>0.2229145196879557</v>
      </c>
      <c r="T9" s="13">
        <v>0.17164540723679639</v>
      </c>
      <c r="U9" s="13">
        <v>0.1869410591080137</v>
      </c>
      <c r="V9" s="13">
        <v>0.21486152979685511</v>
      </c>
      <c r="W9" s="13">
        <v>0.18670988056236301</v>
      </c>
      <c r="X9" s="13">
        <v>0.1769384729866135</v>
      </c>
      <c r="Y9" s="13">
        <v>0.20693491617438939</v>
      </c>
      <c r="AA9" s="13">
        <v>0.19254408064629119</v>
      </c>
      <c r="AB9" s="13">
        <v>0.20074778823495801</v>
      </c>
      <c r="AC9" s="13">
        <v>0.19080225303445639</v>
      </c>
      <c r="AD9" s="13">
        <v>0.18971783609008941</v>
      </c>
      <c r="AE9" s="13">
        <v>0.1811577947211494</v>
      </c>
      <c r="AF9" s="13">
        <v>0.18295459851989199</v>
      </c>
      <c r="AH9" s="13">
        <v>0.19159321222345529</v>
      </c>
      <c r="AI9" s="13">
        <v>0.16261963929226059</v>
      </c>
      <c r="AJ9" s="13">
        <v>0.1983869309003729</v>
      </c>
      <c r="AK9" s="13">
        <v>0.17813970418166311</v>
      </c>
      <c r="AL9" s="13">
        <v>0.19562221352531839</v>
      </c>
      <c r="AN9" s="13">
        <v>0.20245681850203981</v>
      </c>
      <c r="AO9" s="13">
        <v>0.1892445437119217</v>
      </c>
      <c r="AP9" s="13">
        <v>0.20451474897553709</v>
      </c>
      <c r="AQ9" s="13">
        <v>0.15679316018835809</v>
      </c>
    </row>
    <row r="10" spans="2:45" ht="19" customHeight="1" x14ac:dyDescent="0.35">
      <c r="B10" s="12" t="s">
        <v>78</v>
      </c>
      <c r="C10" s="13">
        <v>0.37517634680106832</v>
      </c>
      <c r="D10" s="13">
        <v>0.38472862829588139</v>
      </c>
      <c r="E10" s="13">
        <v>0.36244069883061109</v>
      </c>
      <c r="F10" s="13">
        <v>0.39403666892163502</v>
      </c>
      <c r="G10" s="13">
        <v>0.36388162653841599</v>
      </c>
      <c r="H10" s="13">
        <v>0.32694809982488099</v>
      </c>
      <c r="I10" s="13">
        <v>0.40551927340352401</v>
      </c>
      <c r="K10" s="13">
        <v>0.37289977218835513</v>
      </c>
      <c r="L10" s="13">
        <v>0.37740520439290431</v>
      </c>
      <c r="N10" s="13">
        <v>0.38092444072863862</v>
      </c>
      <c r="O10" s="13">
        <v>0.42947261525654679</v>
      </c>
      <c r="P10" s="13">
        <v>0.39021729843536201</v>
      </c>
      <c r="Q10" s="13">
        <v>0.37636118299880322</v>
      </c>
      <c r="R10" s="13">
        <v>0.38600028539940218</v>
      </c>
      <c r="S10" s="13">
        <v>0.41288212495111037</v>
      </c>
      <c r="T10" s="13">
        <v>0.34751234149921417</v>
      </c>
      <c r="U10" s="13">
        <v>0.32380339598076591</v>
      </c>
      <c r="V10" s="13">
        <v>0.34853664874056639</v>
      </c>
      <c r="W10" s="13">
        <v>0.39521351864361692</v>
      </c>
      <c r="X10" s="13">
        <v>0.39243907957129931</v>
      </c>
      <c r="Y10" s="13">
        <v>0.36517543388177509</v>
      </c>
      <c r="AA10" s="13">
        <v>0.40420027705988371</v>
      </c>
      <c r="AB10" s="13">
        <v>0.39558322105949939</v>
      </c>
      <c r="AC10" s="13">
        <v>0.37111175362325921</v>
      </c>
      <c r="AD10" s="13">
        <v>0.35305073234397732</v>
      </c>
      <c r="AE10" s="13">
        <v>0.3021267113613707</v>
      </c>
      <c r="AF10" s="13">
        <v>0.4030324833087075</v>
      </c>
      <c r="AH10" s="13">
        <v>0.41836152882050659</v>
      </c>
      <c r="AI10" s="13">
        <v>0.40114042194235239</v>
      </c>
      <c r="AJ10" s="13">
        <v>0.37000671810059782</v>
      </c>
      <c r="AK10" s="13">
        <v>0.3859764287059097</v>
      </c>
      <c r="AL10" s="13">
        <v>0.34216268098009611</v>
      </c>
      <c r="AN10" s="13">
        <v>0.42527712301591819</v>
      </c>
      <c r="AO10" s="13">
        <v>0.36457926783132372</v>
      </c>
      <c r="AP10" s="13">
        <v>0.37748477302757072</v>
      </c>
      <c r="AQ10" s="13">
        <v>0.33173568511286128</v>
      </c>
    </row>
    <row r="11" spans="2:45" ht="32.15" customHeight="1" x14ac:dyDescent="0.35">
      <c r="B11" s="12" t="s">
        <v>193</v>
      </c>
      <c r="C11" s="13">
        <v>0.21474016935906659</v>
      </c>
      <c r="D11" s="13">
        <v>0.16209805780284831</v>
      </c>
      <c r="E11" s="13">
        <v>0.20027395821955379</v>
      </c>
      <c r="F11" s="13">
        <v>0.206165801478814</v>
      </c>
      <c r="G11" s="13">
        <v>0.2053238686791827</v>
      </c>
      <c r="H11" s="13">
        <v>0.23688481126702399</v>
      </c>
      <c r="I11" s="13">
        <v>0.26085629464216542</v>
      </c>
      <c r="K11" s="13">
        <v>0.21891758559328409</v>
      </c>
      <c r="L11" s="13">
        <v>0.21065031180030269</v>
      </c>
      <c r="N11" s="13">
        <v>0.25161689652987201</v>
      </c>
      <c r="O11" s="13">
        <v>0.20641887852470259</v>
      </c>
      <c r="P11" s="13">
        <v>0.23605209683225259</v>
      </c>
      <c r="Q11" s="13">
        <v>0.26366111375908768</v>
      </c>
      <c r="R11" s="13">
        <v>0.21178401040263381</v>
      </c>
      <c r="S11" s="13">
        <v>0.16714112134431219</v>
      </c>
      <c r="T11" s="13">
        <v>0.19855200618466759</v>
      </c>
      <c r="U11" s="13">
        <v>0.25973724451621122</v>
      </c>
      <c r="V11" s="13">
        <v>0.1957503635133567</v>
      </c>
      <c r="W11" s="13">
        <v>0.211382431231426</v>
      </c>
      <c r="X11" s="13">
        <v>0.20919864802473909</v>
      </c>
      <c r="Y11" s="13">
        <v>0.20000321724690059</v>
      </c>
      <c r="AA11" s="13">
        <v>0.19797774840681559</v>
      </c>
      <c r="AB11" s="13">
        <v>0.16697755546594309</v>
      </c>
      <c r="AC11" s="13">
        <v>0.20482202594239871</v>
      </c>
      <c r="AD11" s="13">
        <v>0.23183589272755159</v>
      </c>
      <c r="AE11" s="13">
        <v>0.23577894370833991</v>
      </c>
      <c r="AF11" s="13">
        <v>0.22876946533779199</v>
      </c>
      <c r="AH11" s="13">
        <v>0.20247574976171659</v>
      </c>
      <c r="AI11" s="13">
        <v>0.16600174462575379</v>
      </c>
      <c r="AJ11" s="13">
        <v>0.20035106061609809</v>
      </c>
      <c r="AK11" s="13">
        <v>0.221353196261352</v>
      </c>
      <c r="AL11" s="13">
        <v>0.23454796810735631</v>
      </c>
      <c r="AN11" s="13">
        <v>0.18357923405219789</v>
      </c>
      <c r="AO11" s="13">
        <v>0.22032432110211311</v>
      </c>
      <c r="AP11" s="13">
        <v>0.2068731579597067</v>
      </c>
      <c r="AQ11" s="13">
        <v>0.24996244627555461</v>
      </c>
    </row>
    <row r="12" spans="2:45" ht="19" customHeight="1" x14ac:dyDescent="0.35">
      <c r="B12" s="12" t="s">
        <v>79</v>
      </c>
      <c r="C12" s="13">
        <v>9.2961531875919309E-2</v>
      </c>
      <c r="D12" s="13">
        <v>0.10568876078051249</v>
      </c>
      <c r="E12" s="13">
        <v>7.8011603147704514E-2</v>
      </c>
      <c r="F12" s="13">
        <v>9.1341046428315559E-2</v>
      </c>
      <c r="G12" s="13">
        <v>0.1073797862866188</v>
      </c>
      <c r="H12" s="13">
        <v>0.10393275231210369</v>
      </c>
      <c r="I12" s="13">
        <v>7.8977574397379957E-2</v>
      </c>
      <c r="K12" s="13">
        <v>0.1008801365684866</v>
      </c>
      <c r="L12" s="13">
        <v>8.5208901196820605E-2</v>
      </c>
      <c r="N12" s="13">
        <v>7.9005954528684724E-2</v>
      </c>
      <c r="O12" s="13">
        <v>4.4389684820929032E-2</v>
      </c>
      <c r="P12" s="13">
        <v>0.1050032298706266</v>
      </c>
      <c r="Q12" s="13">
        <v>0.1372143169963588</v>
      </c>
      <c r="R12" s="13">
        <v>0.10998812193003291</v>
      </c>
      <c r="S12" s="13">
        <v>8.4311399475988855E-2</v>
      </c>
      <c r="T12" s="13">
        <v>0.1007232265599087</v>
      </c>
      <c r="U12" s="13">
        <v>6.4342661899486356E-2</v>
      </c>
      <c r="V12" s="13">
        <v>0.1008041958351113</v>
      </c>
      <c r="W12" s="13">
        <v>8.9537387916433023E-2</v>
      </c>
      <c r="X12" s="13">
        <v>9.9450436463853986E-2</v>
      </c>
      <c r="Y12" s="13">
        <v>9.3442376885593592E-2</v>
      </c>
      <c r="AA12" s="13">
        <v>0.1000464309338595</v>
      </c>
      <c r="AB12" s="13">
        <v>0.1108473048163932</v>
      </c>
      <c r="AC12" s="13">
        <v>7.1184801317289631E-2</v>
      </c>
      <c r="AD12" s="13">
        <v>9.9340454935774314E-2</v>
      </c>
      <c r="AE12" s="13">
        <v>8.8521226342813383E-2</v>
      </c>
      <c r="AF12" s="13">
        <v>8.327969978441814E-2</v>
      </c>
      <c r="AH12" s="13">
        <v>9.7715814639832241E-2</v>
      </c>
      <c r="AI12" s="13">
        <v>0.13231723193188211</v>
      </c>
      <c r="AJ12" s="13">
        <v>8.0263448151525252E-2</v>
      </c>
      <c r="AK12" s="13">
        <v>0.1010049626564495</v>
      </c>
      <c r="AL12" s="13">
        <v>8.0559190874990041E-2</v>
      </c>
      <c r="AN12" s="13">
        <v>7.2842159112200308E-2</v>
      </c>
      <c r="AO12" s="13">
        <v>0.12328810842001681</v>
      </c>
      <c r="AP12" s="13">
        <v>0.1016310470705592</v>
      </c>
      <c r="AQ12" s="13">
        <v>7.6272504031389604E-2</v>
      </c>
    </row>
    <row r="13" spans="2:45" ht="19" customHeight="1" x14ac:dyDescent="0.35">
      <c r="B13" s="12" t="s">
        <v>80</v>
      </c>
      <c r="C13" s="13">
        <v>8.2567065183273905E-2</v>
      </c>
      <c r="D13" s="13">
        <v>6.7997753358960425E-2</v>
      </c>
      <c r="E13" s="13">
        <v>8.937037715287359E-2</v>
      </c>
      <c r="F13" s="13">
        <v>7.2386410349546515E-2</v>
      </c>
      <c r="G13" s="13">
        <v>9.8924177449348435E-2</v>
      </c>
      <c r="H13" s="13">
        <v>9.2423206826139415E-2</v>
      </c>
      <c r="I13" s="13">
        <v>7.5022561836551413E-2</v>
      </c>
      <c r="K13" s="13">
        <v>8.6331086931586726E-2</v>
      </c>
      <c r="L13" s="13">
        <v>7.8881937358904142E-2</v>
      </c>
      <c r="N13" s="13">
        <v>4.1958363307047983E-2</v>
      </c>
      <c r="O13" s="13">
        <v>8.1891062805148226E-2</v>
      </c>
      <c r="P13" s="13">
        <v>3.6163272567010372E-2</v>
      </c>
      <c r="Q13" s="13">
        <v>5.8559726432283611E-2</v>
      </c>
      <c r="R13" s="13">
        <v>0.1046985975321708</v>
      </c>
      <c r="S13" s="13">
        <v>8.7664912815965695E-2</v>
      </c>
      <c r="T13" s="13">
        <v>0.1466822391595401</v>
      </c>
      <c r="U13" s="13">
        <v>0.1026547779981843</v>
      </c>
      <c r="V13" s="13">
        <v>9.3000314444746532E-2</v>
      </c>
      <c r="W13" s="13">
        <v>7.4440684140605631E-2</v>
      </c>
      <c r="X13" s="13">
        <v>6.9864812628430917E-2</v>
      </c>
      <c r="Y13" s="13">
        <v>6.4759142806984277E-2</v>
      </c>
      <c r="AA13" s="13">
        <v>6.1950258817388477E-2</v>
      </c>
      <c r="AB13" s="13">
        <v>7.4984961417821711E-2</v>
      </c>
      <c r="AC13" s="13">
        <v>0.11350032713936239</v>
      </c>
      <c r="AD13" s="13">
        <v>8.2761074394410855E-2</v>
      </c>
      <c r="AE13" s="13">
        <v>0.11600641699469121</v>
      </c>
      <c r="AF13" s="13">
        <v>7.7382435208748448E-2</v>
      </c>
      <c r="AH13" s="13">
        <v>4.9144335946704913E-2</v>
      </c>
      <c r="AI13" s="13">
        <v>8.3444871561026757E-2</v>
      </c>
      <c r="AJ13" s="13">
        <v>8.5719383051572576E-2</v>
      </c>
      <c r="AK13" s="13">
        <v>8.6711056370963019E-2</v>
      </c>
      <c r="AL13" s="13">
        <v>9.4971562762019096E-2</v>
      </c>
      <c r="AN13" s="13">
        <v>8.5642421900606891E-2</v>
      </c>
      <c r="AO13" s="13">
        <v>5.7820421730565529E-2</v>
      </c>
      <c r="AP13" s="13">
        <v>8.4089501581853576E-2</v>
      </c>
      <c r="AQ13" s="13">
        <v>0.1030844585337181</v>
      </c>
    </row>
    <row r="14" spans="2:45" ht="19" customHeight="1" x14ac:dyDescent="0.35">
      <c r="B14" s="12" t="s">
        <v>81</v>
      </c>
      <c r="C14" s="13">
        <v>4.6287446615172818E-2</v>
      </c>
      <c r="D14" s="13">
        <v>3.4845108609237577E-2</v>
      </c>
      <c r="E14" s="13">
        <v>4.1622688583432203E-2</v>
      </c>
      <c r="F14" s="13">
        <v>5.3951976549938149E-2</v>
      </c>
      <c r="G14" s="13">
        <v>3.5608334619024483E-2</v>
      </c>
      <c r="H14" s="13">
        <v>6.9382498588789962E-2</v>
      </c>
      <c r="I14" s="13">
        <v>4.4493011713406097E-2</v>
      </c>
      <c r="K14" s="13">
        <v>3.7558794836385932E-2</v>
      </c>
      <c r="L14" s="13">
        <v>5.4833145787516968E-2</v>
      </c>
      <c r="N14" s="13">
        <v>7.3975687152937827E-2</v>
      </c>
      <c r="O14" s="13">
        <v>5.1711078902617232E-2</v>
      </c>
      <c r="P14" s="13">
        <v>3.5801250696110329E-2</v>
      </c>
      <c r="Q14" s="13">
        <v>3.9119104432961689E-2</v>
      </c>
      <c r="R14" s="13">
        <v>1.913535528519095E-2</v>
      </c>
      <c r="S14" s="13">
        <v>2.5085921724667001E-2</v>
      </c>
      <c r="T14" s="13">
        <v>3.4884779359873087E-2</v>
      </c>
      <c r="U14" s="13">
        <v>6.2520860497338515E-2</v>
      </c>
      <c r="V14" s="13">
        <v>4.7046947669364E-2</v>
      </c>
      <c r="W14" s="13">
        <v>4.2716097505555238E-2</v>
      </c>
      <c r="X14" s="13">
        <v>5.2108550325063202E-2</v>
      </c>
      <c r="Y14" s="13">
        <v>6.9684913004357071E-2</v>
      </c>
      <c r="AA14" s="13">
        <v>4.3281204135761517E-2</v>
      </c>
      <c r="AB14" s="13">
        <v>5.0859169005384508E-2</v>
      </c>
      <c r="AC14" s="13">
        <v>4.8578838943233747E-2</v>
      </c>
      <c r="AD14" s="13">
        <v>4.3294009508196632E-2</v>
      </c>
      <c r="AE14" s="13">
        <v>7.6408906871635485E-2</v>
      </c>
      <c r="AF14" s="13">
        <v>2.4581317840441829E-2</v>
      </c>
      <c r="AH14" s="13">
        <v>4.0709358607784088E-2</v>
      </c>
      <c r="AI14" s="13">
        <v>5.4476090646724248E-2</v>
      </c>
      <c r="AJ14" s="13">
        <v>6.5272459179833361E-2</v>
      </c>
      <c r="AK14" s="13">
        <v>2.6814651823662591E-2</v>
      </c>
      <c r="AL14" s="13">
        <v>5.2136383750220089E-2</v>
      </c>
      <c r="AN14" s="13">
        <v>3.020224341703721E-2</v>
      </c>
      <c r="AO14" s="13">
        <v>4.474333720405909E-2</v>
      </c>
      <c r="AP14" s="13">
        <v>2.5406771384772819E-2</v>
      </c>
      <c r="AQ14" s="13">
        <v>8.2151745858118255E-2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195</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9.8456002340302384E-2</v>
      </c>
      <c r="D9" s="13">
        <v>0.11069544627685469</v>
      </c>
      <c r="E9" s="13">
        <v>9.4533213164305269E-2</v>
      </c>
      <c r="F9" s="13">
        <v>9.8127698667847277E-2</v>
      </c>
      <c r="G9" s="13">
        <v>9.1101663917011536E-2</v>
      </c>
      <c r="H9" s="13">
        <v>7.5728261735277483E-2</v>
      </c>
      <c r="I9" s="13">
        <v>0.1151036176986579</v>
      </c>
      <c r="K9" s="13">
        <v>9.8268018016393899E-2</v>
      </c>
      <c r="L9" s="13">
        <v>9.8640046511378379E-2</v>
      </c>
      <c r="N9" s="13">
        <v>7.7061533489729342E-2</v>
      </c>
      <c r="O9" s="13">
        <v>0.1490832158305771</v>
      </c>
      <c r="P9" s="13">
        <v>9.9277535608630257E-2</v>
      </c>
      <c r="Q9" s="13">
        <v>0.1189565754121971</v>
      </c>
      <c r="R9" s="13">
        <v>0.100513243532987</v>
      </c>
      <c r="S9" s="13">
        <v>0.1356753702312879</v>
      </c>
      <c r="T9" s="13">
        <v>8.5023299409811237E-2</v>
      </c>
      <c r="U9" s="13">
        <v>9.0766387006382787E-2</v>
      </c>
      <c r="V9" s="13">
        <v>8.8467908372153917E-2</v>
      </c>
      <c r="W9" s="13">
        <v>9.750006365282525E-2</v>
      </c>
      <c r="X9" s="13">
        <v>8.8213964057697422E-2</v>
      </c>
      <c r="Y9" s="13">
        <v>0.1017937218643679</v>
      </c>
      <c r="AA9" s="13">
        <v>0.1088981977172466</v>
      </c>
      <c r="AB9" s="13">
        <v>0.13547076625374471</v>
      </c>
      <c r="AC9" s="13">
        <v>8.9174406926081029E-2</v>
      </c>
      <c r="AD9" s="13">
        <v>8.5445287061960848E-2</v>
      </c>
      <c r="AE9" s="13">
        <v>6.8036133870322438E-2</v>
      </c>
      <c r="AF9" s="13">
        <v>0.1071819500563416</v>
      </c>
      <c r="AH9" s="13">
        <v>0.1007122061921021</v>
      </c>
      <c r="AI9" s="13">
        <v>0.105847728382285</v>
      </c>
      <c r="AJ9" s="13">
        <v>9.3763736857350302E-2</v>
      </c>
      <c r="AK9" s="13">
        <v>0.1014626221115941</v>
      </c>
      <c r="AL9" s="13">
        <v>9.5397651212058066E-2</v>
      </c>
      <c r="AN9" s="13">
        <v>9.8129882246486944E-2</v>
      </c>
      <c r="AO9" s="13">
        <v>0.1033790161008863</v>
      </c>
      <c r="AP9" s="13">
        <v>0.1235896046526961</v>
      </c>
      <c r="AQ9" s="13">
        <v>7.228184426242891E-2</v>
      </c>
    </row>
    <row r="10" spans="2:45" ht="19" customHeight="1" x14ac:dyDescent="0.35">
      <c r="B10" s="12" t="s">
        <v>78</v>
      </c>
      <c r="C10" s="13">
        <v>0.29519937577723993</v>
      </c>
      <c r="D10" s="13">
        <v>0.22422309203187851</v>
      </c>
      <c r="E10" s="13">
        <v>0.31306285769409781</v>
      </c>
      <c r="F10" s="13">
        <v>0.30093726760696637</v>
      </c>
      <c r="G10" s="13">
        <v>0.30119105952760328</v>
      </c>
      <c r="H10" s="13">
        <v>0.27069761470288362</v>
      </c>
      <c r="I10" s="13">
        <v>0.33440942335339457</v>
      </c>
      <c r="K10" s="13">
        <v>0.27087916900512887</v>
      </c>
      <c r="L10" s="13">
        <v>0.31900983083385681</v>
      </c>
      <c r="N10" s="13">
        <v>0.31206884959578851</v>
      </c>
      <c r="O10" s="13">
        <v>0.38334667583545168</v>
      </c>
      <c r="P10" s="13">
        <v>0.26899371058942773</v>
      </c>
      <c r="Q10" s="13">
        <v>0.30597853337350023</v>
      </c>
      <c r="R10" s="13">
        <v>0.29511264672883741</v>
      </c>
      <c r="S10" s="13">
        <v>0.27235198539038341</v>
      </c>
      <c r="T10" s="13">
        <v>0.28713649540686248</v>
      </c>
      <c r="U10" s="13">
        <v>0.3029211503431346</v>
      </c>
      <c r="V10" s="13">
        <v>0.29417490361647819</v>
      </c>
      <c r="W10" s="13">
        <v>0.27009011186909249</v>
      </c>
      <c r="X10" s="13">
        <v>0.28186478872172982</v>
      </c>
      <c r="Y10" s="13">
        <v>0.32794598347113468</v>
      </c>
      <c r="AA10" s="13">
        <v>0.32209954796333301</v>
      </c>
      <c r="AB10" s="13">
        <v>0.29696778259642048</v>
      </c>
      <c r="AC10" s="13">
        <v>0.26482284031750969</v>
      </c>
      <c r="AD10" s="13">
        <v>0.3013619192857605</v>
      </c>
      <c r="AE10" s="13">
        <v>0.21292677446270181</v>
      </c>
      <c r="AF10" s="13">
        <v>0.33123145746813037</v>
      </c>
      <c r="AH10" s="13">
        <v>0.35006967779150872</v>
      </c>
      <c r="AI10" s="13">
        <v>0.30148528993144919</v>
      </c>
      <c r="AJ10" s="13">
        <v>0.25649365436546329</v>
      </c>
      <c r="AK10" s="13">
        <v>0.29175790120612111</v>
      </c>
      <c r="AL10" s="13">
        <v>0.28424273246218901</v>
      </c>
      <c r="AN10" s="13">
        <v>0.37019050476158788</v>
      </c>
      <c r="AO10" s="13">
        <v>0.27951449477377438</v>
      </c>
      <c r="AP10" s="13">
        <v>0.24546811508694119</v>
      </c>
      <c r="AQ10" s="13">
        <v>0.27648493163793891</v>
      </c>
    </row>
    <row r="11" spans="2:45" ht="32.15" customHeight="1" x14ac:dyDescent="0.35">
      <c r="B11" s="12" t="s">
        <v>193</v>
      </c>
      <c r="C11" s="13">
        <v>0.26715992945085021</v>
      </c>
      <c r="D11" s="13">
        <v>0.25661248335244258</v>
      </c>
      <c r="E11" s="13">
        <v>0.23262358505390099</v>
      </c>
      <c r="F11" s="13">
        <v>0.26915102024041487</v>
      </c>
      <c r="G11" s="13">
        <v>0.26188180072124911</v>
      </c>
      <c r="H11" s="13">
        <v>0.26124362825547343</v>
      </c>
      <c r="I11" s="13">
        <v>0.30880765392481818</v>
      </c>
      <c r="K11" s="13">
        <v>0.27543712772789181</v>
      </c>
      <c r="L11" s="13">
        <v>0.25905622131148481</v>
      </c>
      <c r="N11" s="13">
        <v>0.34727094622871668</v>
      </c>
      <c r="O11" s="13">
        <v>0.27601364536722428</v>
      </c>
      <c r="P11" s="13">
        <v>0.28922520266794238</v>
      </c>
      <c r="Q11" s="13">
        <v>0.19611311821156849</v>
      </c>
      <c r="R11" s="13">
        <v>0.2400255707726634</v>
      </c>
      <c r="S11" s="13">
        <v>0.24764864633380571</v>
      </c>
      <c r="T11" s="13">
        <v>0.2990631223059369</v>
      </c>
      <c r="U11" s="13">
        <v>0.25454667889314497</v>
      </c>
      <c r="V11" s="13">
        <v>0.23439665614477331</v>
      </c>
      <c r="W11" s="13">
        <v>0.27658387769365778</v>
      </c>
      <c r="X11" s="13">
        <v>0.24508651450055241</v>
      </c>
      <c r="Y11" s="13">
        <v>0.29913509631798718</v>
      </c>
      <c r="AA11" s="13">
        <v>0.25454045585986612</v>
      </c>
      <c r="AB11" s="13">
        <v>0.2399022299803184</v>
      </c>
      <c r="AC11" s="13">
        <v>0.23384820825215599</v>
      </c>
      <c r="AD11" s="13">
        <v>0.2446839859156775</v>
      </c>
      <c r="AE11" s="13">
        <v>0.28899464901669752</v>
      </c>
      <c r="AF11" s="13">
        <v>0.29531299414840889</v>
      </c>
      <c r="AH11" s="13">
        <v>0.26669394238617578</v>
      </c>
      <c r="AI11" s="13">
        <v>0.2481718413600125</v>
      </c>
      <c r="AJ11" s="13">
        <v>0.23786873004808351</v>
      </c>
      <c r="AK11" s="13">
        <v>0.26291110807177481</v>
      </c>
      <c r="AL11" s="13">
        <v>0.28679894556360208</v>
      </c>
      <c r="AN11" s="13">
        <v>0.25238401085416562</v>
      </c>
      <c r="AO11" s="13">
        <v>0.28391696075603812</v>
      </c>
      <c r="AP11" s="13">
        <v>0.26791894725829429</v>
      </c>
      <c r="AQ11" s="13">
        <v>0.26373409954578492</v>
      </c>
    </row>
    <row r="12" spans="2:45" ht="19" customHeight="1" x14ac:dyDescent="0.35">
      <c r="B12" s="12" t="s">
        <v>79</v>
      </c>
      <c r="C12" s="13">
        <v>0.1652677361684759</v>
      </c>
      <c r="D12" s="13">
        <v>0.21014377416735519</v>
      </c>
      <c r="E12" s="13">
        <v>0.16213314884622959</v>
      </c>
      <c r="F12" s="13">
        <v>0.16961018448140119</v>
      </c>
      <c r="G12" s="13">
        <v>0.16065844355052369</v>
      </c>
      <c r="H12" s="13">
        <v>0.16969194737235729</v>
      </c>
      <c r="I12" s="13">
        <v>0.13548495320083459</v>
      </c>
      <c r="K12" s="13">
        <v>0.1709238046926714</v>
      </c>
      <c r="L12" s="13">
        <v>0.15973021888276989</v>
      </c>
      <c r="N12" s="13">
        <v>0.12937224514772111</v>
      </c>
      <c r="O12" s="13">
        <v>0.1144379061719753</v>
      </c>
      <c r="P12" s="13">
        <v>0.20931235172299739</v>
      </c>
      <c r="Q12" s="13">
        <v>0.1905022834752679</v>
      </c>
      <c r="R12" s="13">
        <v>0.2129158817121341</v>
      </c>
      <c r="S12" s="13">
        <v>0.1753643042749011</v>
      </c>
      <c r="T12" s="13">
        <v>0.17103841377541529</v>
      </c>
      <c r="U12" s="13">
        <v>0.1215319752207121</v>
      </c>
      <c r="V12" s="13">
        <v>0.15405594609577861</v>
      </c>
      <c r="W12" s="13">
        <v>0.1693813506907971</v>
      </c>
      <c r="X12" s="13">
        <v>0.17508838220197229</v>
      </c>
      <c r="Y12" s="13">
        <v>0.15730285654136669</v>
      </c>
      <c r="AA12" s="13">
        <v>0.17023290584599041</v>
      </c>
      <c r="AB12" s="13">
        <v>0.1446417607055982</v>
      </c>
      <c r="AC12" s="13">
        <v>0.21647814427659179</v>
      </c>
      <c r="AD12" s="13">
        <v>0.15679125901470869</v>
      </c>
      <c r="AE12" s="13">
        <v>0.19711277365545871</v>
      </c>
      <c r="AF12" s="13">
        <v>0.12970239139297021</v>
      </c>
      <c r="AH12" s="13">
        <v>0.15970711467110671</v>
      </c>
      <c r="AI12" s="13">
        <v>0.16982814216345851</v>
      </c>
      <c r="AJ12" s="13">
        <v>0.21392916793932951</v>
      </c>
      <c r="AK12" s="13">
        <v>0.15018015516017039</v>
      </c>
      <c r="AL12" s="13">
        <v>0.1571341300772654</v>
      </c>
      <c r="AN12" s="13">
        <v>0.13819175133405251</v>
      </c>
      <c r="AO12" s="13">
        <v>0.16668444342278391</v>
      </c>
      <c r="AP12" s="13">
        <v>0.16709721226289359</v>
      </c>
      <c r="AQ12" s="13">
        <v>0.18957169841021179</v>
      </c>
    </row>
    <row r="13" spans="2:45" ht="19" customHeight="1" x14ac:dyDescent="0.35">
      <c r="B13" s="12" t="s">
        <v>80</v>
      </c>
      <c r="C13" s="13">
        <v>0.1309977483737462</v>
      </c>
      <c r="D13" s="13">
        <v>0.15958091649511991</v>
      </c>
      <c r="E13" s="13">
        <v>0.1499042472358546</v>
      </c>
      <c r="F13" s="13">
        <v>0.11228419395688551</v>
      </c>
      <c r="G13" s="13">
        <v>0.13966159909714679</v>
      </c>
      <c r="H13" s="13">
        <v>0.17128736339761599</v>
      </c>
      <c r="I13" s="13">
        <v>7.787847752998904E-2</v>
      </c>
      <c r="K13" s="13">
        <v>0.1448636370430664</v>
      </c>
      <c r="L13" s="13">
        <v>0.1174224888344437</v>
      </c>
      <c r="N13" s="13">
        <v>8.5302143383666332E-2</v>
      </c>
      <c r="O13" s="13">
        <v>4.5639902600560181E-2</v>
      </c>
      <c r="P13" s="13">
        <v>8.3674889544674225E-2</v>
      </c>
      <c r="Q13" s="13">
        <v>0.17733516521388909</v>
      </c>
      <c r="R13" s="13">
        <v>0.11058900510727571</v>
      </c>
      <c r="S13" s="13">
        <v>0.14069602470388559</v>
      </c>
      <c r="T13" s="13">
        <v>0.14244414721627879</v>
      </c>
      <c r="U13" s="13">
        <v>0.1534530796669695</v>
      </c>
      <c r="V13" s="13">
        <v>0.1711574458223005</v>
      </c>
      <c r="W13" s="13">
        <v>0.15035348155235609</v>
      </c>
      <c r="X13" s="13">
        <v>0.15424670511882679</v>
      </c>
      <c r="Y13" s="13">
        <v>8.391539737368571E-2</v>
      </c>
      <c r="AA13" s="13">
        <v>0.1103769087611165</v>
      </c>
      <c r="AB13" s="13">
        <v>0.1089790620056353</v>
      </c>
      <c r="AC13" s="13">
        <v>0.14709756128442769</v>
      </c>
      <c r="AD13" s="13">
        <v>0.19260099726551089</v>
      </c>
      <c r="AE13" s="13">
        <v>0.1483223039676238</v>
      </c>
      <c r="AF13" s="13">
        <v>0.1149195495037451</v>
      </c>
      <c r="AH13" s="13">
        <v>8.6360453473253898E-2</v>
      </c>
      <c r="AI13" s="13">
        <v>0.12776040220232091</v>
      </c>
      <c r="AJ13" s="13">
        <v>0.14863112379320731</v>
      </c>
      <c r="AK13" s="13">
        <v>0.1635556491902537</v>
      </c>
      <c r="AL13" s="13">
        <v>0.12546966577001009</v>
      </c>
      <c r="AN13" s="13">
        <v>0.1110297376214807</v>
      </c>
      <c r="AO13" s="13">
        <v>0.12967630179260689</v>
      </c>
      <c r="AP13" s="13">
        <v>0.1587279452798071</v>
      </c>
      <c r="AQ13" s="13">
        <v>0.130427017117453</v>
      </c>
    </row>
    <row r="14" spans="2:45" ht="19" customHeight="1" x14ac:dyDescent="0.35">
      <c r="B14" s="12" t="s">
        <v>81</v>
      </c>
      <c r="C14" s="13">
        <v>4.2919207889385608E-2</v>
      </c>
      <c r="D14" s="13">
        <v>3.874428767634943E-2</v>
      </c>
      <c r="E14" s="13">
        <v>4.7742948005611963E-2</v>
      </c>
      <c r="F14" s="13">
        <v>4.9889635046484741E-2</v>
      </c>
      <c r="G14" s="13">
        <v>4.5505433186465542E-2</v>
      </c>
      <c r="H14" s="13">
        <v>5.1351184536392237E-2</v>
      </c>
      <c r="I14" s="13">
        <v>2.8315874292305629E-2</v>
      </c>
      <c r="K14" s="13">
        <v>3.9628243514847533E-2</v>
      </c>
      <c r="L14" s="13">
        <v>4.6141193626066328E-2</v>
      </c>
      <c r="N14" s="13">
        <v>4.8924282154378253E-2</v>
      </c>
      <c r="O14" s="13">
        <v>3.1478654194211239E-2</v>
      </c>
      <c r="P14" s="13">
        <v>4.9516309866327921E-2</v>
      </c>
      <c r="Q14" s="13">
        <v>1.1114324313577249E-2</v>
      </c>
      <c r="R14" s="13">
        <v>4.0843652146102451E-2</v>
      </c>
      <c r="S14" s="13">
        <v>2.826366906573614E-2</v>
      </c>
      <c r="T14" s="13">
        <v>1.529452188569524E-2</v>
      </c>
      <c r="U14" s="13">
        <v>7.6780728869655784E-2</v>
      </c>
      <c r="V14" s="13">
        <v>5.7747139948515408E-2</v>
      </c>
      <c r="W14" s="13">
        <v>3.6091114541271091E-2</v>
      </c>
      <c r="X14" s="13">
        <v>5.5499645399221191E-2</v>
      </c>
      <c r="Y14" s="13">
        <v>2.9906944431457839E-2</v>
      </c>
      <c r="AA14" s="13">
        <v>3.385198385244749E-2</v>
      </c>
      <c r="AB14" s="13">
        <v>7.4038398458283E-2</v>
      </c>
      <c r="AC14" s="13">
        <v>4.8578838943233747E-2</v>
      </c>
      <c r="AD14" s="13">
        <v>1.911655145638164E-2</v>
      </c>
      <c r="AE14" s="13">
        <v>8.4607365027195847E-2</v>
      </c>
      <c r="AF14" s="13">
        <v>2.16516574304037E-2</v>
      </c>
      <c r="AH14" s="13">
        <v>3.6456605485852667E-2</v>
      </c>
      <c r="AI14" s="13">
        <v>4.6906595960473862E-2</v>
      </c>
      <c r="AJ14" s="13">
        <v>4.93135869965661E-2</v>
      </c>
      <c r="AK14" s="13">
        <v>3.0132564260085939E-2</v>
      </c>
      <c r="AL14" s="13">
        <v>5.0956874914875321E-2</v>
      </c>
      <c r="AN14" s="13">
        <v>3.0074113182226549E-2</v>
      </c>
      <c r="AO14" s="13">
        <v>3.6828783153910513E-2</v>
      </c>
      <c r="AP14" s="13">
        <v>3.7198175459367641E-2</v>
      </c>
      <c r="AQ14" s="13">
        <v>6.7500409026182553E-2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196</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7.46624695704797E-2</v>
      </c>
      <c r="D9" s="13">
        <v>8.4404783946889328E-2</v>
      </c>
      <c r="E9" s="13">
        <v>8.9789131464418248E-2</v>
      </c>
      <c r="F9" s="13">
        <v>8.4522477658223155E-2</v>
      </c>
      <c r="G9" s="13">
        <v>7.6888446680068348E-2</v>
      </c>
      <c r="H9" s="13">
        <v>7.036203094529149E-2</v>
      </c>
      <c r="I9" s="13">
        <v>4.9035410666157977E-2</v>
      </c>
      <c r="K9" s="13">
        <v>7.4194825260699065E-2</v>
      </c>
      <c r="L9" s="13">
        <v>7.5120312052036356E-2</v>
      </c>
      <c r="N9" s="13">
        <v>5.1034447605717043E-2</v>
      </c>
      <c r="O9" s="13">
        <v>6.3480469477904866E-2</v>
      </c>
      <c r="P9" s="13">
        <v>9.0508745237511415E-2</v>
      </c>
      <c r="Q9" s="13">
        <v>6.508014295996796E-2</v>
      </c>
      <c r="R9" s="13">
        <v>9.5850627547758499E-2</v>
      </c>
      <c r="S9" s="13">
        <v>0.1044650764006695</v>
      </c>
      <c r="T9" s="13">
        <v>7.9475171785563958E-2</v>
      </c>
      <c r="U9" s="13">
        <v>9.6639552397580472E-2</v>
      </c>
      <c r="V9" s="13">
        <v>8.6837604043062844E-2</v>
      </c>
      <c r="W9" s="13">
        <v>6.372370840765168E-2</v>
      </c>
      <c r="X9" s="13">
        <v>2.7514759846705442E-2</v>
      </c>
      <c r="Y9" s="13">
        <v>5.8046557855268098E-2</v>
      </c>
      <c r="AA9" s="13">
        <v>9.9367109413287844E-2</v>
      </c>
      <c r="AB9" s="13">
        <v>0.1001084523151613</v>
      </c>
      <c r="AC9" s="13">
        <v>7.6682628793137073E-2</v>
      </c>
      <c r="AD9" s="13">
        <v>4.6033216812819668E-2</v>
      </c>
      <c r="AE9" s="13">
        <v>4.6130691661248897E-2</v>
      </c>
      <c r="AF9" s="13">
        <v>7.1246503304738459E-2</v>
      </c>
      <c r="AH9" s="13">
        <v>0.1079610298042718</v>
      </c>
      <c r="AI9" s="13">
        <v>6.8453812915319712E-2</v>
      </c>
      <c r="AJ9" s="13">
        <v>6.5856377408752623E-2</v>
      </c>
      <c r="AK9" s="13">
        <v>4.7058097879658832E-2</v>
      </c>
      <c r="AL9" s="13">
        <v>8.1374911388494287E-2</v>
      </c>
      <c r="AN9" s="13">
        <v>8.6716040744562781E-2</v>
      </c>
      <c r="AO9" s="13">
        <v>9.428888052584683E-2</v>
      </c>
      <c r="AP9" s="13">
        <v>7.2877657348448185E-2</v>
      </c>
      <c r="AQ9" s="13">
        <v>4.3433959421608027E-2</v>
      </c>
    </row>
    <row r="10" spans="2:45" ht="19" customHeight="1" x14ac:dyDescent="0.35">
      <c r="B10" s="12" t="s">
        <v>78</v>
      </c>
      <c r="C10" s="13">
        <v>0.30013959800152901</v>
      </c>
      <c r="D10" s="13">
        <v>0.32915997450752071</v>
      </c>
      <c r="E10" s="13">
        <v>0.35201929188033232</v>
      </c>
      <c r="F10" s="13">
        <v>0.2996193388879963</v>
      </c>
      <c r="G10" s="13">
        <v>0.28651541997963881</v>
      </c>
      <c r="H10" s="13">
        <v>0.25820488719988482</v>
      </c>
      <c r="I10" s="13">
        <v>0.27855813247666389</v>
      </c>
      <c r="K10" s="13">
        <v>0.28843364060977561</v>
      </c>
      <c r="L10" s="13">
        <v>0.31160019843896619</v>
      </c>
      <c r="N10" s="13">
        <v>0.29478151814169451</v>
      </c>
      <c r="O10" s="13">
        <v>0.34837162990795789</v>
      </c>
      <c r="P10" s="13">
        <v>0.24081817064372829</v>
      </c>
      <c r="Q10" s="13">
        <v>0.21319875899778579</v>
      </c>
      <c r="R10" s="13">
        <v>0.29501551215863142</v>
      </c>
      <c r="S10" s="13">
        <v>0.24023119866911399</v>
      </c>
      <c r="T10" s="13">
        <v>0.25845941458184618</v>
      </c>
      <c r="U10" s="13">
        <v>0.26666616655152597</v>
      </c>
      <c r="V10" s="13">
        <v>0.32800774533885008</v>
      </c>
      <c r="W10" s="13">
        <v>0.34412961332003322</v>
      </c>
      <c r="X10" s="13">
        <v>0.36298779400961351</v>
      </c>
      <c r="Y10" s="13">
        <v>0.32371154009971098</v>
      </c>
      <c r="AA10" s="13">
        <v>0.3541242867557281</v>
      </c>
      <c r="AB10" s="13">
        <v>0.27067930506482563</v>
      </c>
      <c r="AC10" s="13">
        <v>0.28013810013146978</v>
      </c>
      <c r="AD10" s="13">
        <v>0.2496180710732811</v>
      </c>
      <c r="AE10" s="13">
        <v>0.25737455615360488</v>
      </c>
      <c r="AF10" s="13">
        <v>0.30299109958763948</v>
      </c>
      <c r="AH10" s="13">
        <v>0.38662193730259048</v>
      </c>
      <c r="AI10" s="13">
        <v>0.31459036594856871</v>
      </c>
      <c r="AJ10" s="13">
        <v>0.29972978774291797</v>
      </c>
      <c r="AK10" s="13">
        <v>0.26922189811781938</v>
      </c>
      <c r="AL10" s="13">
        <v>0.27399363874338323</v>
      </c>
      <c r="AN10" s="13">
        <v>0.33959308612340577</v>
      </c>
      <c r="AO10" s="13">
        <v>0.29927134910865921</v>
      </c>
      <c r="AP10" s="13">
        <v>0.25687104807036187</v>
      </c>
      <c r="AQ10" s="13">
        <v>0.29767006230388748</v>
      </c>
    </row>
    <row r="11" spans="2:45" ht="32.15" customHeight="1" x14ac:dyDescent="0.35">
      <c r="B11" s="12" t="s">
        <v>193</v>
      </c>
      <c r="C11" s="13">
        <v>0.30323655867230442</v>
      </c>
      <c r="D11" s="13">
        <v>0.25535006759467832</v>
      </c>
      <c r="E11" s="13">
        <v>0.25377392335561227</v>
      </c>
      <c r="F11" s="13">
        <v>0.29946333267726738</v>
      </c>
      <c r="G11" s="13">
        <v>0.31051915978589972</v>
      </c>
      <c r="H11" s="13">
        <v>0.31386899159749537</v>
      </c>
      <c r="I11" s="13">
        <v>0.36497473446784318</v>
      </c>
      <c r="K11" s="13">
        <v>0.30023094296922082</v>
      </c>
      <c r="L11" s="13">
        <v>0.30617917664781441</v>
      </c>
      <c r="N11" s="13">
        <v>0.38872073258604739</v>
      </c>
      <c r="O11" s="13">
        <v>0.36965308693395682</v>
      </c>
      <c r="P11" s="13">
        <v>0.34121174802040932</v>
      </c>
      <c r="Q11" s="13">
        <v>0.35203782943294859</v>
      </c>
      <c r="R11" s="13">
        <v>0.26803962432019868</v>
      </c>
      <c r="S11" s="13">
        <v>0.311823850434024</v>
      </c>
      <c r="T11" s="13">
        <v>0.32642040356799068</v>
      </c>
      <c r="U11" s="13">
        <v>0.29653168421964199</v>
      </c>
      <c r="V11" s="13">
        <v>0.24100567700347711</v>
      </c>
      <c r="W11" s="13">
        <v>0.297814585758781</v>
      </c>
      <c r="X11" s="13">
        <v>0.26815021587992383</v>
      </c>
      <c r="Y11" s="13">
        <v>0.31266693737506679</v>
      </c>
      <c r="AA11" s="13">
        <v>0.28584767813468959</v>
      </c>
      <c r="AB11" s="13">
        <v>0.3032191718167957</v>
      </c>
      <c r="AC11" s="13">
        <v>0.31337704531851801</v>
      </c>
      <c r="AD11" s="13">
        <v>0.33557156751575651</v>
      </c>
      <c r="AE11" s="13">
        <v>0.30936037536723499</v>
      </c>
      <c r="AF11" s="13">
        <v>0.30228518174919788</v>
      </c>
      <c r="AH11" s="13">
        <v>0.2878069173049409</v>
      </c>
      <c r="AI11" s="13">
        <v>0.28378681296611202</v>
      </c>
      <c r="AJ11" s="13">
        <v>0.2932353039632255</v>
      </c>
      <c r="AK11" s="13">
        <v>0.32585843730894087</v>
      </c>
      <c r="AL11" s="13">
        <v>0.30496086609180079</v>
      </c>
      <c r="AN11" s="13">
        <v>0.28648136891742487</v>
      </c>
      <c r="AO11" s="13">
        <v>0.28287785705036528</v>
      </c>
      <c r="AP11" s="13">
        <v>0.34717163454478311</v>
      </c>
      <c r="AQ11" s="13">
        <v>0.30281962137194329</v>
      </c>
    </row>
    <row r="12" spans="2:45" ht="19" customHeight="1" x14ac:dyDescent="0.35">
      <c r="B12" s="12" t="s">
        <v>79</v>
      </c>
      <c r="C12" s="13">
        <v>0.14138690978882831</v>
      </c>
      <c r="D12" s="13">
        <v>0.14368730022029541</v>
      </c>
      <c r="E12" s="13">
        <v>0.1472096128807962</v>
      </c>
      <c r="F12" s="13">
        <v>0.14921197794275901</v>
      </c>
      <c r="G12" s="13">
        <v>0.12942017419883839</v>
      </c>
      <c r="H12" s="13">
        <v>0.15982195376726449</v>
      </c>
      <c r="I12" s="13">
        <v>0.12606903980830039</v>
      </c>
      <c r="K12" s="13">
        <v>0.14991746974675091</v>
      </c>
      <c r="L12" s="13">
        <v>0.13303515043130429</v>
      </c>
      <c r="N12" s="13">
        <v>0.1290870966458468</v>
      </c>
      <c r="O12" s="13">
        <v>8.7367825262694612E-2</v>
      </c>
      <c r="P12" s="13">
        <v>0.15977419677778379</v>
      </c>
      <c r="Q12" s="13">
        <v>0.20514435011488191</v>
      </c>
      <c r="R12" s="13">
        <v>0.1769100010637063</v>
      </c>
      <c r="S12" s="13">
        <v>0.16060262198147671</v>
      </c>
      <c r="T12" s="13">
        <v>0.1520184159451182</v>
      </c>
      <c r="U12" s="13">
        <v>8.8118232320818668E-2</v>
      </c>
      <c r="V12" s="13">
        <v>0.14793169897770689</v>
      </c>
      <c r="W12" s="13">
        <v>0.11955303741431191</v>
      </c>
      <c r="X12" s="13">
        <v>0.1509311313268199</v>
      </c>
      <c r="Y12" s="13">
        <v>0.13061472067468261</v>
      </c>
      <c r="AA12" s="13">
        <v>0.13132073966057439</v>
      </c>
      <c r="AB12" s="13">
        <v>0.1288851779280111</v>
      </c>
      <c r="AC12" s="13">
        <v>0.176426949191789</v>
      </c>
      <c r="AD12" s="13">
        <v>0.1476545374151419</v>
      </c>
      <c r="AE12" s="13">
        <v>0.12486565209973741</v>
      </c>
      <c r="AF12" s="13">
        <v>0.16106550020017779</v>
      </c>
      <c r="AH12" s="13">
        <v>0.1104313490244852</v>
      </c>
      <c r="AI12" s="13">
        <v>0.15610836446075271</v>
      </c>
      <c r="AJ12" s="13">
        <v>0.15490350810610701</v>
      </c>
      <c r="AK12" s="13">
        <v>0.14848452535068571</v>
      </c>
      <c r="AL12" s="13">
        <v>0.14295430917117419</v>
      </c>
      <c r="AN12" s="13">
        <v>0.13656541408155631</v>
      </c>
      <c r="AO12" s="13">
        <v>0.1599702335151493</v>
      </c>
      <c r="AP12" s="13">
        <v>0.1342679537810498</v>
      </c>
      <c r="AQ12" s="13">
        <v>0.13250783489882731</v>
      </c>
    </row>
    <row r="13" spans="2:45" ht="19" customHeight="1" x14ac:dyDescent="0.35">
      <c r="B13" s="12" t="s">
        <v>80</v>
      </c>
      <c r="C13" s="13">
        <v>0.11207101168165801</v>
      </c>
      <c r="D13" s="13">
        <v>0.1169288088946821</v>
      </c>
      <c r="E13" s="13">
        <v>0.11032228969047859</v>
      </c>
      <c r="F13" s="13">
        <v>0.1046760121940266</v>
      </c>
      <c r="G13" s="13">
        <v>0.1263672073721763</v>
      </c>
      <c r="H13" s="13">
        <v>0.1223523685603245</v>
      </c>
      <c r="I13" s="13">
        <v>9.7799341173716817E-2</v>
      </c>
      <c r="K13" s="13">
        <v>0.1288273032798839</v>
      </c>
      <c r="L13" s="13">
        <v>9.5665932080416613E-2</v>
      </c>
      <c r="N13" s="13">
        <v>6.5832390741727809E-2</v>
      </c>
      <c r="O13" s="13">
        <v>8.388220407022956E-2</v>
      </c>
      <c r="P13" s="13">
        <v>9.7202442388716878E-2</v>
      </c>
      <c r="Q13" s="13">
        <v>0.1003458853865533</v>
      </c>
      <c r="R13" s="13">
        <v>0.1250062690091526</v>
      </c>
      <c r="S13" s="13">
        <v>0.1146353299024289</v>
      </c>
      <c r="T13" s="13">
        <v>0.13080176929417819</v>
      </c>
      <c r="U13" s="13">
        <v>0.16383607949390999</v>
      </c>
      <c r="V13" s="13">
        <v>0.12848199435907931</v>
      </c>
      <c r="W13" s="13">
        <v>0.1022980749398649</v>
      </c>
      <c r="X13" s="13">
        <v>0.10101747830116239</v>
      </c>
      <c r="Y13" s="13">
        <v>9.5036152468586099E-2</v>
      </c>
      <c r="AA13" s="13">
        <v>7.9823195125709068E-2</v>
      </c>
      <c r="AB13" s="13">
        <v>8.8703374914167465E-2</v>
      </c>
      <c r="AC13" s="13">
        <v>9.2921152616285016E-2</v>
      </c>
      <c r="AD13" s="13">
        <v>0.17077893154567869</v>
      </c>
      <c r="AE13" s="13">
        <v>0.14890239614344269</v>
      </c>
      <c r="AF13" s="13">
        <v>0.1064877149282446</v>
      </c>
      <c r="AH13" s="13">
        <v>6.0820590388284489E-2</v>
      </c>
      <c r="AI13" s="13">
        <v>8.3230348386441902E-2</v>
      </c>
      <c r="AJ13" s="13">
        <v>0.11222261120701831</v>
      </c>
      <c r="AK13" s="13">
        <v>0.15633594246363289</v>
      </c>
      <c r="AL13" s="13">
        <v>0.1156307301193896</v>
      </c>
      <c r="AN13" s="13">
        <v>9.5080833214070085E-2</v>
      </c>
      <c r="AO13" s="13">
        <v>9.6367280184157827E-2</v>
      </c>
      <c r="AP13" s="13">
        <v>0.135278999453191</v>
      </c>
      <c r="AQ13" s="13">
        <v>0.1270372428586547</v>
      </c>
    </row>
    <row r="14" spans="2:45" ht="19" customHeight="1" x14ac:dyDescent="0.35">
      <c r="B14" s="12" t="s">
        <v>81</v>
      </c>
      <c r="C14" s="13">
        <v>6.8503452285200717E-2</v>
      </c>
      <c r="D14" s="13">
        <v>7.0469064835934472E-2</v>
      </c>
      <c r="E14" s="13">
        <v>4.6885750728362457E-2</v>
      </c>
      <c r="F14" s="13">
        <v>6.2506860639727518E-2</v>
      </c>
      <c r="G14" s="13">
        <v>7.0289591983378405E-2</v>
      </c>
      <c r="H14" s="13">
        <v>7.5389767929739351E-2</v>
      </c>
      <c r="I14" s="13">
        <v>8.3563341407317679E-2</v>
      </c>
      <c r="K14" s="13">
        <v>5.8395818133669758E-2</v>
      </c>
      <c r="L14" s="13">
        <v>7.8399230349462098E-2</v>
      </c>
      <c r="N14" s="13">
        <v>7.0543814278966513E-2</v>
      </c>
      <c r="O14" s="13">
        <v>4.7244784347256097E-2</v>
      </c>
      <c r="P14" s="13">
        <v>7.0484696931850221E-2</v>
      </c>
      <c r="Q14" s="13">
        <v>6.4193033107862535E-2</v>
      </c>
      <c r="R14" s="13">
        <v>3.9177965900552419E-2</v>
      </c>
      <c r="S14" s="13">
        <v>6.8241922612286732E-2</v>
      </c>
      <c r="T14" s="13">
        <v>5.2824824825302798E-2</v>
      </c>
      <c r="U14" s="13">
        <v>8.8208285016522642E-2</v>
      </c>
      <c r="V14" s="13">
        <v>6.7735280277823662E-2</v>
      </c>
      <c r="W14" s="13">
        <v>7.2480980159357153E-2</v>
      </c>
      <c r="X14" s="13">
        <v>8.9398620635774875E-2</v>
      </c>
      <c r="Y14" s="13">
        <v>7.9924091526685448E-2</v>
      </c>
      <c r="AA14" s="13">
        <v>4.9516990910011077E-2</v>
      </c>
      <c r="AB14" s="13">
        <v>0.108404517961039</v>
      </c>
      <c r="AC14" s="13">
        <v>6.0454123948801029E-2</v>
      </c>
      <c r="AD14" s="13">
        <v>5.034367563732231E-2</v>
      </c>
      <c r="AE14" s="13">
        <v>0.11336632857473131</v>
      </c>
      <c r="AF14" s="13">
        <v>5.5924000230001672E-2</v>
      </c>
      <c r="AH14" s="13">
        <v>4.6358176175426903E-2</v>
      </c>
      <c r="AI14" s="13">
        <v>9.3830295322805082E-2</v>
      </c>
      <c r="AJ14" s="13">
        <v>7.4052411571978588E-2</v>
      </c>
      <c r="AK14" s="13">
        <v>5.3041098879262262E-2</v>
      </c>
      <c r="AL14" s="13">
        <v>8.1085544485758027E-2</v>
      </c>
      <c r="AN14" s="13">
        <v>5.55632569189803E-2</v>
      </c>
      <c r="AO14" s="13">
        <v>6.7224399615821467E-2</v>
      </c>
      <c r="AP14" s="13">
        <v>5.3532706802166118E-2</v>
      </c>
      <c r="AQ14" s="13">
        <v>9.6531279145079085E-2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197</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6.0746795173554739E-2</v>
      </c>
      <c r="D9" s="13">
        <v>8.8699191714200709E-2</v>
      </c>
      <c r="E9" s="13">
        <v>6.6579497695461787E-2</v>
      </c>
      <c r="F9" s="13">
        <v>8.9882546480803113E-2</v>
      </c>
      <c r="G9" s="13">
        <v>5.8502399161128107E-2</v>
      </c>
      <c r="H9" s="13">
        <v>4.0535669489604367E-2</v>
      </c>
      <c r="I9" s="13">
        <v>2.9345922129408421E-2</v>
      </c>
      <c r="K9" s="13">
        <v>6.5857151720083995E-2</v>
      </c>
      <c r="L9" s="13">
        <v>5.5743551738389567E-2</v>
      </c>
      <c r="N9" s="13">
        <v>3.9220781201615831E-2</v>
      </c>
      <c r="O9" s="13">
        <v>7.2396036267846145E-2</v>
      </c>
      <c r="P9" s="13">
        <v>7.4343904752965248E-2</v>
      </c>
      <c r="Q9" s="13">
        <v>9.2158161450720588E-2</v>
      </c>
      <c r="R9" s="13">
        <v>5.6301775043388153E-2</v>
      </c>
      <c r="S9" s="13">
        <v>8.4537524723639304E-2</v>
      </c>
      <c r="T9" s="13">
        <v>6.6029352975779554E-2</v>
      </c>
      <c r="U9" s="13">
        <v>6.2958851280038003E-2</v>
      </c>
      <c r="V9" s="13">
        <v>7.4947462184004818E-2</v>
      </c>
      <c r="W9" s="13">
        <v>5.479950644101831E-2</v>
      </c>
      <c r="X9" s="13">
        <v>4.2743110175864019E-2</v>
      </c>
      <c r="Y9" s="13">
        <v>3.6868727881627948E-2</v>
      </c>
      <c r="AA9" s="13">
        <v>8.4267583789698938E-2</v>
      </c>
      <c r="AB9" s="13">
        <v>5.6178559788579017E-2</v>
      </c>
      <c r="AC9" s="13">
        <v>6.7397503143163243E-2</v>
      </c>
      <c r="AD9" s="13">
        <v>5.3886223663745042E-2</v>
      </c>
      <c r="AE9" s="13">
        <v>4.1444749783080062E-2</v>
      </c>
      <c r="AF9" s="13">
        <v>4.7936167030582129E-2</v>
      </c>
      <c r="AH9" s="13">
        <v>8.5787330095622741E-2</v>
      </c>
      <c r="AI9" s="13">
        <v>4.5592148425866841E-2</v>
      </c>
      <c r="AJ9" s="13">
        <v>5.3502836828246032E-2</v>
      </c>
      <c r="AK9" s="13">
        <v>5.8932454052853758E-2</v>
      </c>
      <c r="AL9" s="13">
        <v>5.621897861627255E-2</v>
      </c>
      <c r="AN9" s="13">
        <v>6.6098855083597099E-2</v>
      </c>
      <c r="AO9" s="13">
        <v>7.8933576991669183E-2</v>
      </c>
      <c r="AP9" s="13">
        <v>5.0179591529320049E-2</v>
      </c>
      <c r="AQ9" s="13">
        <v>4.4794713140287108E-2</v>
      </c>
    </row>
    <row r="10" spans="2:45" ht="19" customHeight="1" x14ac:dyDescent="0.35">
      <c r="B10" s="12" t="s">
        <v>78</v>
      </c>
      <c r="C10" s="13">
        <v>0.19963030923252209</v>
      </c>
      <c r="D10" s="13">
        <v>0.1970025370013011</v>
      </c>
      <c r="E10" s="13">
        <v>0.32226428794817619</v>
      </c>
      <c r="F10" s="13">
        <v>0.23059435641910181</v>
      </c>
      <c r="G10" s="13">
        <v>0.242312688191823</v>
      </c>
      <c r="H10" s="13">
        <v>0.1624271002676716</v>
      </c>
      <c r="I10" s="13">
        <v>6.7027291037037834E-2</v>
      </c>
      <c r="K10" s="13">
        <v>0.21764074707554501</v>
      </c>
      <c r="L10" s="13">
        <v>0.181997370301137</v>
      </c>
      <c r="N10" s="13">
        <v>0.23565192704795179</v>
      </c>
      <c r="O10" s="13">
        <v>0.15069754792257151</v>
      </c>
      <c r="P10" s="13">
        <v>0.17169816967399459</v>
      </c>
      <c r="Q10" s="13">
        <v>0.19831554815026869</v>
      </c>
      <c r="R10" s="13">
        <v>0.22527167515356919</v>
      </c>
      <c r="S10" s="13">
        <v>0.21058389228780761</v>
      </c>
      <c r="T10" s="13">
        <v>0.194507856103799</v>
      </c>
      <c r="U10" s="13">
        <v>0.19805118229936899</v>
      </c>
      <c r="V10" s="13">
        <v>0.2232331500869312</v>
      </c>
      <c r="W10" s="13">
        <v>0.17186121999592549</v>
      </c>
      <c r="X10" s="13">
        <v>0.158567496276763</v>
      </c>
      <c r="Y10" s="13">
        <v>0.2009599710296581</v>
      </c>
      <c r="AA10" s="13">
        <v>0.24394310950245879</v>
      </c>
      <c r="AB10" s="13">
        <v>0.13954492714172331</v>
      </c>
      <c r="AC10" s="13">
        <v>0.20631886368465549</v>
      </c>
      <c r="AD10" s="13">
        <v>0.21566963361696589</v>
      </c>
      <c r="AE10" s="13">
        <v>0.15158646590745231</v>
      </c>
      <c r="AF10" s="13">
        <v>0.18775428544592621</v>
      </c>
      <c r="AH10" s="13">
        <v>0.26766585370405249</v>
      </c>
      <c r="AI10" s="13">
        <v>0.1583891954407414</v>
      </c>
      <c r="AJ10" s="13">
        <v>0.22538564028591929</v>
      </c>
      <c r="AK10" s="13">
        <v>0.20430855563209199</v>
      </c>
      <c r="AL10" s="13">
        <v>0.162651311251372</v>
      </c>
      <c r="AN10" s="13">
        <v>0.23484684665155281</v>
      </c>
      <c r="AO10" s="13">
        <v>0.19087485861305389</v>
      </c>
      <c r="AP10" s="13">
        <v>0.24745652051667891</v>
      </c>
      <c r="AQ10" s="13">
        <v>0.12898878406625591</v>
      </c>
    </row>
    <row r="11" spans="2:45" ht="32.15" customHeight="1" x14ac:dyDescent="0.35">
      <c r="B11" s="12" t="s">
        <v>193</v>
      </c>
      <c r="C11" s="13">
        <v>0.26947877441927742</v>
      </c>
      <c r="D11" s="13">
        <v>0.23252133239906231</v>
      </c>
      <c r="E11" s="13">
        <v>0.24062572987514619</v>
      </c>
      <c r="F11" s="13">
        <v>0.29001281333521539</v>
      </c>
      <c r="G11" s="13">
        <v>0.24692929909171801</v>
      </c>
      <c r="H11" s="13">
        <v>0.30709267626780051</v>
      </c>
      <c r="I11" s="13">
        <v>0.29353003492874918</v>
      </c>
      <c r="K11" s="13">
        <v>0.259002282100602</v>
      </c>
      <c r="L11" s="13">
        <v>0.27973567938074628</v>
      </c>
      <c r="N11" s="13">
        <v>0.26483382994508681</v>
      </c>
      <c r="O11" s="13">
        <v>0.39533861948514271</v>
      </c>
      <c r="P11" s="13">
        <v>0.31948943839201138</v>
      </c>
      <c r="Q11" s="13">
        <v>0.24196026206223861</v>
      </c>
      <c r="R11" s="13">
        <v>0.27810857627239099</v>
      </c>
      <c r="S11" s="13">
        <v>0.23423310299426109</v>
      </c>
      <c r="T11" s="13">
        <v>0.26091965034703291</v>
      </c>
      <c r="U11" s="13">
        <v>0.237569184142356</v>
      </c>
      <c r="V11" s="13">
        <v>0.25621521359057581</v>
      </c>
      <c r="W11" s="13">
        <v>0.2811317710621436</v>
      </c>
      <c r="X11" s="13">
        <v>0.31251122806700887</v>
      </c>
      <c r="Y11" s="13">
        <v>0.2404876171633476</v>
      </c>
      <c r="AA11" s="13">
        <v>0.24550946001209201</v>
      </c>
      <c r="AB11" s="13">
        <v>0.33446045765974791</v>
      </c>
      <c r="AC11" s="13">
        <v>0.22506530523511911</v>
      </c>
      <c r="AD11" s="13">
        <v>0.2759987971248925</v>
      </c>
      <c r="AE11" s="13">
        <v>0.25771326294034669</v>
      </c>
      <c r="AF11" s="13">
        <v>0.2995804556685</v>
      </c>
      <c r="AH11" s="13">
        <v>0.25382091991876671</v>
      </c>
      <c r="AI11" s="13">
        <v>0.30358319846790888</v>
      </c>
      <c r="AJ11" s="13">
        <v>0.22668758321147109</v>
      </c>
      <c r="AK11" s="13">
        <v>0.27760015850282921</v>
      </c>
      <c r="AL11" s="13">
        <v>0.28066635353653357</v>
      </c>
      <c r="AN11" s="13">
        <v>0.26391998969668451</v>
      </c>
      <c r="AO11" s="13">
        <v>0.24721831813601081</v>
      </c>
      <c r="AP11" s="13">
        <v>0.26115782294770812</v>
      </c>
      <c r="AQ11" s="13">
        <v>0.30667969392028183</v>
      </c>
    </row>
    <row r="12" spans="2:45" ht="19" customHeight="1" x14ac:dyDescent="0.35">
      <c r="B12" s="12" t="s">
        <v>79</v>
      </c>
      <c r="C12" s="13">
        <v>0.14632505316342981</v>
      </c>
      <c r="D12" s="13">
        <v>0.201019031383321</v>
      </c>
      <c r="E12" s="13">
        <v>0.16395646419606</v>
      </c>
      <c r="F12" s="13">
        <v>0.13617133244086571</v>
      </c>
      <c r="G12" s="13">
        <v>0.16274163911431569</v>
      </c>
      <c r="H12" s="13">
        <v>0.13827198382014369</v>
      </c>
      <c r="I12" s="13">
        <v>9.6346786713677884E-2</v>
      </c>
      <c r="K12" s="13">
        <v>0.14415976271375799</v>
      </c>
      <c r="L12" s="13">
        <v>0.1484449591091126</v>
      </c>
      <c r="N12" s="13">
        <v>0.1760264268739119</v>
      </c>
      <c r="O12" s="13">
        <v>0.1477958244608206</v>
      </c>
      <c r="P12" s="13">
        <v>0.14271889746857691</v>
      </c>
      <c r="Q12" s="13">
        <v>0.1524213778773989</v>
      </c>
      <c r="R12" s="13">
        <v>0.14438231870217849</v>
      </c>
      <c r="S12" s="13">
        <v>0.11911203259516449</v>
      </c>
      <c r="T12" s="13">
        <v>0.1674293307823069</v>
      </c>
      <c r="U12" s="13">
        <v>0.13446948351241739</v>
      </c>
      <c r="V12" s="13">
        <v>0.13958078763359691</v>
      </c>
      <c r="W12" s="13">
        <v>0.160623209509203</v>
      </c>
      <c r="X12" s="13">
        <v>0.107806047374602</v>
      </c>
      <c r="Y12" s="13">
        <v>0.16192366560458171</v>
      </c>
      <c r="AA12" s="13">
        <v>0.16092179663069081</v>
      </c>
      <c r="AB12" s="13">
        <v>0.1290502728250669</v>
      </c>
      <c r="AC12" s="13">
        <v>0.1659752312357152</v>
      </c>
      <c r="AD12" s="13">
        <v>0.1399596202075942</v>
      </c>
      <c r="AE12" s="13">
        <v>0.15669126610366649</v>
      </c>
      <c r="AF12" s="13">
        <v>0.121325963327184</v>
      </c>
      <c r="AH12" s="13">
        <v>0.14745259657206869</v>
      </c>
      <c r="AI12" s="13">
        <v>0.1430944022864471</v>
      </c>
      <c r="AJ12" s="13">
        <v>0.16924609334176019</v>
      </c>
      <c r="AK12" s="13">
        <v>0.14787803851229989</v>
      </c>
      <c r="AL12" s="13">
        <v>0.13628507258879949</v>
      </c>
      <c r="AN12" s="13">
        <v>0.13599558493839389</v>
      </c>
      <c r="AO12" s="13">
        <v>0.15508251249372981</v>
      </c>
      <c r="AP12" s="13">
        <v>0.16372594405695451</v>
      </c>
      <c r="AQ12" s="13">
        <v>0.1330470998516157</v>
      </c>
    </row>
    <row r="13" spans="2:45" ht="19" customHeight="1" x14ac:dyDescent="0.35">
      <c r="B13" s="12" t="s">
        <v>80</v>
      </c>
      <c r="C13" s="13">
        <v>0.17637029350332481</v>
      </c>
      <c r="D13" s="13">
        <v>0.18028986601359401</v>
      </c>
      <c r="E13" s="13">
        <v>0.1598426653583167</v>
      </c>
      <c r="F13" s="13">
        <v>0.17187588310424701</v>
      </c>
      <c r="G13" s="13">
        <v>0.18762956635967451</v>
      </c>
      <c r="H13" s="13">
        <v>0.17553784680875309</v>
      </c>
      <c r="I13" s="13">
        <v>0.18230820719806709</v>
      </c>
      <c r="K13" s="13">
        <v>0.19095834524954131</v>
      </c>
      <c r="L13" s="13">
        <v>0.16208800743060869</v>
      </c>
      <c r="N13" s="13">
        <v>0.12895113026732541</v>
      </c>
      <c r="O13" s="13">
        <v>0.1168460558723685</v>
      </c>
      <c r="P13" s="13">
        <v>0.14741108718461529</v>
      </c>
      <c r="Q13" s="13">
        <v>0.17706982085321321</v>
      </c>
      <c r="R13" s="13">
        <v>0.15388546340603931</v>
      </c>
      <c r="S13" s="13">
        <v>0.23303073613684741</v>
      </c>
      <c r="T13" s="13">
        <v>0.20328791956635001</v>
      </c>
      <c r="U13" s="13">
        <v>0.20650374709048311</v>
      </c>
      <c r="V13" s="13">
        <v>0.19398643868057799</v>
      </c>
      <c r="W13" s="13">
        <v>0.16489955840798839</v>
      </c>
      <c r="X13" s="13">
        <v>0.19305684599560119</v>
      </c>
      <c r="Y13" s="13">
        <v>0.15930834608218639</v>
      </c>
      <c r="AA13" s="13">
        <v>0.1400702693124633</v>
      </c>
      <c r="AB13" s="13">
        <v>0.18397556425556841</v>
      </c>
      <c r="AC13" s="13">
        <v>0.1800413293471482</v>
      </c>
      <c r="AD13" s="13">
        <v>0.18461282459211961</v>
      </c>
      <c r="AE13" s="13">
        <v>0.23714470561033379</v>
      </c>
      <c r="AF13" s="13">
        <v>0.1675417601654382</v>
      </c>
      <c r="AH13" s="13">
        <v>0.13737844028341881</v>
      </c>
      <c r="AI13" s="13">
        <v>0.18807485391090509</v>
      </c>
      <c r="AJ13" s="13">
        <v>0.17940183420878389</v>
      </c>
      <c r="AK13" s="13">
        <v>0.17040162264753489</v>
      </c>
      <c r="AL13" s="13">
        <v>0.1955265821700039</v>
      </c>
      <c r="AN13" s="13">
        <v>0.16158679489519709</v>
      </c>
      <c r="AO13" s="13">
        <v>0.17613904518686119</v>
      </c>
      <c r="AP13" s="13">
        <v>0.17998396771268199</v>
      </c>
      <c r="AQ13" s="13">
        <v>0.18958091810687999</v>
      </c>
    </row>
    <row r="14" spans="2:45" ht="19" customHeight="1" x14ac:dyDescent="0.35">
      <c r="B14" s="12" t="s">
        <v>81</v>
      </c>
      <c r="C14" s="13">
        <v>0.14744877450789121</v>
      </c>
      <c r="D14" s="13">
        <v>0.1004680414885212</v>
      </c>
      <c r="E14" s="13">
        <v>4.6731354926839233E-2</v>
      </c>
      <c r="F14" s="13">
        <v>8.1463068219766982E-2</v>
      </c>
      <c r="G14" s="13">
        <v>0.10188440808134069</v>
      </c>
      <c r="H14" s="13">
        <v>0.17613472334602689</v>
      </c>
      <c r="I14" s="13">
        <v>0.33144175799305969</v>
      </c>
      <c r="K14" s="13">
        <v>0.12238171114046981</v>
      </c>
      <c r="L14" s="13">
        <v>0.1719904320400058</v>
      </c>
      <c r="N14" s="13">
        <v>0.15531590466410841</v>
      </c>
      <c r="O14" s="13">
        <v>0.11692591599125041</v>
      </c>
      <c r="P14" s="13">
        <v>0.14433850252783639</v>
      </c>
      <c r="Q14" s="13">
        <v>0.1380748296061601</v>
      </c>
      <c r="R14" s="13">
        <v>0.14205019142243391</v>
      </c>
      <c r="S14" s="13">
        <v>0.1185027112622801</v>
      </c>
      <c r="T14" s="13">
        <v>0.1078258902247318</v>
      </c>
      <c r="U14" s="13">
        <v>0.16044755167533639</v>
      </c>
      <c r="V14" s="13">
        <v>0.1120369478243133</v>
      </c>
      <c r="W14" s="13">
        <v>0.1666847345837211</v>
      </c>
      <c r="X14" s="13">
        <v>0.1853152721101608</v>
      </c>
      <c r="Y14" s="13">
        <v>0.20045167223859819</v>
      </c>
      <c r="AA14" s="13">
        <v>0.125287780752596</v>
      </c>
      <c r="AB14" s="13">
        <v>0.1567902183293145</v>
      </c>
      <c r="AC14" s="13">
        <v>0.15520176735419869</v>
      </c>
      <c r="AD14" s="13">
        <v>0.12987290079468281</v>
      </c>
      <c r="AE14" s="13">
        <v>0.15541954965512081</v>
      </c>
      <c r="AF14" s="13">
        <v>0.17586136836236951</v>
      </c>
      <c r="AH14" s="13">
        <v>0.1078948594260704</v>
      </c>
      <c r="AI14" s="13">
        <v>0.1612662014681307</v>
      </c>
      <c r="AJ14" s="13">
        <v>0.14577601212381941</v>
      </c>
      <c r="AK14" s="13">
        <v>0.1408791706523902</v>
      </c>
      <c r="AL14" s="13">
        <v>0.16865170183701861</v>
      </c>
      <c r="AN14" s="13">
        <v>0.1375519287345747</v>
      </c>
      <c r="AO14" s="13">
        <v>0.15175168857867491</v>
      </c>
      <c r="AP14" s="13">
        <v>9.7496153236656682E-2</v>
      </c>
      <c r="AQ14" s="13">
        <v>0.1969087909146795</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100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101</v>
      </c>
      <c r="C9" s="13">
        <v>5.2426518619678411E-2</v>
      </c>
      <c r="D9" s="13">
        <v>8.0078380294097001E-2</v>
      </c>
      <c r="E9" s="13">
        <v>9.2307726154994052E-2</v>
      </c>
      <c r="F9" s="13">
        <v>6.6039767127039462E-2</v>
      </c>
      <c r="G9" s="13">
        <v>3.56865767577998E-2</v>
      </c>
      <c r="H9" s="13">
        <v>1.2422122861448399E-2</v>
      </c>
      <c r="I9" s="13">
        <v>3.123646957316675E-2</v>
      </c>
      <c r="K9" s="13">
        <v>6.3331086525528657E-2</v>
      </c>
      <c r="L9" s="13">
        <v>4.1750510538537379E-2</v>
      </c>
      <c r="N9" s="13">
        <v>4.222509756774237E-2</v>
      </c>
      <c r="O9" s="13">
        <v>3.5558558957064751E-2</v>
      </c>
      <c r="P9" s="13">
        <v>2.7471285283971809E-2</v>
      </c>
      <c r="Q9" s="13">
        <v>0.1041891075702039</v>
      </c>
      <c r="R9" s="13">
        <v>7.7014465232186732E-2</v>
      </c>
      <c r="S9" s="13">
        <v>8.2427611598200418E-2</v>
      </c>
      <c r="T9" s="13">
        <v>4.316154076319325E-2</v>
      </c>
      <c r="U9" s="13">
        <v>4.0278902054358037E-2</v>
      </c>
      <c r="V9" s="13">
        <v>4.4755165931024063E-2</v>
      </c>
      <c r="W9" s="13">
        <v>3.078062509070905E-2</v>
      </c>
      <c r="X9" s="13">
        <v>5.6470151552730913E-2</v>
      </c>
      <c r="Y9" s="13">
        <v>6.1685092564793403E-2</v>
      </c>
      <c r="AA9" s="13">
        <v>7.1467536797211254E-2</v>
      </c>
      <c r="AB9" s="13">
        <v>5.5014867362497201E-2</v>
      </c>
      <c r="AC9" s="13">
        <v>8.4714351315103034E-2</v>
      </c>
      <c r="AD9" s="13">
        <v>6.417027367881685E-2</v>
      </c>
      <c r="AE9" s="13">
        <v>1.416486461490982E-2</v>
      </c>
      <c r="AF9" s="13">
        <v>4.312262582960525E-2</v>
      </c>
      <c r="AH9" s="13">
        <v>9.9029597715840287E-2</v>
      </c>
      <c r="AI9" s="13">
        <v>4.5999562269213458E-2</v>
      </c>
      <c r="AJ9" s="13">
        <v>4.9420680283717829E-2</v>
      </c>
      <c r="AK9" s="13">
        <v>4.4640489788855681E-2</v>
      </c>
      <c r="AL9" s="13">
        <v>3.7195378877073977E-2</v>
      </c>
      <c r="AN9" s="13">
        <v>6.8099545131361697E-2</v>
      </c>
      <c r="AO9" s="13">
        <v>4.9021879900489777E-2</v>
      </c>
      <c r="AP9" s="13">
        <v>6.2566250830467518E-2</v>
      </c>
      <c r="AQ9" s="13">
        <v>3.049751769827206E-2</v>
      </c>
    </row>
    <row r="10" spans="2:45" ht="19" customHeight="1" x14ac:dyDescent="0.35">
      <c r="B10" s="12" t="s">
        <v>102</v>
      </c>
      <c r="C10" s="13">
        <v>0.2094901282076562</v>
      </c>
      <c r="D10" s="13">
        <v>0.24806476570034081</v>
      </c>
      <c r="E10" s="13">
        <v>0.28234549147021898</v>
      </c>
      <c r="F10" s="13">
        <v>0.21540867550488471</v>
      </c>
      <c r="G10" s="13">
        <v>0.1787586179759241</v>
      </c>
      <c r="H10" s="13">
        <v>0.17427365032794931</v>
      </c>
      <c r="I10" s="13">
        <v>0.1686783196717051</v>
      </c>
      <c r="K10" s="13">
        <v>0.25253452063570409</v>
      </c>
      <c r="L10" s="13">
        <v>0.16734794656622659</v>
      </c>
      <c r="N10" s="13">
        <v>0.22951302516781991</v>
      </c>
      <c r="O10" s="13">
        <v>0.1947729632736992</v>
      </c>
      <c r="P10" s="13">
        <v>0.19178130690373299</v>
      </c>
      <c r="Q10" s="13">
        <v>0.2259569834822879</v>
      </c>
      <c r="R10" s="13">
        <v>0.18667245303217331</v>
      </c>
      <c r="S10" s="13">
        <v>0.17798355793531259</v>
      </c>
      <c r="T10" s="13">
        <v>0.1969298459402947</v>
      </c>
      <c r="U10" s="13">
        <v>0.1913231583021473</v>
      </c>
      <c r="V10" s="13">
        <v>0.29426617911776293</v>
      </c>
      <c r="W10" s="13">
        <v>0.1664975931809676</v>
      </c>
      <c r="X10" s="13">
        <v>0.20509049610189001</v>
      </c>
      <c r="Y10" s="13">
        <v>0.2152711223376475</v>
      </c>
      <c r="AA10" s="13">
        <v>0.28890352280825488</v>
      </c>
      <c r="AB10" s="13">
        <v>0.26157525344036842</v>
      </c>
      <c r="AC10" s="13">
        <v>0.16168696615460901</v>
      </c>
      <c r="AD10" s="13">
        <v>0.12970840257174171</v>
      </c>
      <c r="AE10" s="13">
        <v>0.16158832225426289</v>
      </c>
      <c r="AF10" s="13">
        <v>0.17813719601221981</v>
      </c>
      <c r="AH10" s="13">
        <v>0.36757846566405772</v>
      </c>
      <c r="AI10" s="13">
        <v>0.24317151572315121</v>
      </c>
      <c r="AJ10" s="13">
        <v>0.19960004259560021</v>
      </c>
      <c r="AK10" s="13">
        <v>0.14897273972227049</v>
      </c>
      <c r="AL10" s="13">
        <v>0.1661989114410258</v>
      </c>
      <c r="AN10" s="13">
        <v>0.24478969552849669</v>
      </c>
      <c r="AO10" s="13">
        <v>0.1819883906491217</v>
      </c>
      <c r="AP10" s="13">
        <v>0.22985150500319679</v>
      </c>
      <c r="AQ10" s="13">
        <v>0.1824123827955246</v>
      </c>
    </row>
    <row r="11" spans="2:45" ht="32.15" customHeight="1" x14ac:dyDescent="0.35">
      <c r="B11" s="12" t="s">
        <v>103</v>
      </c>
      <c r="C11" s="13">
        <v>0.19143389013250631</v>
      </c>
      <c r="D11" s="13">
        <v>0.236808996339435</v>
      </c>
      <c r="E11" s="13">
        <v>0.17936981021589629</v>
      </c>
      <c r="F11" s="13">
        <v>0.15175387706910171</v>
      </c>
      <c r="G11" s="13">
        <v>0.1930817774761682</v>
      </c>
      <c r="H11" s="13">
        <v>0.20184502720101949</v>
      </c>
      <c r="I11" s="13">
        <v>0.1952472243746714</v>
      </c>
      <c r="K11" s="13">
        <v>0.19496749061470151</v>
      </c>
      <c r="L11" s="13">
        <v>0.18797435394279621</v>
      </c>
      <c r="N11" s="13">
        <v>0.22497969439629989</v>
      </c>
      <c r="O11" s="13">
        <v>0.13567343902116499</v>
      </c>
      <c r="P11" s="13">
        <v>0.23936206507114299</v>
      </c>
      <c r="Q11" s="13">
        <v>0.19333580775272999</v>
      </c>
      <c r="R11" s="13">
        <v>0.18353583948032751</v>
      </c>
      <c r="S11" s="13">
        <v>0.2143417809442586</v>
      </c>
      <c r="T11" s="13">
        <v>0.18328177243339239</v>
      </c>
      <c r="U11" s="13">
        <v>0.1623730323504835</v>
      </c>
      <c r="V11" s="13">
        <v>0.17234746951631971</v>
      </c>
      <c r="W11" s="13">
        <v>0.13596675232912739</v>
      </c>
      <c r="X11" s="13">
        <v>0.2165613101977093</v>
      </c>
      <c r="Y11" s="13">
        <v>0.26263267872353868</v>
      </c>
      <c r="AA11" s="13">
        <v>0.19626007994393499</v>
      </c>
      <c r="AB11" s="13">
        <v>0.18940214860150431</v>
      </c>
      <c r="AC11" s="13">
        <v>0.18309742800821011</v>
      </c>
      <c r="AD11" s="13">
        <v>0.14525351779729201</v>
      </c>
      <c r="AE11" s="13">
        <v>0.21655386299539739</v>
      </c>
      <c r="AF11" s="13">
        <v>0.19099970661481189</v>
      </c>
      <c r="AH11" s="13">
        <v>0.16516538847624029</v>
      </c>
      <c r="AI11" s="13">
        <v>0.20414507904970339</v>
      </c>
      <c r="AJ11" s="13">
        <v>0.17451044698123419</v>
      </c>
      <c r="AK11" s="13">
        <v>0.17550317008850941</v>
      </c>
      <c r="AL11" s="13">
        <v>0.21863022100328511</v>
      </c>
      <c r="AN11" s="13">
        <v>0.17915559709803741</v>
      </c>
      <c r="AO11" s="13">
        <v>0.172550846774533</v>
      </c>
      <c r="AP11" s="13">
        <v>0.20223654366212809</v>
      </c>
      <c r="AQ11" s="13">
        <v>0.21310944651428951</v>
      </c>
    </row>
    <row r="12" spans="2:45" ht="19" customHeight="1" x14ac:dyDescent="0.35">
      <c r="B12" s="12" t="s">
        <v>104</v>
      </c>
      <c r="C12" s="13">
        <v>0.28539557355856948</v>
      </c>
      <c r="D12" s="13">
        <v>0.22784002337766521</v>
      </c>
      <c r="E12" s="13">
        <v>0.2465122302731422</v>
      </c>
      <c r="F12" s="13">
        <v>0.30942548268235037</v>
      </c>
      <c r="G12" s="13">
        <v>0.31120372174498229</v>
      </c>
      <c r="H12" s="13">
        <v>0.26643280271783393</v>
      </c>
      <c r="I12" s="13">
        <v>0.3272289365158047</v>
      </c>
      <c r="K12" s="13">
        <v>0.27643260967227429</v>
      </c>
      <c r="L12" s="13">
        <v>0.29417067365489941</v>
      </c>
      <c r="N12" s="13">
        <v>0.2846643249942481</v>
      </c>
      <c r="O12" s="13">
        <v>0.38143440124987821</v>
      </c>
      <c r="P12" s="13">
        <v>0.26898486960869211</v>
      </c>
      <c r="Q12" s="13">
        <v>0.23042130555684731</v>
      </c>
      <c r="R12" s="13">
        <v>0.26415907763751589</v>
      </c>
      <c r="S12" s="13">
        <v>0.24913852349673721</v>
      </c>
      <c r="T12" s="13">
        <v>0.3088786617489071</v>
      </c>
      <c r="U12" s="13">
        <v>0.29538630399569632</v>
      </c>
      <c r="V12" s="13">
        <v>0.26311440638205469</v>
      </c>
      <c r="W12" s="13">
        <v>0.3557039938710308</v>
      </c>
      <c r="X12" s="13">
        <v>0.30781647037028581</v>
      </c>
      <c r="Y12" s="13">
        <v>0.22904020121522439</v>
      </c>
      <c r="AA12" s="13">
        <v>0.2334792933201626</v>
      </c>
      <c r="AB12" s="13">
        <v>0.26938190660368228</v>
      </c>
      <c r="AC12" s="13">
        <v>0.35596496396910982</v>
      </c>
      <c r="AD12" s="13">
        <v>0.32180643454925989</v>
      </c>
      <c r="AE12" s="13">
        <v>0.28465224477441509</v>
      </c>
      <c r="AF12" s="13">
        <v>0.32571347834967429</v>
      </c>
      <c r="AH12" s="13">
        <v>0.22844295497354269</v>
      </c>
      <c r="AI12" s="13">
        <v>0.27194539143722668</v>
      </c>
      <c r="AJ12" s="13">
        <v>0.30769018249698449</v>
      </c>
      <c r="AK12" s="13">
        <v>0.31946962394864548</v>
      </c>
      <c r="AL12" s="13">
        <v>0.2856756864238057</v>
      </c>
      <c r="AN12" s="13">
        <v>0.29663283275916019</v>
      </c>
      <c r="AO12" s="13">
        <v>0.3189144497116731</v>
      </c>
      <c r="AP12" s="13">
        <v>0.25941605030638842</v>
      </c>
      <c r="AQ12" s="13">
        <v>0.26234791894506748</v>
      </c>
    </row>
    <row r="13" spans="2:45" ht="19" customHeight="1" x14ac:dyDescent="0.35">
      <c r="B13" s="12" t="s">
        <v>105</v>
      </c>
      <c r="C13" s="13">
        <v>0.16834685241298991</v>
      </c>
      <c r="D13" s="13">
        <v>0.11292744496364079</v>
      </c>
      <c r="E13" s="13">
        <v>0.13596012648161351</v>
      </c>
      <c r="F13" s="13">
        <v>0.1882418561653865</v>
      </c>
      <c r="G13" s="13">
        <v>0.18688188385418161</v>
      </c>
      <c r="H13" s="13">
        <v>0.22608512285064911</v>
      </c>
      <c r="I13" s="13">
        <v>0.16112093216552431</v>
      </c>
      <c r="K13" s="13">
        <v>0.1615540316986539</v>
      </c>
      <c r="L13" s="13">
        <v>0.1749972955544449</v>
      </c>
      <c r="N13" s="13">
        <v>0.15765340421498039</v>
      </c>
      <c r="O13" s="13">
        <v>0.1222071141562061</v>
      </c>
      <c r="P13" s="13">
        <v>0.20755684211283951</v>
      </c>
      <c r="Q13" s="13">
        <v>0.13683683635121571</v>
      </c>
      <c r="R13" s="13">
        <v>0.1784056703939976</v>
      </c>
      <c r="S13" s="13">
        <v>0.17968825985301609</v>
      </c>
      <c r="T13" s="13">
        <v>0.1929368150071826</v>
      </c>
      <c r="U13" s="13">
        <v>0.20458226471443439</v>
      </c>
      <c r="V13" s="13">
        <v>0.1579541133628338</v>
      </c>
      <c r="W13" s="13">
        <v>0.1702941109221672</v>
      </c>
      <c r="X13" s="13">
        <v>0.15978208109749009</v>
      </c>
      <c r="Y13" s="13">
        <v>0.12929103299094999</v>
      </c>
      <c r="AA13" s="13">
        <v>0.12318608043653601</v>
      </c>
      <c r="AB13" s="13">
        <v>0.14963333081446001</v>
      </c>
      <c r="AC13" s="13">
        <v>0.15718138672117671</v>
      </c>
      <c r="AD13" s="13">
        <v>0.27911959725667829</v>
      </c>
      <c r="AE13" s="13">
        <v>0.16905931511094541</v>
      </c>
      <c r="AF13" s="13">
        <v>0.17978266433290491</v>
      </c>
      <c r="AH13" s="13">
        <v>6.3087338295458303E-2</v>
      </c>
      <c r="AI13" s="13">
        <v>0.15617797715557899</v>
      </c>
      <c r="AJ13" s="13">
        <v>0.17933583217327759</v>
      </c>
      <c r="AK13" s="13">
        <v>0.24661345491950731</v>
      </c>
      <c r="AL13" s="13">
        <v>0.16783973949262129</v>
      </c>
      <c r="AN13" s="13">
        <v>0.14783352708492409</v>
      </c>
      <c r="AO13" s="13">
        <v>0.17186960033952969</v>
      </c>
      <c r="AP13" s="13">
        <v>0.1759442884683407</v>
      </c>
      <c r="AQ13" s="13">
        <v>0.18134276063120869</v>
      </c>
    </row>
    <row r="14" spans="2:45" ht="19" customHeight="1" x14ac:dyDescent="0.35">
      <c r="B14" s="12" t="s">
        <v>81</v>
      </c>
      <c r="C14" s="13">
        <v>9.2907037068599735E-2</v>
      </c>
      <c r="D14" s="13">
        <v>9.428038932482137E-2</v>
      </c>
      <c r="E14" s="13">
        <v>6.3504615404134934E-2</v>
      </c>
      <c r="F14" s="13">
        <v>6.9130341451237406E-2</v>
      </c>
      <c r="G14" s="13">
        <v>9.4387422190943829E-2</v>
      </c>
      <c r="H14" s="13">
        <v>0.1189412740410999</v>
      </c>
      <c r="I14" s="13">
        <v>0.1164881176991277</v>
      </c>
      <c r="K14" s="13">
        <v>5.1180260853137448E-2</v>
      </c>
      <c r="L14" s="13">
        <v>0.13375921974309549</v>
      </c>
      <c r="N14" s="13">
        <v>6.096445365890947E-2</v>
      </c>
      <c r="O14" s="13">
        <v>0.1303535233419866</v>
      </c>
      <c r="P14" s="13">
        <v>6.4843631019620693E-2</v>
      </c>
      <c r="Q14" s="13">
        <v>0.10925995928671529</v>
      </c>
      <c r="R14" s="13">
        <v>0.110212494223799</v>
      </c>
      <c r="S14" s="13">
        <v>9.6420266172475108E-2</v>
      </c>
      <c r="T14" s="13">
        <v>7.4811364107030126E-2</v>
      </c>
      <c r="U14" s="13">
        <v>0.1060563385828802</v>
      </c>
      <c r="V14" s="13">
        <v>6.7562665690004908E-2</v>
      </c>
      <c r="W14" s="13">
        <v>0.14075692460599781</v>
      </c>
      <c r="X14" s="13">
        <v>5.4279490679893752E-2</v>
      </c>
      <c r="Y14" s="13">
        <v>0.10207987216784591</v>
      </c>
      <c r="AA14" s="13">
        <v>8.670348669390035E-2</v>
      </c>
      <c r="AB14" s="13">
        <v>7.4992493177487962E-2</v>
      </c>
      <c r="AC14" s="13">
        <v>5.7354903831791468E-2</v>
      </c>
      <c r="AD14" s="13">
        <v>5.9941774146211331E-2</v>
      </c>
      <c r="AE14" s="13">
        <v>0.15398139025006941</v>
      </c>
      <c r="AF14" s="13">
        <v>8.2244328860783852E-2</v>
      </c>
      <c r="AH14" s="13">
        <v>7.6696254874860675E-2</v>
      </c>
      <c r="AI14" s="13">
        <v>7.8560474365126184E-2</v>
      </c>
      <c r="AJ14" s="13">
        <v>8.9442815469185644E-2</v>
      </c>
      <c r="AK14" s="13">
        <v>6.4800521532211594E-2</v>
      </c>
      <c r="AL14" s="13">
        <v>0.1244600627621882</v>
      </c>
      <c r="AN14" s="13">
        <v>6.3488802398020031E-2</v>
      </c>
      <c r="AO14" s="13">
        <v>0.10565483262465269</v>
      </c>
      <c r="AP14" s="13">
        <v>6.9985361729478557E-2</v>
      </c>
      <c r="AQ14" s="13">
        <v>0.13028997341563781</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0.13241289967337319</v>
      </c>
      <c r="D9" s="13">
        <v>0.17261974168799299</v>
      </c>
      <c r="E9" s="13">
        <v>0.14299899322806719</v>
      </c>
      <c r="F9" s="13">
        <v>9.1491981272573575E-2</v>
      </c>
      <c r="G9" s="13">
        <v>0.14678744176000741</v>
      </c>
      <c r="H9" s="13">
        <v>0.10193048406059339</v>
      </c>
      <c r="I9" s="13">
        <v>0.13944997304694751</v>
      </c>
      <c r="K9" s="13">
        <v>0.14167723578473851</v>
      </c>
      <c r="L9" s="13">
        <v>0.1233427441160603</v>
      </c>
      <c r="N9" s="13">
        <v>0.1160328038872032</v>
      </c>
      <c r="O9" s="13">
        <v>0.1028507835576298</v>
      </c>
      <c r="P9" s="13">
        <v>0.185181455189284</v>
      </c>
      <c r="Q9" s="13">
        <v>0.16790065953154609</v>
      </c>
      <c r="R9" s="13">
        <v>0.1570282697416451</v>
      </c>
      <c r="S9" s="13">
        <v>0.1542522354763893</v>
      </c>
      <c r="T9" s="13">
        <v>9.9575593543064139E-2</v>
      </c>
      <c r="U9" s="13">
        <v>0.15652110396065819</v>
      </c>
      <c r="V9" s="13">
        <v>0.14328614875981599</v>
      </c>
      <c r="W9" s="13">
        <v>0.1161115233952391</v>
      </c>
      <c r="X9" s="13">
        <v>0.10304755258811139</v>
      </c>
      <c r="Y9" s="13">
        <v>9.8028641931572361E-2</v>
      </c>
      <c r="AA9" s="13">
        <v>0.16386026997255029</v>
      </c>
      <c r="AB9" s="13">
        <v>0.14035742454797309</v>
      </c>
      <c r="AC9" s="13">
        <v>0.1138713165051612</v>
      </c>
      <c r="AD9" s="13">
        <v>7.2302962519958144E-2</v>
      </c>
      <c r="AE9" s="13">
        <v>0.104467679462559</v>
      </c>
      <c r="AF9" s="13">
        <v>0.14677847816216591</v>
      </c>
      <c r="AH9" s="13">
        <v>0.20976755233969241</v>
      </c>
      <c r="AI9" s="13">
        <v>0.1227375857505739</v>
      </c>
      <c r="AJ9" s="13">
        <v>0.1092096943233176</v>
      </c>
      <c r="AK9" s="13">
        <v>8.993889939584486E-2</v>
      </c>
      <c r="AL9" s="13">
        <v>0.13368327301913119</v>
      </c>
      <c r="AN9" s="13">
        <v>0.15027979815848369</v>
      </c>
      <c r="AO9" s="13">
        <v>0.14261656463204131</v>
      </c>
      <c r="AP9" s="13">
        <v>0.1190934307890118</v>
      </c>
      <c r="AQ9" s="13">
        <v>0.11525092851422029</v>
      </c>
    </row>
    <row r="10" spans="2:45" ht="19" customHeight="1" x14ac:dyDescent="0.35">
      <c r="B10" s="12" t="s">
        <v>78</v>
      </c>
      <c r="C10" s="13">
        <v>0.35083650705730479</v>
      </c>
      <c r="D10" s="13">
        <v>0.28062150619082549</v>
      </c>
      <c r="E10" s="13">
        <v>0.3444200490973266</v>
      </c>
      <c r="F10" s="13">
        <v>0.35585166429601089</v>
      </c>
      <c r="G10" s="13">
        <v>0.36061281473101242</v>
      </c>
      <c r="H10" s="13">
        <v>0.35235984549692828</v>
      </c>
      <c r="I10" s="13">
        <v>0.38927697295503338</v>
      </c>
      <c r="K10" s="13">
        <v>0.33217670883473249</v>
      </c>
      <c r="L10" s="13">
        <v>0.36910519576983641</v>
      </c>
      <c r="N10" s="13">
        <v>0.34350238442646752</v>
      </c>
      <c r="O10" s="13">
        <v>0.41033380128224772</v>
      </c>
      <c r="P10" s="13">
        <v>0.26761612602614482</v>
      </c>
      <c r="Q10" s="13">
        <v>0.32951753799383587</v>
      </c>
      <c r="R10" s="13">
        <v>0.32183356132870777</v>
      </c>
      <c r="S10" s="13">
        <v>0.32227306528154481</v>
      </c>
      <c r="T10" s="13">
        <v>0.33841441832014568</v>
      </c>
      <c r="U10" s="13">
        <v>0.3155148110996297</v>
      </c>
      <c r="V10" s="13">
        <v>0.29438680879312151</v>
      </c>
      <c r="W10" s="13">
        <v>0.41471841313536922</v>
      </c>
      <c r="X10" s="13">
        <v>0.41421170930851259</v>
      </c>
      <c r="Y10" s="13">
        <v>0.43992933954251362</v>
      </c>
      <c r="AA10" s="13">
        <v>0.39896042117722569</v>
      </c>
      <c r="AB10" s="13">
        <v>0.36441963958201601</v>
      </c>
      <c r="AC10" s="13">
        <v>0.2754149492252923</v>
      </c>
      <c r="AD10" s="13">
        <v>0.31610074078268829</v>
      </c>
      <c r="AE10" s="13">
        <v>0.2494179857115863</v>
      </c>
      <c r="AF10" s="13">
        <v>0.40312984002687141</v>
      </c>
      <c r="AH10" s="13">
        <v>0.42149992033002548</v>
      </c>
      <c r="AI10" s="13">
        <v>0.35808867548050177</v>
      </c>
      <c r="AJ10" s="13">
        <v>0.28145874765192308</v>
      </c>
      <c r="AK10" s="13">
        <v>0.34515455079882451</v>
      </c>
      <c r="AL10" s="13">
        <v>0.34565825390021299</v>
      </c>
      <c r="AN10" s="13">
        <v>0.38359713348254598</v>
      </c>
      <c r="AO10" s="13">
        <v>0.36294181255356578</v>
      </c>
      <c r="AP10" s="13">
        <v>0.31359410104646568</v>
      </c>
      <c r="AQ10" s="13">
        <v>0.33527680522940589</v>
      </c>
    </row>
    <row r="11" spans="2:45" ht="32.15" customHeight="1" x14ac:dyDescent="0.35">
      <c r="B11" s="12" t="s">
        <v>193</v>
      </c>
      <c r="C11" s="13">
        <v>0.19760401681458389</v>
      </c>
      <c r="D11" s="13">
        <v>0.16363089602141931</v>
      </c>
      <c r="E11" s="13">
        <v>0.1771524727290443</v>
      </c>
      <c r="F11" s="13">
        <v>0.19321241454546739</v>
      </c>
      <c r="G11" s="13">
        <v>0.16879061716746149</v>
      </c>
      <c r="H11" s="13">
        <v>0.19824406928282379</v>
      </c>
      <c r="I11" s="13">
        <v>0.26307599802198223</v>
      </c>
      <c r="K11" s="13">
        <v>0.19874213637363031</v>
      </c>
      <c r="L11" s="13">
        <v>0.1964897522499911</v>
      </c>
      <c r="N11" s="13">
        <v>0.23257074316364401</v>
      </c>
      <c r="O11" s="13">
        <v>0.2211621937924875</v>
      </c>
      <c r="P11" s="13">
        <v>0.22026660414078111</v>
      </c>
      <c r="Q11" s="13">
        <v>0.18066561677166831</v>
      </c>
      <c r="R11" s="13">
        <v>0.21706199774767679</v>
      </c>
      <c r="S11" s="13">
        <v>0.21517044719759429</v>
      </c>
      <c r="T11" s="13">
        <v>0.17421741316367981</v>
      </c>
      <c r="U11" s="13">
        <v>0.18942584337063839</v>
      </c>
      <c r="V11" s="13">
        <v>0.2241039414977275</v>
      </c>
      <c r="W11" s="13">
        <v>0.1843208691830148</v>
      </c>
      <c r="X11" s="13">
        <v>0.18387707003540271</v>
      </c>
      <c r="Y11" s="13">
        <v>0.1256916816619722</v>
      </c>
      <c r="AA11" s="13">
        <v>0.18985667232935591</v>
      </c>
      <c r="AB11" s="13">
        <v>0.1760262419053879</v>
      </c>
      <c r="AC11" s="13">
        <v>0.1932066053665433</v>
      </c>
      <c r="AD11" s="13">
        <v>0.2062689561311935</v>
      </c>
      <c r="AE11" s="13">
        <v>0.22476283884539669</v>
      </c>
      <c r="AF11" s="13">
        <v>0.1887529835241569</v>
      </c>
      <c r="AH11" s="13">
        <v>0.16957812739873951</v>
      </c>
      <c r="AI11" s="13">
        <v>0.23156009648958251</v>
      </c>
      <c r="AJ11" s="13">
        <v>0.19958749885248289</v>
      </c>
      <c r="AK11" s="13">
        <v>0.20143927376553691</v>
      </c>
      <c r="AL11" s="13">
        <v>0.19969392161302491</v>
      </c>
      <c r="AN11" s="13">
        <v>0.17406222379703001</v>
      </c>
      <c r="AO11" s="13">
        <v>0.17213056033486879</v>
      </c>
      <c r="AP11" s="13">
        <v>0.22895021227008899</v>
      </c>
      <c r="AQ11" s="13">
        <v>0.2210737309211816</v>
      </c>
    </row>
    <row r="12" spans="2:45" ht="19" customHeight="1" x14ac:dyDescent="0.35">
      <c r="B12" s="12" t="s">
        <v>79</v>
      </c>
      <c r="C12" s="13">
        <v>0.15953140037071259</v>
      </c>
      <c r="D12" s="13">
        <v>0.1915058169452262</v>
      </c>
      <c r="E12" s="13">
        <v>0.16070054216397381</v>
      </c>
      <c r="F12" s="13">
        <v>0.1744401720668558</v>
      </c>
      <c r="G12" s="13">
        <v>0.14913411503140159</v>
      </c>
      <c r="H12" s="13">
        <v>0.16646132727628321</v>
      </c>
      <c r="I12" s="13">
        <v>0.1291666513304662</v>
      </c>
      <c r="K12" s="13">
        <v>0.15617198572997251</v>
      </c>
      <c r="L12" s="13">
        <v>0.1628204016555049</v>
      </c>
      <c r="N12" s="13">
        <v>0.16837588067303669</v>
      </c>
      <c r="O12" s="13">
        <v>0.15491292809423729</v>
      </c>
      <c r="P12" s="13">
        <v>0.14498683738061061</v>
      </c>
      <c r="Q12" s="13">
        <v>0.17263980737342</v>
      </c>
      <c r="R12" s="13">
        <v>0.15636705534576409</v>
      </c>
      <c r="S12" s="13">
        <v>0.1735859414699148</v>
      </c>
      <c r="T12" s="13">
        <v>0.21952994772688481</v>
      </c>
      <c r="U12" s="13">
        <v>9.8307325578905813E-2</v>
      </c>
      <c r="V12" s="13">
        <v>0.17252087638566271</v>
      </c>
      <c r="W12" s="13">
        <v>0.15613925455791591</v>
      </c>
      <c r="X12" s="13">
        <v>0.13608292817800699</v>
      </c>
      <c r="Y12" s="13">
        <v>0.16593777224613071</v>
      </c>
      <c r="AA12" s="13">
        <v>0.1406555863949</v>
      </c>
      <c r="AB12" s="13">
        <v>0.19245183160012019</v>
      </c>
      <c r="AC12" s="13">
        <v>0.21347717118501761</v>
      </c>
      <c r="AD12" s="13">
        <v>0.16721110146491519</v>
      </c>
      <c r="AE12" s="13">
        <v>0.1713978488808662</v>
      </c>
      <c r="AF12" s="13">
        <v>0.14742347162013009</v>
      </c>
      <c r="AH12" s="13">
        <v>0.12410257416265021</v>
      </c>
      <c r="AI12" s="13">
        <v>0.16943309469878329</v>
      </c>
      <c r="AJ12" s="13">
        <v>0.1878083135530183</v>
      </c>
      <c r="AK12" s="13">
        <v>0.18378278906738549</v>
      </c>
      <c r="AL12" s="13">
        <v>0.14728294045602389</v>
      </c>
      <c r="AN12" s="13">
        <v>0.1678239818517788</v>
      </c>
      <c r="AO12" s="13">
        <v>0.17522792198501211</v>
      </c>
      <c r="AP12" s="13">
        <v>0.14356464598755561</v>
      </c>
      <c r="AQ12" s="13">
        <v>0.1484041524376595</v>
      </c>
    </row>
    <row r="13" spans="2:45" ht="19" customHeight="1" x14ac:dyDescent="0.35">
      <c r="B13" s="12" t="s">
        <v>80</v>
      </c>
      <c r="C13" s="13">
        <v>0.12876464812935309</v>
      </c>
      <c r="D13" s="13">
        <v>0.12821081940780529</v>
      </c>
      <c r="E13" s="13">
        <v>0.14911879731146391</v>
      </c>
      <c r="F13" s="13">
        <v>0.14886754951744521</v>
      </c>
      <c r="G13" s="13">
        <v>0.15446270705796619</v>
      </c>
      <c r="H13" s="13">
        <v>0.14290958034343479</v>
      </c>
      <c r="I13" s="13">
        <v>6.59198448538411E-2</v>
      </c>
      <c r="K13" s="13">
        <v>0.1461241060681793</v>
      </c>
      <c r="L13" s="13">
        <v>0.111769044558513</v>
      </c>
      <c r="N13" s="13">
        <v>0.1016093193058215</v>
      </c>
      <c r="O13" s="13">
        <v>7.4360645502549019E-2</v>
      </c>
      <c r="P13" s="13">
        <v>0.14481571146087679</v>
      </c>
      <c r="Q13" s="13">
        <v>0.1122630582425423</v>
      </c>
      <c r="R13" s="13">
        <v>0.1332601880794865</v>
      </c>
      <c r="S13" s="13">
        <v>0.1218065010611004</v>
      </c>
      <c r="T13" s="13">
        <v>0.145145013467575</v>
      </c>
      <c r="U13" s="13">
        <v>0.19086200071230919</v>
      </c>
      <c r="V13" s="13">
        <v>0.12996209698240521</v>
      </c>
      <c r="W13" s="13">
        <v>9.6314072564176775E-2</v>
      </c>
      <c r="X13" s="13">
        <v>0.13307035702078021</v>
      </c>
      <c r="Y13" s="13">
        <v>0.14001299457044361</v>
      </c>
      <c r="AA13" s="13">
        <v>8.4649249115944264E-2</v>
      </c>
      <c r="AB13" s="13">
        <v>0.1072696518092163</v>
      </c>
      <c r="AC13" s="13">
        <v>0.16323920419418519</v>
      </c>
      <c r="AD13" s="13">
        <v>0.2265747741886909</v>
      </c>
      <c r="AE13" s="13">
        <v>0.1790314548561987</v>
      </c>
      <c r="AF13" s="13">
        <v>9.3221825343896433E-2</v>
      </c>
      <c r="AH13" s="13">
        <v>5.7406226568490773E-2</v>
      </c>
      <c r="AI13" s="13">
        <v>0.1013847249626493</v>
      </c>
      <c r="AJ13" s="13">
        <v>0.1726153583660934</v>
      </c>
      <c r="AK13" s="13">
        <v>0.1695169549278685</v>
      </c>
      <c r="AL13" s="13">
        <v>0.126598888096118</v>
      </c>
      <c r="AN13" s="13">
        <v>9.5197614147456575E-2</v>
      </c>
      <c r="AO13" s="13">
        <v>0.12729385259479609</v>
      </c>
      <c r="AP13" s="13">
        <v>0.16662978363602521</v>
      </c>
      <c r="AQ13" s="13">
        <v>0.1340753735519751</v>
      </c>
    </row>
    <row r="14" spans="2:45" ht="19" customHeight="1" x14ac:dyDescent="0.35">
      <c r="B14" s="12" t="s">
        <v>81</v>
      </c>
      <c r="C14" s="13">
        <v>3.08505279546725E-2</v>
      </c>
      <c r="D14" s="13">
        <v>6.3411219746730918E-2</v>
      </c>
      <c r="E14" s="13">
        <v>2.560914547012437E-2</v>
      </c>
      <c r="F14" s="13">
        <v>3.613621830164708E-2</v>
      </c>
      <c r="G14" s="13">
        <v>2.0212304252150749E-2</v>
      </c>
      <c r="H14" s="13">
        <v>3.80946935399364E-2</v>
      </c>
      <c r="I14" s="13">
        <v>1.3110559791729729E-2</v>
      </c>
      <c r="K14" s="13">
        <v>2.510782720874678E-2</v>
      </c>
      <c r="L14" s="13">
        <v>3.6472861650094363E-2</v>
      </c>
      <c r="N14" s="13">
        <v>3.7908868543827273E-2</v>
      </c>
      <c r="O14" s="13">
        <v>3.6379647770848463E-2</v>
      </c>
      <c r="P14" s="13">
        <v>3.7133265802302723E-2</v>
      </c>
      <c r="Q14" s="13">
        <v>3.701332008698744E-2</v>
      </c>
      <c r="R14" s="13">
        <v>1.4448927756719609E-2</v>
      </c>
      <c r="S14" s="13">
        <v>1.291180951345643E-2</v>
      </c>
      <c r="T14" s="13">
        <v>2.3117613778650629E-2</v>
      </c>
      <c r="U14" s="13">
        <v>4.9368915277858583E-2</v>
      </c>
      <c r="V14" s="13">
        <v>3.5740127581267239E-2</v>
      </c>
      <c r="W14" s="13">
        <v>3.239586716428422E-2</v>
      </c>
      <c r="X14" s="13">
        <v>2.971038286918589E-2</v>
      </c>
      <c r="Y14" s="13">
        <v>3.0399570047367552E-2</v>
      </c>
      <c r="AA14" s="13">
        <v>2.2017801010023881E-2</v>
      </c>
      <c r="AB14" s="13">
        <v>1.947521055528657E-2</v>
      </c>
      <c r="AC14" s="13">
        <v>4.0790753523800398E-2</v>
      </c>
      <c r="AD14" s="13">
        <v>1.154146491255407E-2</v>
      </c>
      <c r="AE14" s="13">
        <v>7.0922192243393134E-2</v>
      </c>
      <c r="AF14" s="13">
        <v>2.0693401322779349E-2</v>
      </c>
      <c r="AH14" s="13">
        <v>1.7645599200401589E-2</v>
      </c>
      <c r="AI14" s="13">
        <v>1.679582261790925E-2</v>
      </c>
      <c r="AJ14" s="13">
        <v>4.9320387253164802E-2</v>
      </c>
      <c r="AK14" s="13">
        <v>1.0167532044539721E-2</v>
      </c>
      <c r="AL14" s="13">
        <v>4.7082722915489011E-2</v>
      </c>
      <c r="AN14" s="13">
        <v>2.9039248562705091E-2</v>
      </c>
      <c r="AO14" s="13">
        <v>1.978928789971587E-2</v>
      </c>
      <c r="AP14" s="13">
        <v>2.8167826270852719E-2</v>
      </c>
      <c r="AQ14" s="13">
        <v>4.5919009345557593E-2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199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0.2331856440146744</v>
      </c>
      <c r="D9" s="13">
        <v>0.24033171332254749</v>
      </c>
      <c r="E9" s="13">
        <v>0.21477339730044151</v>
      </c>
      <c r="F9" s="13">
        <v>0.21011654936189239</v>
      </c>
      <c r="G9" s="13">
        <v>0.2457099805111761</v>
      </c>
      <c r="H9" s="13">
        <v>0.24798237047923119</v>
      </c>
      <c r="I9" s="13">
        <v>0.2420771978320107</v>
      </c>
      <c r="K9" s="13">
        <v>0.23427504549375061</v>
      </c>
      <c r="L9" s="13">
        <v>0.23211907639873189</v>
      </c>
      <c r="N9" s="13">
        <v>0.24501868024375051</v>
      </c>
      <c r="O9" s="13">
        <v>0.22454646005140769</v>
      </c>
      <c r="P9" s="13">
        <v>0.27268913995992627</v>
      </c>
      <c r="Q9" s="13">
        <v>0.18995956566567759</v>
      </c>
      <c r="R9" s="13">
        <v>0.23056345262874139</v>
      </c>
      <c r="S9" s="13">
        <v>0.25383157951111962</v>
      </c>
      <c r="T9" s="13">
        <v>0.25717998606710679</v>
      </c>
      <c r="U9" s="13">
        <v>0.2425979262935308</v>
      </c>
      <c r="V9" s="13">
        <v>0.21133508536551229</v>
      </c>
      <c r="W9" s="13">
        <v>0.25211830363570498</v>
      </c>
      <c r="X9" s="13">
        <v>0.19654207250098821</v>
      </c>
      <c r="Y9" s="13">
        <v>0.217122125989652</v>
      </c>
      <c r="AA9" s="13">
        <v>0.25973903726255188</v>
      </c>
      <c r="AB9" s="13">
        <v>0.2437452610904382</v>
      </c>
      <c r="AC9" s="13">
        <v>0.249581037229963</v>
      </c>
      <c r="AD9" s="13">
        <v>0.2212683882288278</v>
      </c>
      <c r="AE9" s="13">
        <v>0.17589924852520469</v>
      </c>
      <c r="AF9" s="13">
        <v>0.24367064122872489</v>
      </c>
      <c r="AH9" s="13">
        <v>0.2703024360405778</v>
      </c>
      <c r="AI9" s="13">
        <v>0.25619016290201663</v>
      </c>
      <c r="AJ9" s="13">
        <v>0.1886780129148268</v>
      </c>
      <c r="AK9" s="13">
        <v>0.2079164640507512</v>
      </c>
      <c r="AL9" s="13">
        <v>0.2435647292301171</v>
      </c>
      <c r="AN9" s="13">
        <v>0.20010308581749151</v>
      </c>
      <c r="AO9" s="13">
        <v>0.24769692550646111</v>
      </c>
      <c r="AP9" s="13">
        <v>0.24946487933205899</v>
      </c>
      <c r="AQ9" s="13">
        <v>0.24009632240372919</v>
      </c>
    </row>
    <row r="10" spans="2:45" ht="19" customHeight="1" x14ac:dyDescent="0.35">
      <c r="B10" s="12" t="s">
        <v>78</v>
      </c>
      <c r="C10" s="13">
        <v>0.44471276389516728</v>
      </c>
      <c r="D10" s="13">
        <v>0.37796157660739382</v>
      </c>
      <c r="E10" s="13">
        <v>0.42515318563663329</v>
      </c>
      <c r="F10" s="13">
        <v>0.44691603076786429</v>
      </c>
      <c r="G10" s="13">
        <v>0.44451483449215329</v>
      </c>
      <c r="H10" s="13">
        <v>0.43243120251267042</v>
      </c>
      <c r="I10" s="13">
        <v>0.51120691046025024</v>
      </c>
      <c r="K10" s="13">
        <v>0.42914598836169332</v>
      </c>
      <c r="L10" s="13">
        <v>0.45995325969725359</v>
      </c>
      <c r="N10" s="13">
        <v>0.44470042607978932</v>
      </c>
      <c r="O10" s="13">
        <v>0.45199443175641429</v>
      </c>
      <c r="P10" s="13">
        <v>0.44665833623965429</v>
      </c>
      <c r="Q10" s="13">
        <v>0.4767689100928279</v>
      </c>
      <c r="R10" s="13">
        <v>0.43551541006584488</v>
      </c>
      <c r="S10" s="13">
        <v>0.37419758763284861</v>
      </c>
      <c r="T10" s="13">
        <v>0.42692139362078152</v>
      </c>
      <c r="U10" s="13">
        <v>0.43355151504129869</v>
      </c>
      <c r="V10" s="13">
        <v>0.44229598931008191</v>
      </c>
      <c r="W10" s="13">
        <v>0.45203709568680062</v>
      </c>
      <c r="X10" s="13">
        <v>0.5055855570456913</v>
      </c>
      <c r="Y10" s="13">
        <v>0.46533454356728232</v>
      </c>
      <c r="AA10" s="13">
        <v>0.44106139614083673</v>
      </c>
      <c r="AB10" s="13">
        <v>0.51277028310707462</v>
      </c>
      <c r="AC10" s="13">
        <v>0.35874807967562261</v>
      </c>
      <c r="AD10" s="13">
        <v>0.41337418863968589</v>
      </c>
      <c r="AE10" s="13">
        <v>0.40432264390076872</v>
      </c>
      <c r="AF10" s="13">
        <v>0.50061252812408952</v>
      </c>
      <c r="AH10" s="13">
        <v>0.46733779064823278</v>
      </c>
      <c r="AI10" s="13">
        <v>0.46220353159329908</v>
      </c>
      <c r="AJ10" s="13">
        <v>0.39607344585482612</v>
      </c>
      <c r="AK10" s="13">
        <v>0.45748966296020399</v>
      </c>
      <c r="AL10" s="13">
        <v>0.44033203202514859</v>
      </c>
      <c r="AN10" s="13">
        <v>0.51607520311997856</v>
      </c>
      <c r="AO10" s="13">
        <v>0.44307813112878242</v>
      </c>
      <c r="AP10" s="13">
        <v>0.40106247488406799</v>
      </c>
      <c r="AQ10" s="13">
        <v>0.408023346527769</v>
      </c>
    </row>
    <row r="11" spans="2:45" ht="32.15" customHeight="1" x14ac:dyDescent="0.35">
      <c r="B11" s="12" t="s">
        <v>193</v>
      </c>
      <c r="C11" s="13">
        <v>0.1564006782009634</v>
      </c>
      <c r="D11" s="13">
        <v>0.14879629834053129</v>
      </c>
      <c r="E11" s="13">
        <v>0.17333666078646709</v>
      </c>
      <c r="F11" s="13">
        <v>0.17060249448828521</v>
      </c>
      <c r="G11" s="13">
        <v>0.15138218456867411</v>
      </c>
      <c r="H11" s="13">
        <v>0.14482655897792779</v>
      </c>
      <c r="I11" s="13">
        <v>0.1479656208216038</v>
      </c>
      <c r="K11" s="13">
        <v>0.16646262684627031</v>
      </c>
      <c r="L11" s="13">
        <v>0.14654962807437449</v>
      </c>
      <c r="N11" s="13">
        <v>0.1487255559192546</v>
      </c>
      <c r="O11" s="13">
        <v>0.1918401384677583</v>
      </c>
      <c r="P11" s="13">
        <v>0.1508592109500386</v>
      </c>
      <c r="Q11" s="13">
        <v>0.1895159657300664</v>
      </c>
      <c r="R11" s="13">
        <v>0.1721466258765007</v>
      </c>
      <c r="S11" s="13">
        <v>0.19891718703840711</v>
      </c>
      <c r="T11" s="13">
        <v>0.14275945586961999</v>
      </c>
      <c r="U11" s="13">
        <v>0.12901034915501419</v>
      </c>
      <c r="V11" s="13">
        <v>0.1448421078348148</v>
      </c>
      <c r="W11" s="13">
        <v>0.1342766670040188</v>
      </c>
      <c r="X11" s="13">
        <v>0.13650167165279831</v>
      </c>
      <c r="Y11" s="13">
        <v>0.18977626738181469</v>
      </c>
      <c r="AA11" s="13">
        <v>0.1549816160125673</v>
      </c>
      <c r="AB11" s="13">
        <v>0.11858277471568079</v>
      </c>
      <c r="AC11" s="13">
        <v>0.17628294440996009</v>
      </c>
      <c r="AD11" s="13">
        <v>0.18143376821766799</v>
      </c>
      <c r="AE11" s="13">
        <v>0.19751039207108831</v>
      </c>
      <c r="AF11" s="13">
        <v>0.1173095992478117</v>
      </c>
      <c r="AH11" s="13">
        <v>0.1460788492203397</v>
      </c>
      <c r="AI11" s="13">
        <v>0.14136763018383061</v>
      </c>
      <c r="AJ11" s="13">
        <v>0.1763910958544152</v>
      </c>
      <c r="AK11" s="13">
        <v>0.16613548867137751</v>
      </c>
      <c r="AL11" s="13">
        <v>0.15082316134711421</v>
      </c>
      <c r="AN11" s="13">
        <v>0.14904983318532819</v>
      </c>
      <c r="AO11" s="13">
        <v>0.15494903094642021</v>
      </c>
      <c r="AP11" s="13">
        <v>0.16380008264990001</v>
      </c>
      <c r="AQ11" s="13">
        <v>0.15830759281942111</v>
      </c>
    </row>
    <row r="12" spans="2:45" ht="19" customHeight="1" x14ac:dyDescent="0.35">
      <c r="B12" s="12" t="s">
        <v>79</v>
      </c>
      <c r="C12" s="13">
        <v>6.295776321230416E-2</v>
      </c>
      <c r="D12" s="13">
        <v>7.9870843101359182E-2</v>
      </c>
      <c r="E12" s="13">
        <v>7.6427462622041559E-2</v>
      </c>
      <c r="F12" s="13">
        <v>7.031958743816126E-2</v>
      </c>
      <c r="G12" s="13">
        <v>4.078782435145218E-2</v>
      </c>
      <c r="H12" s="13">
        <v>7.5457915181852478E-2</v>
      </c>
      <c r="I12" s="13">
        <v>4.4438678868552441E-2</v>
      </c>
      <c r="K12" s="13">
        <v>6.4381803752847147E-2</v>
      </c>
      <c r="L12" s="13">
        <v>6.1563570572121473E-2</v>
      </c>
      <c r="N12" s="13">
        <v>7.9816735575401407E-2</v>
      </c>
      <c r="O12" s="13">
        <v>4.9447819828463691E-2</v>
      </c>
      <c r="P12" s="13">
        <v>5.1758806203088849E-2</v>
      </c>
      <c r="Q12" s="13">
        <v>6.0494539477280541E-2</v>
      </c>
      <c r="R12" s="13">
        <v>4.6172935850238447E-2</v>
      </c>
      <c r="S12" s="13">
        <v>8.6600239498612161E-2</v>
      </c>
      <c r="T12" s="13">
        <v>6.9733200776420257E-2</v>
      </c>
      <c r="U12" s="13">
        <v>3.5029241977688509E-2</v>
      </c>
      <c r="V12" s="13">
        <v>8.3899846173264903E-2</v>
      </c>
      <c r="W12" s="13">
        <v>6.6966988548444628E-2</v>
      </c>
      <c r="X12" s="13">
        <v>6.6330405742884013E-2</v>
      </c>
      <c r="Y12" s="13">
        <v>3.8116098367791298E-2</v>
      </c>
      <c r="AA12" s="13">
        <v>6.5446640417381713E-2</v>
      </c>
      <c r="AB12" s="13">
        <v>4.9237533013110742E-2</v>
      </c>
      <c r="AC12" s="13">
        <v>7.8938061738599019E-2</v>
      </c>
      <c r="AD12" s="13">
        <v>5.1688679995283447E-2</v>
      </c>
      <c r="AE12" s="13">
        <v>6.9007881220671113E-2</v>
      </c>
      <c r="AF12" s="13">
        <v>6.0777944012926161E-2</v>
      </c>
      <c r="AH12" s="13">
        <v>5.5762745312374767E-2</v>
      </c>
      <c r="AI12" s="13">
        <v>7.1147587722575234E-2</v>
      </c>
      <c r="AJ12" s="13">
        <v>0.1025377230095405</v>
      </c>
      <c r="AK12" s="13">
        <v>5.4508197032957298E-2</v>
      </c>
      <c r="AL12" s="13">
        <v>5.4032263722529963E-2</v>
      </c>
      <c r="AN12" s="13">
        <v>5.4331877316419731E-2</v>
      </c>
      <c r="AO12" s="13">
        <v>7.1300378549757695E-2</v>
      </c>
      <c r="AP12" s="13">
        <v>6.5282608394900868E-2</v>
      </c>
      <c r="AQ12" s="13">
        <v>6.2022714611961627E-2</v>
      </c>
    </row>
    <row r="13" spans="2:45" ht="19" customHeight="1" x14ac:dyDescent="0.35">
      <c r="B13" s="12" t="s">
        <v>80</v>
      </c>
      <c r="C13" s="13">
        <v>6.3921484949421459E-2</v>
      </c>
      <c r="D13" s="13">
        <v>8.4907213633078835E-2</v>
      </c>
      <c r="E13" s="13">
        <v>7.4086760006269875E-2</v>
      </c>
      <c r="F13" s="13">
        <v>6.0014131589970668E-2</v>
      </c>
      <c r="G13" s="13">
        <v>8.8375990315420053E-2</v>
      </c>
      <c r="H13" s="13">
        <v>4.346986401463275E-2</v>
      </c>
      <c r="I13" s="13">
        <v>3.8969777169951897E-2</v>
      </c>
      <c r="K13" s="13">
        <v>7.1505599829403632E-2</v>
      </c>
      <c r="L13" s="13">
        <v>5.6496333173939102E-2</v>
      </c>
      <c r="N13" s="13">
        <v>3.2684045100343402E-2</v>
      </c>
      <c r="O13" s="13">
        <v>1.469394084029371E-2</v>
      </c>
      <c r="P13" s="13">
        <v>3.7415443584026452E-2</v>
      </c>
      <c r="Q13" s="13">
        <v>7.2146694720570434E-2</v>
      </c>
      <c r="R13" s="13">
        <v>8.4674484050496809E-2</v>
      </c>
      <c r="S13" s="13">
        <v>8.0521919163065211E-2</v>
      </c>
      <c r="T13" s="13">
        <v>8.7656794053177084E-2</v>
      </c>
      <c r="U13" s="13">
        <v>0.1047185873818202</v>
      </c>
      <c r="V13" s="13">
        <v>7.2148239296254593E-2</v>
      </c>
      <c r="W13" s="13">
        <v>4.4509229166341563E-2</v>
      </c>
      <c r="X13" s="13">
        <v>5.928918279692677E-2</v>
      </c>
      <c r="Y13" s="13">
        <v>4.2488847067520291E-2</v>
      </c>
      <c r="AA13" s="13">
        <v>4.4760472861633628E-2</v>
      </c>
      <c r="AB13" s="13">
        <v>4.1989972810401427E-2</v>
      </c>
      <c r="AC13" s="13">
        <v>8.7742120366014878E-2</v>
      </c>
      <c r="AD13" s="13">
        <v>0.1166313365678447</v>
      </c>
      <c r="AE13" s="13">
        <v>7.4852627383916404E-2</v>
      </c>
      <c r="AF13" s="13">
        <v>5.4003008511297329E-2</v>
      </c>
      <c r="AH13" s="13">
        <v>4.2764376701561413E-2</v>
      </c>
      <c r="AI13" s="13">
        <v>2.9859991117816769E-2</v>
      </c>
      <c r="AJ13" s="13">
        <v>7.3499892969890276E-2</v>
      </c>
      <c r="AK13" s="13">
        <v>9.5104996675762804E-2</v>
      </c>
      <c r="AL13" s="13">
        <v>5.8614870639046059E-2</v>
      </c>
      <c r="AN13" s="13">
        <v>5.1315558596386639E-2</v>
      </c>
      <c r="AO13" s="13">
        <v>5.001067237371689E-2</v>
      </c>
      <c r="AP13" s="13">
        <v>8.1406716036647342E-2</v>
      </c>
      <c r="AQ13" s="13">
        <v>7.6994287424704044E-2</v>
      </c>
    </row>
    <row r="14" spans="2:45" ht="19" customHeight="1" x14ac:dyDescent="0.35">
      <c r="B14" s="12" t="s">
        <v>81</v>
      </c>
      <c r="C14" s="13">
        <v>3.8821665727469291E-2</v>
      </c>
      <c r="D14" s="13">
        <v>6.8132354995089739E-2</v>
      </c>
      <c r="E14" s="13">
        <v>3.6222533648146628E-2</v>
      </c>
      <c r="F14" s="13">
        <v>4.2031206353826241E-2</v>
      </c>
      <c r="G14" s="13">
        <v>2.9229185761124231E-2</v>
      </c>
      <c r="H14" s="13">
        <v>5.5832088833685428E-2</v>
      </c>
      <c r="I14" s="13">
        <v>1.534181484763102E-2</v>
      </c>
      <c r="K14" s="13">
        <v>3.4228935716034928E-2</v>
      </c>
      <c r="L14" s="13">
        <v>4.3318132083579271E-2</v>
      </c>
      <c r="N14" s="13">
        <v>4.9054557081460927E-2</v>
      </c>
      <c r="O14" s="13">
        <v>6.7477209055662124E-2</v>
      </c>
      <c r="P14" s="13">
        <v>4.0619063063265619E-2</v>
      </c>
      <c r="Q14" s="13">
        <v>1.1114324313577249E-2</v>
      </c>
      <c r="R14" s="13">
        <v>3.0927091528177571E-2</v>
      </c>
      <c r="S14" s="13">
        <v>5.9314871559471441E-3</v>
      </c>
      <c r="T14" s="13">
        <v>1.5749169612894499E-2</v>
      </c>
      <c r="U14" s="13">
        <v>5.5092380150647491E-2</v>
      </c>
      <c r="V14" s="13">
        <v>4.5478732020071397E-2</v>
      </c>
      <c r="W14" s="13">
        <v>5.0091715958689297E-2</v>
      </c>
      <c r="X14" s="13">
        <v>3.5751110260711337E-2</v>
      </c>
      <c r="Y14" s="13">
        <v>4.7162117625939512E-2</v>
      </c>
      <c r="AA14" s="13">
        <v>3.4010837305028789E-2</v>
      </c>
      <c r="AB14" s="13">
        <v>3.3674175263294213E-2</v>
      </c>
      <c r="AC14" s="13">
        <v>4.8707756579840417E-2</v>
      </c>
      <c r="AD14" s="13">
        <v>1.560363835069035E-2</v>
      </c>
      <c r="AE14" s="13">
        <v>7.8407206898350915E-2</v>
      </c>
      <c r="AF14" s="13">
        <v>2.3626278875150279E-2</v>
      </c>
      <c r="AH14" s="13">
        <v>1.7753802076913391E-2</v>
      </c>
      <c r="AI14" s="13">
        <v>3.9231096480461719E-2</v>
      </c>
      <c r="AJ14" s="13">
        <v>6.2819829396501048E-2</v>
      </c>
      <c r="AK14" s="13">
        <v>1.884519060894713E-2</v>
      </c>
      <c r="AL14" s="13">
        <v>5.2632943036044121E-2</v>
      </c>
      <c r="AN14" s="13">
        <v>2.9124441964395599E-2</v>
      </c>
      <c r="AO14" s="13">
        <v>3.2964861494861601E-2</v>
      </c>
      <c r="AP14" s="13">
        <v>3.898323870242483E-2</v>
      </c>
      <c r="AQ14" s="13">
        <v>5.4555736212415197E-2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200</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5.4840324478439423E-2</v>
      </c>
      <c r="D9" s="13">
        <v>7.7398482269044125E-2</v>
      </c>
      <c r="E9" s="13">
        <v>8.0804516447406452E-2</v>
      </c>
      <c r="F9" s="13">
        <v>5.0802048276347107E-2</v>
      </c>
      <c r="G9" s="13">
        <v>5.5728629313885163E-2</v>
      </c>
      <c r="H9" s="13">
        <v>3.7365007109225891E-2</v>
      </c>
      <c r="I9" s="13">
        <v>3.3210342000098578E-2</v>
      </c>
      <c r="K9" s="13">
        <v>5.9821529628926833E-2</v>
      </c>
      <c r="L9" s="13">
        <v>4.9963525425090929E-2</v>
      </c>
      <c r="N9" s="13">
        <v>2.2786964228380339E-2</v>
      </c>
      <c r="O9" s="13">
        <v>4.9314060368594551E-2</v>
      </c>
      <c r="P9" s="13">
        <v>6.6615552433438918E-2</v>
      </c>
      <c r="Q9" s="13">
        <v>6.5632994669801797E-2</v>
      </c>
      <c r="R9" s="13">
        <v>6.9694770405417716E-2</v>
      </c>
      <c r="S9" s="13">
        <v>6.6522728631907946E-2</v>
      </c>
      <c r="T9" s="13">
        <v>4.5068152575932698E-2</v>
      </c>
      <c r="U9" s="13">
        <v>4.6570996596171997E-2</v>
      </c>
      <c r="V9" s="13">
        <v>7.1526037553167304E-2</v>
      </c>
      <c r="W9" s="13">
        <v>4.1782986034398679E-2</v>
      </c>
      <c r="X9" s="13">
        <v>3.9194739786252111E-2</v>
      </c>
      <c r="Y9" s="13">
        <v>7.1983090475572734E-2</v>
      </c>
      <c r="AA9" s="13">
        <v>7.5423112753925325E-2</v>
      </c>
      <c r="AB9" s="13">
        <v>4.6388934927588672E-2</v>
      </c>
      <c r="AC9" s="13">
        <v>6.2901074286251066E-2</v>
      </c>
      <c r="AD9" s="13">
        <v>3.3626170340645779E-2</v>
      </c>
      <c r="AE9" s="13">
        <v>3.9569865478335207E-2</v>
      </c>
      <c r="AF9" s="13">
        <v>5.1254030095807687E-2</v>
      </c>
      <c r="AH9" s="13">
        <v>8.4174899437941014E-2</v>
      </c>
      <c r="AI9" s="13">
        <v>2.696211078451256E-2</v>
      </c>
      <c r="AJ9" s="13">
        <v>5.6472541416148443E-2</v>
      </c>
      <c r="AK9" s="13">
        <v>4.0376554460509348E-2</v>
      </c>
      <c r="AL9" s="13">
        <v>5.6101769045194629E-2</v>
      </c>
      <c r="AN9" s="13">
        <v>5.200031819636234E-2</v>
      </c>
      <c r="AO9" s="13">
        <v>5.2186904053082947E-2</v>
      </c>
      <c r="AP9" s="13">
        <v>7.4017440639961574E-2</v>
      </c>
      <c r="AQ9" s="13">
        <v>4.4159783234458697E-2</v>
      </c>
    </row>
    <row r="10" spans="2:45" ht="19" customHeight="1" x14ac:dyDescent="0.35">
      <c r="B10" s="12" t="s">
        <v>78</v>
      </c>
      <c r="C10" s="13">
        <v>0.2258472872641851</v>
      </c>
      <c r="D10" s="13">
        <v>0.2514975946227947</v>
      </c>
      <c r="E10" s="13">
        <v>0.28655293066606891</v>
      </c>
      <c r="F10" s="13">
        <v>0.23567401498577989</v>
      </c>
      <c r="G10" s="13">
        <v>0.1945786901683641</v>
      </c>
      <c r="H10" s="13">
        <v>0.18195660184108589</v>
      </c>
      <c r="I10" s="13">
        <v>0.20651770111925119</v>
      </c>
      <c r="K10" s="13">
        <v>0.2258803948284952</v>
      </c>
      <c r="L10" s="13">
        <v>0.22581487363467009</v>
      </c>
      <c r="N10" s="13">
        <v>0.25450005741000858</v>
      </c>
      <c r="O10" s="13">
        <v>0.25405907244791232</v>
      </c>
      <c r="P10" s="13">
        <v>0.16578727617272379</v>
      </c>
      <c r="Q10" s="13">
        <v>0.22084141597277851</v>
      </c>
      <c r="R10" s="13">
        <v>0.19377750302838961</v>
      </c>
      <c r="S10" s="13">
        <v>0.23360601849866339</v>
      </c>
      <c r="T10" s="13">
        <v>0.18098315845067731</v>
      </c>
      <c r="U10" s="13">
        <v>0.22276458516208439</v>
      </c>
      <c r="V10" s="13">
        <v>0.27405750072081247</v>
      </c>
      <c r="W10" s="13">
        <v>0.2409544189128473</v>
      </c>
      <c r="X10" s="13">
        <v>0.2165607655440574</v>
      </c>
      <c r="Y10" s="13">
        <v>0.20458753525019929</v>
      </c>
      <c r="AA10" s="13">
        <v>0.28006735677319239</v>
      </c>
      <c r="AB10" s="13">
        <v>0.2403174142145823</v>
      </c>
      <c r="AC10" s="13">
        <v>0.21416107163394299</v>
      </c>
      <c r="AD10" s="13">
        <v>0.19212055607218001</v>
      </c>
      <c r="AE10" s="13">
        <v>0.14214384548206291</v>
      </c>
      <c r="AF10" s="13">
        <v>0.23784456383100211</v>
      </c>
      <c r="AH10" s="13">
        <v>0.32754915487045722</v>
      </c>
      <c r="AI10" s="13">
        <v>0.2528494458338591</v>
      </c>
      <c r="AJ10" s="13">
        <v>0.21104888986111139</v>
      </c>
      <c r="AK10" s="13">
        <v>0.18784431816268549</v>
      </c>
      <c r="AL10" s="13">
        <v>0.19945780864264009</v>
      </c>
      <c r="AN10" s="13">
        <v>0.26683047001033289</v>
      </c>
      <c r="AO10" s="13">
        <v>0.2451856771119314</v>
      </c>
      <c r="AP10" s="13">
        <v>0.19668244866750431</v>
      </c>
      <c r="AQ10" s="13">
        <v>0.18891296746191921</v>
      </c>
    </row>
    <row r="11" spans="2:45" ht="32.15" customHeight="1" x14ac:dyDescent="0.35">
      <c r="B11" s="12" t="s">
        <v>193</v>
      </c>
      <c r="C11" s="13">
        <v>0.23883174753540051</v>
      </c>
      <c r="D11" s="13">
        <v>0.1697908006236471</v>
      </c>
      <c r="E11" s="13">
        <v>0.21420166168495369</v>
      </c>
      <c r="F11" s="13">
        <v>0.205783490309218</v>
      </c>
      <c r="G11" s="13">
        <v>0.25899540732533383</v>
      </c>
      <c r="H11" s="13">
        <v>0.21622328726941259</v>
      </c>
      <c r="I11" s="13">
        <v>0.33005159499509668</v>
      </c>
      <c r="K11" s="13">
        <v>0.2224968670887798</v>
      </c>
      <c r="L11" s="13">
        <v>0.25482424876592003</v>
      </c>
      <c r="N11" s="13">
        <v>0.2309357988006373</v>
      </c>
      <c r="O11" s="13">
        <v>0.2604333508206893</v>
      </c>
      <c r="P11" s="13">
        <v>0.20726426741573631</v>
      </c>
      <c r="Q11" s="13">
        <v>0.21974152409949571</v>
      </c>
      <c r="R11" s="13">
        <v>0.2120368297035361</v>
      </c>
      <c r="S11" s="13">
        <v>0.19859342457776469</v>
      </c>
      <c r="T11" s="13">
        <v>0.25333502997459179</v>
      </c>
      <c r="U11" s="13">
        <v>0.22958899374166031</v>
      </c>
      <c r="V11" s="13">
        <v>0.22034446462807769</v>
      </c>
      <c r="W11" s="13">
        <v>0.29712515275037982</v>
      </c>
      <c r="X11" s="13">
        <v>0.27001096658812218</v>
      </c>
      <c r="Y11" s="13">
        <v>0.2486068304370278</v>
      </c>
      <c r="AA11" s="13">
        <v>0.2401838432247137</v>
      </c>
      <c r="AB11" s="13">
        <v>0.26381390107207242</v>
      </c>
      <c r="AC11" s="13">
        <v>0.2254876035530114</v>
      </c>
      <c r="AD11" s="13">
        <v>0.15218770711092081</v>
      </c>
      <c r="AE11" s="13">
        <v>0.26095315043683293</v>
      </c>
      <c r="AF11" s="13">
        <v>0.26003188215232248</v>
      </c>
      <c r="AH11" s="13">
        <v>0.25898632323266008</v>
      </c>
      <c r="AI11" s="13">
        <v>0.31165198275770389</v>
      </c>
      <c r="AJ11" s="13">
        <v>0.20754824109238471</v>
      </c>
      <c r="AK11" s="13">
        <v>0.17661562834259159</v>
      </c>
      <c r="AL11" s="13">
        <v>0.26409281547294611</v>
      </c>
      <c r="AN11" s="13">
        <v>0.24092673290138961</v>
      </c>
      <c r="AO11" s="13">
        <v>0.23997834133228771</v>
      </c>
      <c r="AP11" s="13">
        <v>0.22745264515471089</v>
      </c>
      <c r="AQ11" s="13">
        <v>0.24499638548773209</v>
      </c>
    </row>
    <row r="12" spans="2:45" ht="19" customHeight="1" x14ac:dyDescent="0.35">
      <c r="B12" s="12" t="s">
        <v>79</v>
      </c>
      <c r="C12" s="13">
        <v>0.2376383011922811</v>
      </c>
      <c r="D12" s="13">
        <v>0.26395156285530808</v>
      </c>
      <c r="E12" s="13">
        <v>0.1982031575436608</v>
      </c>
      <c r="F12" s="13">
        <v>0.25497710439552229</v>
      </c>
      <c r="G12" s="13">
        <v>0.2242108229609672</v>
      </c>
      <c r="H12" s="13">
        <v>0.26670295262837113</v>
      </c>
      <c r="I12" s="13">
        <v>0.2295750411500915</v>
      </c>
      <c r="K12" s="13">
        <v>0.22774552290920669</v>
      </c>
      <c r="L12" s="13">
        <v>0.2473237267686926</v>
      </c>
      <c r="N12" s="13">
        <v>0.27774101686055158</v>
      </c>
      <c r="O12" s="13">
        <v>0.23137097226105341</v>
      </c>
      <c r="P12" s="13">
        <v>0.2907365038617753</v>
      </c>
      <c r="Q12" s="13">
        <v>0.27563135863111982</v>
      </c>
      <c r="R12" s="13">
        <v>0.28478626989445721</v>
      </c>
      <c r="S12" s="13">
        <v>0.25544605382937552</v>
      </c>
      <c r="T12" s="13">
        <v>0.25230348084840948</v>
      </c>
      <c r="U12" s="13">
        <v>0.18634183958280001</v>
      </c>
      <c r="V12" s="13">
        <v>0.19668125273265</v>
      </c>
      <c r="W12" s="13">
        <v>0.22125703431873869</v>
      </c>
      <c r="X12" s="13">
        <v>0.20016173923128139</v>
      </c>
      <c r="Y12" s="13">
        <v>0.24074020998972759</v>
      </c>
      <c r="AA12" s="13">
        <v>0.22976381915232011</v>
      </c>
      <c r="AB12" s="13">
        <v>0.26276043780415997</v>
      </c>
      <c r="AC12" s="13">
        <v>0.24411429966859979</v>
      </c>
      <c r="AD12" s="13">
        <v>0.25840359312444972</v>
      </c>
      <c r="AE12" s="13">
        <v>0.23700986821763631</v>
      </c>
      <c r="AF12" s="13">
        <v>0.22831360405612169</v>
      </c>
      <c r="AH12" s="13">
        <v>0.2081796959382663</v>
      </c>
      <c r="AI12" s="13">
        <v>0.22562799515533349</v>
      </c>
      <c r="AJ12" s="13">
        <v>0.24988528290762271</v>
      </c>
      <c r="AK12" s="13">
        <v>0.25211768523086081</v>
      </c>
      <c r="AL12" s="13">
        <v>0.2408315840234691</v>
      </c>
      <c r="AN12" s="13">
        <v>0.25316599039723819</v>
      </c>
      <c r="AO12" s="13">
        <v>0.24077788408644801</v>
      </c>
      <c r="AP12" s="13">
        <v>0.22263152752924981</v>
      </c>
      <c r="AQ12" s="13">
        <v>0.22842531491018389</v>
      </c>
    </row>
    <row r="13" spans="2:45" ht="19" customHeight="1" x14ac:dyDescent="0.35">
      <c r="B13" s="12" t="s">
        <v>80</v>
      </c>
      <c r="C13" s="13">
        <v>0.20369749394768119</v>
      </c>
      <c r="D13" s="13">
        <v>0.19585195949066789</v>
      </c>
      <c r="E13" s="13">
        <v>0.18426239839054229</v>
      </c>
      <c r="F13" s="13">
        <v>0.2048319780589638</v>
      </c>
      <c r="G13" s="13">
        <v>0.23271119053280009</v>
      </c>
      <c r="H13" s="13">
        <v>0.25695673541949859</v>
      </c>
      <c r="I13" s="13">
        <v>0.16438293738684931</v>
      </c>
      <c r="K13" s="13">
        <v>0.23072734320402111</v>
      </c>
      <c r="L13" s="13">
        <v>0.17723419053353201</v>
      </c>
      <c r="N13" s="13">
        <v>0.1787342725268582</v>
      </c>
      <c r="O13" s="13">
        <v>0.17334388990753921</v>
      </c>
      <c r="P13" s="13">
        <v>0.2206746822388074</v>
      </c>
      <c r="Q13" s="13">
        <v>0.20703838231322699</v>
      </c>
      <c r="R13" s="13">
        <v>0.20368878282678979</v>
      </c>
      <c r="S13" s="13">
        <v>0.21219743756665491</v>
      </c>
      <c r="T13" s="13">
        <v>0.24644699905704351</v>
      </c>
      <c r="U13" s="13">
        <v>0.26023270553755973</v>
      </c>
      <c r="V13" s="13">
        <v>0.19440634670229351</v>
      </c>
      <c r="W13" s="13">
        <v>0.16592361841729841</v>
      </c>
      <c r="X13" s="13">
        <v>0.21851816666367679</v>
      </c>
      <c r="Y13" s="13">
        <v>0.18614942034390261</v>
      </c>
      <c r="AA13" s="13">
        <v>0.14436648806556171</v>
      </c>
      <c r="AB13" s="13">
        <v>0.15529657769807881</v>
      </c>
      <c r="AC13" s="13">
        <v>0.20572938310522379</v>
      </c>
      <c r="AD13" s="13">
        <v>0.33992536357950542</v>
      </c>
      <c r="AE13" s="13">
        <v>0.23663858958102771</v>
      </c>
      <c r="AF13" s="13">
        <v>0.20005830275002501</v>
      </c>
      <c r="AH13" s="13">
        <v>8.9765150720090225E-2</v>
      </c>
      <c r="AI13" s="13">
        <v>0.16067208221397841</v>
      </c>
      <c r="AJ13" s="13">
        <v>0.21969232851315751</v>
      </c>
      <c r="AK13" s="13">
        <v>0.31440080402510878</v>
      </c>
      <c r="AL13" s="13">
        <v>0.19189386302914299</v>
      </c>
      <c r="AN13" s="13">
        <v>0.16840029607530041</v>
      </c>
      <c r="AO13" s="13">
        <v>0.19072355421465709</v>
      </c>
      <c r="AP13" s="13">
        <v>0.24212357429703449</v>
      </c>
      <c r="AQ13" s="13">
        <v>0.22190782133574399</v>
      </c>
    </row>
    <row r="14" spans="2:45" ht="19" customHeight="1" x14ac:dyDescent="0.35">
      <c r="B14" s="12" t="s">
        <v>81</v>
      </c>
      <c r="C14" s="13">
        <v>3.914484558201279E-2</v>
      </c>
      <c r="D14" s="13">
        <v>4.1509600138538313E-2</v>
      </c>
      <c r="E14" s="13">
        <v>3.5975335267367847E-2</v>
      </c>
      <c r="F14" s="13">
        <v>4.7931363974168847E-2</v>
      </c>
      <c r="G14" s="13">
        <v>3.3775259698649578E-2</v>
      </c>
      <c r="H14" s="13">
        <v>4.0795415732405881E-2</v>
      </c>
      <c r="I14" s="13">
        <v>3.626238334861296E-2</v>
      </c>
      <c r="K14" s="13">
        <v>3.3328342340570333E-2</v>
      </c>
      <c r="L14" s="13">
        <v>4.4839434872094429E-2</v>
      </c>
      <c r="N14" s="13">
        <v>3.5301890173564089E-2</v>
      </c>
      <c r="O14" s="13">
        <v>3.1478654194211239E-2</v>
      </c>
      <c r="P14" s="13">
        <v>4.8921717877518187E-2</v>
      </c>
      <c r="Q14" s="13">
        <v>1.1114324313577249E-2</v>
      </c>
      <c r="R14" s="13">
        <v>3.6015844141409591E-2</v>
      </c>
      <c r="S14" s="13">
        <v>3.3634336895633533E-2</v>
      </c>
      <c r="T14" s="13">
        <v>2.1863179093345241E-2</v>
      </c>
      <c r="U14" s="13">
        <v>5.4500879379723387E-2</v>
      </c>
      <c r="V14" s="13">
        <v>4.2984397662998969E-2</v>
      </c>
      <c r="W14" s="13">
        <v>3.2956789566336991E-2</v>
      </c>
      <c r="X14" s="13">
        <v>5.5553622186609933E-2</v>
      </c>
      <c r="Y14" s="13">
        <v>4.793291350357002E-2</v>
      </c>
      <c r="AA14" s="13">
        <v>3.0195380030286711E-2</v>
      </c>
      <c r="AB14" s="13">
        <v>3.1422734283518057E-2</v>
      </c>
      <c r="AC14" s="13">
        <v>4.7606567752971007E-2</v>
      </c>
      <c r="AD14" s="13">
        <v>2.3736609772298401E-2</v>
      </c>
      <c r="AE14" s="13">
        <v>8.3684680804105016E-2</v>
      </c>
      <c r="AF14" s="13">
        <v>2.24976171147209E-2</v>
      </c>
      <c r="AH14" s="13">
        <v>3.1344775800585062E-2</v>
      </c>
      <c r="AI14" s="13">
        <v>2.223638325461252E-2</v>
      </c>
      <c r="AJ14" s="13">
        <v>5.5352716209575291E-2</v>
      </c>
      <c r="AK14" s="13">
        <v>2.864500977824393E-2</v>
      </c>
      <c r="AL14" s="13">
        <v>4.7622159786607263E-2</v>
      </c>
      <c r="AN14" s="13">
        <v>1.8676192419376719E-2</v>
      </c>
      <c r="AO14" s="13">
        <v>3.114763920159265E-2</v>
      </c>
      <c r="AP14" s="13">
        <v>3.7092363711539109E-2</v>
      </c>
      <c r="AQ14" s="13">
        <v>7.1597727569962244E-2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201</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0.16609900664968411</v>
      </c>
      <c r="D9" s="13">
        <v>0.18599847421493459</v>
      </c>
      <c r="E9" s="13">
        <v>0.1751192028036582</v>
      </c>
      <c r="F9" s="13">
        <v>0.1750682358324033</v>
      </c>
      <c r="G9" s="13">
        <v>0.16178670506298301</v>
      </c>
      <c r="H9" s="13">
        <v>0.1412741554603906</v>
      </c>
      <c r="I9" s="13">
        <v>0.1585782096913966</v>
      </c>
      <c r="K9" s="13">
        <v>0.18037796735905059</v>
      </c>
      <c r="L9" s="13">
        <v>0.1521193330633783</v>
      </c>
      <c r="N9" s="13">
        <v>0.1419720655319196</v>
      </c>
      <c r="O9" s="13">
        <v>0.19735870053327109</v>
      </c>
      <c r="P9" s="13">
        <v>0.18171268106132751</v>
      </c>
      <c r="Q9" s="13">
        <v>0.15725806781015281</v>
      </c>
      <c r="R9" s="13">
        <v>0.16519926213371469</v>
      </c>
      <c r="S9" s="13">
        <v>0.20579806924267041</v>
      </c>
      <c r="T9" s="13">
        <v>0.15395466179688411</v>
      </c>
      <c r="U9" s="13">
        <v>0.1847295926229737</v>
      </c>
      <c r="V9" s="13">
        <v>0.18746319223390609</v>
      </c>
      <c r="W9" s="13">
        <v>0.15699300699794641</v>
      </c>
      <c r="X9" s="13">
        <v>0.14438153704364401</v>
      </c>
      <c r="Y9" s="13">
        <v>0.13015390458301421</v>
      </c>
      <c r="AA9" s="13">
        <v>0.21089248937438229</v>
      </c>
      <c r="AB9" s="13">
        <v>0.1897826248230719</v>
      </c>
      <c r="AC9" s="13">
        <v>0.1497749725399353</v>
      </c>
      <c r="AD9" s="13">
        <v>0.1436117333510899</v>
      </c>
      <c r="AE9" s="13">
        <v>0.1198403247674471</v>
      </c>
      <c r="AF9" s="13">
        <v>0.15174719932114161</v>
      </c>
      <c r="AH9" s="13">
        <v>0.22473437231107909</v>
      </c>
      <c r="AI9" s="13">
        <v>0.2028675688864667</v>
      </c>
      <c r="AJ9" s="13">
        <v>0.12742140826443299</v>
      </c>
      <c r="AK9" s="13">
        <v>0.14996988562594479</v>
      </c>
      <c r="AL9" s="13">
        <v>0.15394901469200661</v>
      </c>
      <c r="AN9" s="13">
        <v>0.1729479993584194</v>
      </c>
      <c r="AO9" s="13">
        <v>0.16703528372347229</v>
      </c>
      <c r="AP9" s="13">
        <v>0.17245052009920869</v>
      </c>
      <c r="AQ9" s="13">
        <v>0.15241230776464679</v>
      </c>
    </row>
    <row r="10" spans="2:45" ht="19" customHeight="1" x14ac:dyDescent="0.35">
      <c r="B10" s="12" t="s">
        <v>78</v>
      </c>
      <c r="C10" s="13">
        <v>0.36255981542083621</v>
      </c>
      <c r="D10" s="13">
        <v>0.34848959423831088</v>
      </c>
      <c r="E10" s="13">
        <v>0.35493568118164931</v>
      </c>
      <c r="F10" s="13">
        <v>0.34626977296685407</v>
      </c>
      <c r="G10" s="13">
        <v>0.38469921816805303</v>
      </c>
      <c r="H10" s="13">
        <v>0.33994037213796502</v>
      </c>
      <c r="I10" s="13">
        <v>0.38854689544008231</v>
      </c>
      <c r="K10" s="13">
        <v>0.35755966518482751</v>
      </c>
      <c r="L10" s="13">
        <v>0.36745516247057208</v>
      </c>
      <c r="N10" s="13">
        <v>0.38907133271321431</v>
      </c>
      <c r="O10" s="13">
        <v>0.33133311249230002</v>
      </c>
      <c r="P10" s="13">
        <v>0.333857276917228</v>
      </c>
      <c r="Q10" s="13">
        <v>0.33217166959050842</v>
      </c>
      <c r="R10" s="13">
        <v>0.37621505925964388</v>
      </c>
      <c r="S10" s="13">
        <v>0.31211584462015229</v>
      </c>
      <c r="T10" s="13">
        <v>0.41551581173400792</v>
      </c>
      <c r="U10" s="13">
        <v>0.3814522702495044</v>
      </c>
      <c r="V10" s="13">
        <v>0.32244021287782287</v>
      </c>
      <c r="W10" s="13">
        <v>0.36812166144641362</v>
      </c>
      <c r="X10" s="13">
        <v>0.37218208286941901</v>
      </c>
      <c r="Y10" s="13">
        <v>0.39045739562683701</v>
      </c>
      <c r="AA10" s="13">
        <v>0.37588004059546137</v>
      </c>
      <c r="AB10" s="13">
        <v>0.36113709411140532</v>
      </c>
      <c r="AC10" s="13">
        <v>0.36125133954260358</v>
      </c>
      <c r="AD10" s="13">
        <v>0.31228303025005438</v>
      </c>
      <c r="AE10" s="13">
        <v>0.31593071959296742</v>
      </c>
      <c r="AF10" s="13">
        <v>0.41117268362049869</v>
      </c>
      <c r="AH10" s="13">
        <v>0.4077249239347569</v>
      </c>
      <c r="AI10" s="13">
        <v>0.35066813000427649</v>
      </c>
      <c r="AJ10" s="13">
        <v>0.3886548765933166</v>
      </c>
      <c r="AK10" s="13">
        <v>0.32815720337813431</v>
      </c>
      <c r="AL10" s="13">
        <v>0.35515442699554362</v>
      </c>
      <c r="AN10" s="13">
        <v>0.37643367261784533</v>
      </c>
      <c r="AO10" s="13">
        <v>0.35446211342581602</v>
      </c>
      <c r="AP10" s="13">
        <v>0.35674085985550869</v>
      </c>
      <c r="AQ10" s="13">
        <v>0.36266966464319972</v>
      </c>
    </row>
    <row r="11" spans="2:45" ht="32.15" customHeight="1" x14ac:dyDescent="0.35">
      <c r="B11" s="12" t="s">
        <v>193</v>
      </c>
      <c r="C11" s="13">
        <v>0.2071743919887428</v>
      </c>
      <c r="D11" s="13">
        <v>0.1497936169750978</v>
      </c>
      <c r="E11" s="13">
        <v>0.19443623207424099</v>
      </c>
      <c r="F11" s="13">
        <v>0.2103525297280015</v>
      </c>
      <c r="G11" s="13">
        <v>0.20287558189927479</v>
      </c>
      <c r="H11" s="13">
        <v>0.24026442425011299</v>
      </c>
      <c r="I11" s="13">
        <v>0.23394601513195529</v>
      </c>
      <c r="K11" s="13">
        <v>0.19705012004835851</v>
      </c>
      <c r="L11" s="13">
        <v>0.21708645911367899</v>
      </c>
      <c r="N11" s="13">
        <v>0.19951523005754951</v>
      </c>
      <c r="O11" s="13">
        <v>0.23817072231342901</v>
      </c>
      <c r="P11" s="13">
        <v>0.23158876583702931</v>
      </c>
      <c r="Q11" s="13">
        <v>0.2427714837328393</v>
      </c>
      <c r="R11" s="13">
        <v>0.1695361095668681</v>
      </c>
      <c r="S11" s="13">
        <v>0.24411412625176249</v>
      </c>
      <c r="T11" s="13">
        <v>0.14184794841188569</v>
      </c>
      <c r="U11" s="13">
        <v>0.16642336993866191</v>
      </c>
      <c r="V11" s="13">
        <v>0.237043674795297</v>
      </c>
      <c r="W11" s="13">
        <v>0.22965058463814619</v>
      </c>
      <c r="X11" s="13">
        <v>0.1694081139109565</v>
      </c>
      <c r="Y11" s="13">
        <v>0.23478479633573879</v>
      </c>
      <c r="AA11" s="13">
        <v>0.18049558953612521</v>
      </c>
      <c r="AB11" s="13">
        <v>0.25112236844801461</v>
      </c>
      <c r="AC11" s="13">
        <v>0.20771864843838481</v>
      </c>
      <c r="AD11" s="13">
        <v>0.174778223990675</v>
      </c>
      <c r="AE11" s="13">
        <v>0.25972716744408242</v>
      </c>
      <c r="AF11" s="13">
        <v>0.20290729046979331</v>
      </c>
      <c r="AH11" s="13">
        <v>0.15640266745329781</v>
      </c>
      <c r="AI11" s="13">
        <v>0.23499194513634919</v>
      </c>
      <c r="AJ11" s="13">
        <v>0.2088583078203782</v>
      </c>
      <c r="AK11" s="13">
        <v>0.18697990036579679</v>
      </c>
      <c r="AL11" s="13">
        <v>0.23804590934893999</v>
      </c>
      <c r="AN11" s="13">
        <v>0.2169487409658028</v>
      </c>
      <c r="AO11" s="13">
        <v>0.19979833763142421</v>
      </c>
      <c r="AP11" s="13">
        <v>0.1988533789790031</v>
      </c>
      <c r="AQ11" s="13">
        <v>0.21114388487465111</v>
      </c>
    </row>
    <row r="12" spans="2:45" ht="19" customHeight="1" x14ac:dyDescent="0.35">
      <c r="B12" s="12" t="s">
        <v>79</v>
      </c>
      <c r="C12" s="13">
        <v>0.1343954410330489</v>
      </c>
      <c r="D12" s="13">
        <v>0.16511146192903151</v>
      </c>
      <c r="E12" s="13">
        <v>0.13460571151094061</v>
      </c>
      <c r="F12" s="13">
        <v>0.13737248818571729</v>
      </c>
      <c r="G12" s="13">
        <v>0.12895312148900881</v>
      </c>
      <c r="H12" s="13">
        <v>0.12909213688887319</v>
      </c>
      <c r="I12" s="13">
        <v>0.11955299210418111</v>
      </c>
      <c r="K12" s="13">
        <v>0.13242744313343721</v>
      </c>
      <c r="L12" s="13">
        <v>0.13632218968199369</v>
      </c>
      <c r="N12" s="13">
        <v>0.18007915663798379</v>
      </c>
      <c r="O12" s="13">
        <v>0.1226258137385456</v>
      </c>
      <c r="P12" s="13">
        <v>0.14586846569919831</v>
      </c>
      <c r="Q12" s="13">
        <v>9.315835037614785E-2</v>
      </c>
      <c r="R12" s="13">
        <v>0.15599124950404011</v>
      </c>
      <c r="S12" s="13">
        <v>0.13246876751599079</v>
      </c>
      <c r="T12" s="13">
        <v>0.1173751872865713</v>
      </c>
      <c r="U12" s="13">
        <v>0.1194557358049656</v>
      </c>
      <c r="V12" s="13">
        <v>0.1155779327550961</v>
      </c>
      <c r="W12" s="13">
        <v>0.13734405347284509</v>
      </c>
      <c r="X12" s="13">
        <v>0.14519843963416851</v>
      </c>
      <c r="Y12" s="13">
        <v>0.123408776080643</v>
      </c>
      <c r="AA12" s="13">
        <v>0.13467306948436211</v>
      </c>
      <c r="AB12" s="13">
        <v>0.13547061492066181</v>
      </c>
      <c r="AC12" s="13">
        <v>0.19381323118333019</v>
      </c>
      <c r="AD12" s="13">
        <v>0.17949133826202579</v>
      </c>
      <c r="AE12" s="13">
        <v>0.111528275991562</v>
      </c>
      <c r="AF12" s="13">
        <v>0.1138625025171429</v>
      </c>
      <c r="AH12" s="13">
        <v>0.13532260147111139</v>
      </c>
      <c r="AI12" s="13">
        <v>0.13756975327648599</v>
      </c>
      <c r="AJ12" s="13">
        <v>0.13562978896222941</v>
      </c>
      <c r="AK12" s="13">
        <v>0.16750488987361351</v>
      </c>
      <c r="AL12" s="13">
        <v>0.1108613416447673</v>
      </c>
      <c r="AN12" s="13">
        <v>0.1278909856256879</v>
      </c>
      <c r="AO12" s="13">
        <v>0.1646085128768183</v>
      </c>
      <c r="AP12" s="13">
        <v>0.1189151429607401</v>
      </c>
      <c r="AQ12" s="13">
        <v>0.1225657809299607</v>
      </c>
    </row>
    <row r="13" spans="2:45" ht="19" customHeight="1" x14ac:dyDescent="0.35">
      <c r="B13" s="12" t="s">
        <v>80</v>
      </c>
      <c r="C13" s="13">
        <v>9.6721999644800272E-2</v>
      </c>
      <c r="D13" s="13">
        <v>0.1014165260215119</v>
      </c>
      <c r="E13" s="13">
        <v>0.1059318432285081</v>
      </c>
      <c r="F13" s="13">
        <v>9.4343406303861579E-2</v>
      </c>
      <c r="G13" s="13">
        <v>0.10668097475028621</v>
      </c>
      <c r="H13" s="13">
        <v>0.10324407733581931</v>
      </c>
      <c r="I13" s="13">
        <v>7.562209894143776E-2</v>
      </c>
      <c r="K13" s="13">
        <v>0.1033883995708732</v>
      </c>
      <c r="L13" s="13">
        <v>9.0195327510942475E-2</v>
      </c>
      <c r="N13" s="13">
        <v>5.9277092475902252E-2</v>
      </c>
      <c r="O13" s="13">
        <v>4.4871483558922648E-2</v>
      </c>
      <c r="P13" s="13">
        <v>8.5998883491116368E-2</v>
      </c>
      <c r="Q13" s="13">
        <v>0.15238383491397561</v>
      </c>
      <c r="R13" s="13">
        <v>0.1018603727076519</v>
      </c>
      <c r="S13" s="13">
        <v>9.1632399248833124E-2</v>
      </c>
      <c r="T13" s="13">
        <v>0.14818877699200059</v>
      </c>
      <c r="U13" s="13">
        <v>0.1031637267590219</v>
      </c>
      <c r="V13" s="13">
        <v>0.1084321176725043</v>
      </c>
      <c r="W13" s="13">
        <v>6.8853972567336982E-2</v>
      </c>
      <c r="X13" s="13">
        <v>0.1138495064625699</v>
      </c>
      <c r="Y13" s="13">
        <v>9.1326778895752275E-2</v>
      </c>
      <c r="AA13" s="13">
        <v>6.8057685704840831E-2</v>
      </c>
      <c r="AB13" s="13">
        <v>4.3012087141559997E-2</v>
      </c>
      <c r="AC13" s="13">
        <v>7.1205611090569873E-2</v>
      </c>
      <c r="AD13" s="13">
        <v>0.18208889728410149</v>
      </c>
      <c r="AE13" s="13">
        <v>0.12193579676886521</v>
      </c>
      <c r="AF13" s="13">
        <v>9.3009716880771393E-2</v>
      </c>
      <c r="AH13" s="13">
        <v>5.0486593686631283E-2</v>
      </c>
      <c r="AI13" s="13">
        <v>4.5440220215208417E-2</v>
      </c>
      <c r="AJ13" s="13">
        <v>9.643467188490866E-2</v>
      </c>
      <c r="AK13" s="13">
        <v>0.15900009230071771</v>
      </c>
      <c r="AL13" s="13">
        <v>9.1751893601652534E-2</v>
      </c>
      <c r="AN13" s="13">
        <v>8.3949815276435649E-2</v>
      </c>
      <c r="AO13" s="13">
        <v>8.2199634804112867E-2</v>
      </c>
      <c r="AP13" s="13">
        <v>0.1205200676631268</v>
      </c>
      <c r="AQ13" s="13">
        <v>0.10415780763313599</v>
      </c>
    </row>
    <row r="14" spans="2:45" ht="19" customHeight="1" x14ac:dyDescent="0.35">
      <c r="B14" s="12" t="s">
        <v>81</v>
      </c>
      <c r="C14" s="13">
        <v>3.3049345262887768E-2</v>
      </c>
      <c r="D14" s="13">
        <v>4.9190326621113403E-2</v>
      </c>
      <c r="E14" s="13">
        <v>3.497132920100296E-2</v>
      </c>
      <c r="F14" s="13">
        <v>3.6593566983162247E-2</v>
      </c>
      <c r="G14" s="13">
        <v>1.500439863039414E-2</v>
      </c>
      <c r="H14" s="13">
        <v>4.6184833926838857E-2</v>
      </c>
      <c r="I14" s="13">
        <v>2.3753788690947009E-2</v>
      </c>
      <c r="K14" s="13">
        <v>2.919640470345311E-2</v>
      </c>
      <c r="L14" s="13">
        <v>3.6821528159434479E-2</v>
      </c>
      <c r="N14" s="13">
        <v>3.0085122583430692E-2</v>
      </c>
      <c r="O14" s="13">
        <v>6.5640167363531482E-2</v>
      </c>
      <c r="P14" s="13">
        <v>2.0973926994100531E-2</v>
      </c>
      <c r="Q14" s="13">
        <v>2.225659357637624E-2</v>
      </c>
      <c r="R14" s="13">
        <v>3.1197946828081372E-2</v>
      </c>
      <c r="S14" s="13">
        <v>1.387079312059065E-2</v>
      </c>
      <c r="T14" s="13">
        <v>2.3117613778650629E-2</v>
      </c>
      <c r="U14" s="13">
        <v>4.477530462487235E-2</v>
      </c>
      <c r="V14" s="13">
        <v>2.9042869665373731E-2</v>
      </c>
      <c r="W14" s="13">
        <v>3.9036720877311602E-2</v>
      </c>
      <c r="X14" s="13">
        <v>5.4980320079242043E-2</v>
      </c>
      <c r="Y14" s="13">
        <v>2.98683484780146E-2</v>
      </c>
      <c r="AA14" s="13">
        <v>3.0001125304828302E-2</v>
      </c>
      <c r="AB14" s="13">
        <v>1.947521055528657E-2</v>
      </c>
      <c r="AC14" s="13">
        <v>1.6236197205176189E-2</v>
      </c>
      <c r="AD14" s="13">
        <v>7.746776862053403E-3</v>
      </c>
      <c r="AE14" s="13">
        <v>7.1037715435076185E-2</v>
      </c>
      <c r="AF14" s="13">
        <v>2.7300607190651908E-2</v>
      </c>
      <c r="AH14" s="13">
        <v>2.5328841143123441E-2</v>
      </c>
      <c r="AI14" s="13">
        <v>2.846238248121314E-2</v>
      </c>
      <c r="AJ14" s="13">
        <v>4.3000946474734097E-2</v>
      </c>
      <c r="AK14" s="13">
        <v>8.3880284557929473E-3</v>
      </c>
      <c r="AL14" s="13">
        <v>5.023741371709E-2</v>
      </c>
      <c r="AN14" s="13">
        <v>2.1828786155809111E-2</v>
      </c>
      <c r="AO14" s="13">
        <v>3.1896117538356153E-2</v>
      </c>
      <c r="AP14" s="13">
        <v>3.2520030442412688E-2</v>
      </c>
      <c r="AQ14" s="13">
        <v>4.7050554154405733E-2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202</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0.13361899183902121</v>
      </c>
      <c r="D9" s="13">
        <v>0.12679262077935269</v>
      </c>
      <c r="E9" s="13">
        <v>0.1299631581675223</v>
      </c>
      <c r="F9" s="13">
        <v>0.1197271631289709</v>
      </c>
      <c r="G9" s="13">
        <v>0.1515908740844383</v>
      </c>
      <c r="H9" s="13">
        <v>0.129938646799928</v>
      </c>
      <c r="I9" s="13">
        <v>0.14029085078002229</v>
      </c>
      <c r="K9" s="13">
        <v>0.13463686675510819</v>
      </c>
      <c r="L9" s="13">
        <v>0.13262245158877381</v>
      </c>
      <c r="N9" s="13">
        <v>0.1467481053479715</v>
      </c>
      <c r="O9" s="13">
        <v>0.1127309834744805</v>
      </c>
      <c r="P9" s="13">
        <v>0.1543914992610545</v>
      </c>
      <c r="Q9" s="13">
        <v>0.14723384867361539</v>
      </c>
      <c r="R9" s="13">
        <v>0.1391934196291752</v>
      </c>
      <c r="S9" s="13">
        <v>0.15708553638026779</v>
      </c>
      <c r="T9" s="13">
        <v>0.10734780460181149</v>
      </c>
      <c r="U9" s="13">
        <v>0.17933162829006291</v>
      </c>
      <c r="V9" s="13">
        <v>0.11379355243097999</v>
      </c>
      <c r="W9" s="13">
        <v>0.13220147667393581</v>
      </c>
      <c r="X9" s="13">
        <v>0.10287258298166189</v>
      </c>
      <c r="Y9" s="13">
        <v>0.1170854935109276</v>
      </c>
      <c r="AA9" s="13">
        <v>0.16544864290127231</v>
      </c>
      <c r="AB9" s="13">
        <v>0.14123595858421881</v>
      </c>
      <c r="AC9" s="13">
        <v>0.13234054416645519</v>
      </c>
      <c r="AD9" s="13">
        <v>0.11791418999599269</v>
      </c>
      <c r="AE9" s="13">
        <v>7.588629355873959E-2</v>
      </c>
      <c r="AF9" s="13">
        <v>0.14460050651469161</v>
      </c>
      <c r="AH9" s="13">
        <v>0.1711867871178098</v>
      </c>
      <c r="AI9" s="13">
        <v>0.1225264012286869</v>
      </c>
      <c r="AJ9" s="13">
        <v>0.12635729160384479</v>
      </c>
      <c r="AK9" s="13">
        <v>0.1159833217599375</v>
      </c>
      <c r="AL9" s="13">
        <v>0.1322530225154239</v>
      </c>
      <c r="AN9" s="13">
        <v>0.14009442333189309</v>
      </c>
      <c r="AO9" s="13">
        <v>0.14150427064357779</v>
      </c>
      <c r="AP9" s="13">
        <v>0.12888680641431241</v>
      </c>
      <c r="AQ9" s="13">
        <v>0.12359257725487389</v>
      </c>
    </row>
    <row r="10" spans="2:45" ht="19" customHeight="1" x14ac:dyDescent="0.35">
      <c r="B10" s="12" t="s">
        <v>78</v>
      </c>
      <c r="C10" s="13">
        <v>0.34856730222905069</v>
      </c>
      <c r="D10" s="13">
        <v>0.28996942119384123</v>
      </c>
      <c r="E10" s="13">
        <v>0.31668216825653228</v>
      </c>
      <c r="F10" s="13">
        <v>0.35105620556773881</v>
      </c>
      <c r="G10" s="13">
        <v>0.3344413998628919</v>
      </c>
      <c r="H10" s="13">
        <v>0.35470508348567531</v>
      </c>
      <c r="I10" s="13">
        <v>0.4183590411424925</v>
      </c>
      <c r="K10" s="13">
        <v>0.33864642906069559</v>
      </c>
      <c r="L10" s="13">
        <v>0.35828023382173768</v>
      </c>
      <c r="N10" s="13">
        <v>0.38511294402137702</v>
      </c>
      <c r="O10" s="13">
        <v>0.44552214437025628</v>
      </c>
      <c r="P10" s="13">
        <v>0.26342242779933622</v>
      </c>
      <c r="Q10" s="13">
        <v>0.37474698356234171</v>
      </c>
      <c r="R10" s="13">
        <v>0.33670203871351689</v>
      </c>
      <c r="S10" s="13">
        <v>0.28087433288975761</v>
      </c>
      <c r="T10" s="13">
        <v>0.41801241779032589</v>
      </c>
      <c r="U10" s="13">
        <v>0.28860484912613721</v>
      </c>
      <c r="V10" s="13">
        <v>0.32794068871060622</v>
      </c>
      <c r="W10" s="13">
        <v>0.34139662458303549</v>
      </c>
      <c r="X10" s="13">
        <v>0.39779178984522601</v>
      </c>
      <c r="Y10" s="13">
        <v>0.39505689257458387</v>
      </c>
      <c r="AA10" s="13">
        <v>0.36166415803085311</v>
      </c>
      <c r="AB10" s="13">
        <v>0.4413694009419708</v>
      </c>
      <c r="AC10" s="13">
        <v>0.30942329897991422</v>
      </c>
      <c r="AD10" s="13">
        <v>0.27918696244700819</v>
      </c>
      <c r="AE10" s="13">
        <v>0.30354071042459863</v>
      </c>
      <c r="AF10" s="13">
        <v>0.38584670645455171</v>
      </c>
      <c r="AH10" s="13">
        <v>0.40568136020809459</v>
      </c>
      <c r="AI10" s="13">
        <v>0.41830441842036881</v>
      </c>
      <c r="AJ10" s="13">
        <v>0.2914412123430587</v>
      </c>
      <c r="AK10" s="13">
        <v>0.30886441678498538</v>
      </c>
      <c r="AL10" s="13">
        <v>0.35186096498832731</v>
      </c>
      <c r="AN10" s="13">
        <v>0.40306325980810109</v>
      </c>
      <c r="AO10" s="13">
        <v>0.35062950798988463</v>
      </c>
      <c r="AP10" s="13">
        <v>0.29066333303734831</v>
      </c>
      <c r="AQ10" s="13">
        <v>0.33789728936122532</v>
      </c>
    </row>
    <row r="11" spans="2:45" ht="32.15" customHeight="1" x14ac:dyDescent="0.35">
      <c r="B11" s="12" t="s">
        <v>193</v>
      </c>
      <c r="C11" s="13">
        <v>0.25583414286101841</v>
      </c>
      <c r="D11" s="13">
        <v>0.22811833685640551</v>
      </c>
      <c r="E11" s="13">
        <v>0.25332632913568048</v>
      </c>
      <c r="F11" s="13">
        <v>0.28858892316490081</v>
      </c>
      <c r="G11" s="13">
        <v>0.25872948798857809</v>
      </c>
      <c r="H11" s="13">
        <v>0.25124714512307128</v>
      </c>
      <c r="I11" s="13">
        <v>0.25025534684384598</v>
      </c>
      <c r="K11" s="13">
        <v>0.25048564023280512</v>
      </c>
      <c r="L11" s="13">
        <v>0.26107054083421782</v>
      </c>
      <c r="N11" s="13">
        <v>0.2278557405400409</v>
      </c>
      <c r="O11" s="13">
        <v>0.21426046684641931</v>
      </c>
      <c r="P11" s="13">
        <v>0.29906687800120241</v>
      </c>
      <c r="Q11" s="13">
        <v>0.2281232652411895</v>
      </c>
      <c r="R11" s="13">
        <v>0.27265850931437913</v>
      </c>
      <c r="S11" s="13">
        <v>0.2496360779065836</v>
      </c>
      <c r="T11" s="13">
        <v>0.21729054846292409</v>
      </c>
      <c r="U11" s="13">
        <v>0.25756528940501322</v>
      </c>
      <c r="V11" s="13">
        <v>0.28692364799500752</v>
      </c>
      <c r="W11" s="13">
        <v>0.2673834865400152</v>
      </c>
      <c r="X11" s="13">
        <v>0.2304335042562605</v>
      </c>
      <c r="Y11" s="13">
        <v>0.25704015420697501</v>
      </c>
      <c r="AA11" s="13">
        <v>0.2486415324584495</v>
      </c>
      <c r="AB11" s="13">
        <v>0.23846209734686319</v>
      </c>
      <c r="AC11" s="13">
        <v>0.22010186972542059</v>
      </c>
      <c r="AD11" s="13">
        <v>0.2650920437568195</v>
      </c>
      <c r="AE11" s="13">
        <v>0.30146839212061649</v>
      </c>
      <c r="AF11" s="13">
        <v>0.23686153926706971</v>
      </c>
      <c r="AH11" s="13">
        <v>0.23790924261828059</v>
      </c>
      <c r="AI11" s="13">
        <v>0.24486604730486089</v>
      </c>
      <c r="AJ11" s="13">
        <v>0.28580932141040127</v>
      </c>
      <c r="AK11" s="13">
        <v>0.26792465368724439</v>
      </c>
      <c r="AL11" s="13">
        <v>0.24743081883303231</v>
      </c>
      <c r="AN11" s="13">
        <v>0.23760645152200399</v>
      </c>
      <c r="AO11" s="13">
        <v>0.25945946003041909</v>
      </c>
      <c r="AP11" s="13">
        <v>0.27651483049452658</v>
      </c>
      <c r="AQ11" s="13">
        <v>0.25341761224829018</v>
      </c>
    </row>
    <row r="12" spans="2:45" ht="19" customHeight="1" x14ac:dyDescent="0.35">
      <c r="B12" s="12" t="s">
        <v>79</v>
      </c>
      <c r="C12" s="13">
        <v>9.9130078838294083E-2</v>
      </c>
      <c r="D12" s="13">
        <v>9.9445080843196573E-2</v>
      </c>
      <c r="E12" s="13">
        <v>0.1131766235374192</v>
      </c>
      <c r="F12" s="13">
        <v>9.7357466104076876E-2</v>
      </c>
      <c r="G12" s="13">
        <v>9.6210736028676566E-2</v>
      </c>
      <c r="H12" s="13">
        <v>0.1138231787561083</v>
      </c>
      <c r="I12" s="13">
        <v>8.1425540975158681E-2</v>
      </c>
      <c r="K12" s="13">
        <v>0.1057219090406681</v>
      </c>
      <c r="L12" s="13">
        <v>9.2676413446169795E-2</v>
      </c>
      <c r="N12" s="13">
        <v>9.2862061678708196E-2</v>
      </c>
      <c r="O12" s="13">
        <v>4.4821920059926051E-2</v>
      </c>
      <c r="P12" s="13">
        <v>0.15750745992563411</v>
      </c>
      <c r="Q12" s="13">
        <v>0.10066649232194839</v>
      </c>
      <c r="R12" s="13">
        <v>9.4680914694721757E-2</v>
      </c>
      <c r="S12" s="13">
        <v>0.11084806139166389</v>
      </c>
      <c r="T12" s="13">
        <v>8.8897960359688249E-2</v>
      </c>
      <c r="U12" s="13">
        <v>3.8577751681331013E-2</v>
      </c>
      <c r="V12" s="13">
        <v>9.4037648678747893E-2</v>
      </c>
      <c r="W12" s="13">
        <v>0.1260649854125134</v>
      </c>
      <c r="X12" s="13">
        <v>0.1086300145500663</v>
      </c>
      <c r="Y12" s="13">
        <v>0.11471643902176649</v>
      </c>
      <c r="AA12" s="13">
        <v>8.4384294629600468E-2</v>
      </c>
      <c r="AB12" s="13">
        <v>8.2829157226150585E-2</v>
      </c>
      <c r="AC12" s="13">
        <v>0.13864005106944441</v>
      </c>
      <c r="AD12" s="13">
        <v>0.13510368804310341</v>
      </c>
      <c r="AE12" s="13">
        <v>8.9629392745556355E-2</v>
      </c>
      <c r="AF12" s="13">
        <v>0.10355101250945339</v>
      </c>
      <c r="AH12" s="13">
        <v>6.7885392446197609E-2</v>
      </c>
      <c r="AI12" s="13">
        <v>0.10089314346305341</v>
      </c>
      <c r="AJ12" s="13">
        <v>0.1057029921467899</v>
      </c>
      <c r="AK12" s="13">
        <v>0.11943111493431</v>
      </c>
      <c r="AL12" s="13">
        <v>9.8218860871130201E-2</v>
      </c>
      <c r="AN12" s="13">
        <v>0.10070837671687161</v>
      </c>
      <c r="AO12" s="13">
        <v>9.6929550940741974E-2</v>
      </c>
      <c r="AP12" s="13">
        <v>0.1095210978309018</v>
      </c>
      <c r="AQ12" s="13">
        <v>9.1270524288619537E-2</v>
      </c>
    </row>
    <row r="13" spans="2:45" ht="19" customHeight="1" x14ac:dyDescent="0.35">
      <c r="B13" s="12" t="s">
        <v>80</v>
      </c>
      <c r="C13" s="13">
        <v>9.306918621245569E-2</v>
      </c>
      <c r="D13" s="13">
        <v>0.13477319540361229</v>
      </c>
      <c r="E13" s="13">
        <v>0.1150440305007447</v>
      </c>
      <c r="F13" s="13">
        <v>7.8927022112092224E-2</v>
      </c>
      <c r="G13" s="13">
        <v>0.10353243994258229</v>
      </c>
      <c r="H13" s="13">
        <v>8.4498661231174735E-2</v>
      </c>
      <c r="I13" s="13">
        <v>5.6529371848011732E-2</v>
      </c>
      <c r="K13" s="13">
        <v>0.1104042731195975</v>
      </c>
      <c r="L13" s="13">
        <v>7.6097442856294037E-2</v>
      </c>
      <c r="N13" s="13">
        <v>6.1748549703575253E-2</v>
      </c>
      <c r="O13" s="13">
        <v>0.11501598883703761</v>
      </c>
      <c r="P13" s="13">
        <v>6.5294380776007382E-2</v>
      </c>
      <c r="Q13" s="13">
        <v>0.11460131296562449</v>
      </c>
      <c r="R13" s="13">
        <v>0.107111224127063</v>
      </c>
      <c r="S13" s="13">
        <v>0.12054769907008769</v>
      </c>
      <c r="T13" s="13">
        <v>0.10980011013444781</v>
      </c>
      <c r="U13" s="13">
        <v>0.14788508462928379</v>
      </c>
      <c r="V13" s="13">
        <v>9.9045276583266936E-2</v>
      </c>
      <c r="W13" s="13">
        <v>6.5036069670758367E-2</v>
      </c>
      <c r="X13" s="13">
        <v>8.6218112924493065E-2</v>
      </c>
      <c r="Y13" s="13">
        <v>5.006483508332088E-2</v>
      </c>
      <c r="AA13" s="13">
        <v>7.0798106521880663E-2</v>
      </c>
      <c r="AB13" s="13">
        <v>4.3012087141559997E-2</v>
      </c>
      <c r="AC13" s="13">
        <v>0.1217623891160628</v>
      </c>
      <c r="AD13" s="13">
        <v>0.155135247616599</v>
      </c>
      <c r="AE13" s="13">
        <v>0.11086500520732689</v>
      </c>
      <c r="AF13" s="13">
        <v>8.4396034634968961E-2</v>
      </c>
      <c r="AH13" s="13">
        <v>6.1832755625061832E-2</v>
      </c>
      <c r="AI13" s="13">
        <v>4.5767408289498573E-2</v>
      </c>
      <c r="AJ13" s="13">
        <v>0.1074392227058181</v>
      </c>
      <c r="AK13" s="13">
        <v>0.140067376236123</v>
      </c>
      <c r="AL13" s="13">
        <v>8.3761567353999936E-2</v>
      </c>
      <c r="AN13" s="13">
        <v>6.1051521395587983E-2</v>
      </c>
      <c r="AO13" s="13">
        <v>9.4575003616567621E-2</v>
      </c>
      <c r="AP13" s="13">
        <v>0.1206742793621234</v>
      </c>
      <c r="AQ13" s="13">
        <v>0.10134198125591209</v>
      </c>
    </row>
    <row r="14" spans="2:45" ht="19" customHeight="1" x14ac:dyDescent="0.35">
      <c r="B14" s="12" t="s">
        <v>81</v>
      </c>
      <c r="C14" s="13">
        <v>6.9780298020159892E-2</v>
      </c>
      <c r="D14" s="13">
        <v>0.12090134492359191</v>
      </c>
      <c r="E14" s="13">
        <v>7.1807690402100943E-2</v>
      </c>
      <c r="F14" s="13">
        <v>6.4343219922220446E-2</v>
      </c>
      <c r="G14" s="13">
        <v>5.5495062092832802E-2</v>
      </c>
      <c r="H14" s="13">
        <v>6.5787284604042262E-2</v>
      </c>
      <c r="I14" s="13">
        <v>5.3139848410468753E-2</v>
      </c>
      <c r="K14" s="13">
        <v>6.0104881791125428E-2</v>
      </c>
      <c r="L14" s="13">
        <v>7.9252917452806812E-2</v>
      </c>
      <c r="N14" s="13">
        <v>8.5672598708327344E-2</v>
      </c>
      <c r="O14" s="13">
        <v>6.7648496411880088E-2</v>
      </c>
      <c r="P14" s="13">
        <v>6.0317354236765562E-2</v>
      </c>
      <c r="Q14" s="13">
        <v>3.4628097235280708E-2</v>
      </c>
      <c r="R14" s="13">
        <v>4.9653893521144042E-2</v>
      </c>
      <c r="S14" s="13">
        <v>8.1008292361639297E-2</v>
      </c>
      <c r="T14" s="13">
        <v>5.8651158650802539E-2</v>
      </c>
      <c r="U14" s="13">
        <v>8.803539686817155E-2</v>
      </c>
      <c r="V14" s="13">
        <v>7.8259185601391376E-2</v>
      </c>
      <c r="W14" s="13">
        <v>6.79173571197417E-2</v>
      </c>
      <c r="X14" s="13">
        <v>7.4053995442292297E-2</v>
      </c>
      <c r="Y14" s="13">
        <v>6.6036185602426245E-2</v>
      </c>
      <c r="AA14" s="13">
        <v>6.9063265457943987E-2</v>
      </c>
      <c r="AB14" s="13">
        <v>5.3091298759236648E-2</v>
      </c>
      <c r="AC14" s="13">
        <v>7.7731846942702743E-2</v>
      </c>
      <c r="AD14" s="13">
        <v>4.7567868140477067E-2</v>
      </c>
      <c r="AE14" s="13">
        <v>0.1186102059431622</v>
      </c>
      <c r="AF14" s="13">
        <v>4.4744200619264693E-2</v>
      </c>
      <c r="AH14" s="13">
        <v>5.5504461984555352E-2</v>
      </c>
      <c r="AI14" s="13">
        <v>6.7642581293531429E-2</v>
      </c>
      <c r="AJ14" s="13">
        <v>8.3249959790087133E-2</v>
      </c>
      <c r="AK14" s="13">
        <v>4.7729116597399542E-2</v>
      </c>
      <c r="AL14" s="13">
        <v>8.647476543808652E-2</v>
      </c>
      <c r="AN14" s="13">
        <v>5.7475967225542428E-2</v>
      </c>
      <c r="AO14" s="13">
        <v>5.6902206778808889E-2</v>
      </c>
      <c r="AP14" s="13">
        <v>7.3739652860787555E-2</v>
      </c>
      <c r="AQ14" s="13">
        <v>9.2480015591079129E-2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2:AS19"/>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203</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77</v>
      </c>
      <c r="C9" s="13">
        <v>8.5646832680706067E-2</v>
      </c>
      <c r="D9" s="13">
        <v>8.8482865760691629E-2</v>
      </c>
      <c r="E9" s="13">
        <v>0.1575122176957898</v>
      </c>
      <c r="F9" s="13">
        <v>8.8353779121370365E-2</v>
      </c>
      <c r="G9" s="13">
        <v>7.0513495902971499E-2</v>
      </c>
      <c r="H9" s="13">
        <v>7.1923363525201733E-2</v>
      </c>
      <c r="I9" s="13">
        <v>4.4685639427541897E-2</v>
      </c>
      <c r="K9" s="13">
        <v>0.10650727038675931</v>
      </c>
      <c r="L9" s="13">
        <v>6.5223629904694824E-2</v>
      </c>
      <c r="N9" s="13">
        <v>8.2994096593619171E-2</v>
      </c>
      <c r="O9" s="13">
        <v>9.7664378104192553E-2</v>
      </c>
      <c r="P9" s="13">
        <v>0.13033553485428981</v>
      </c>
      <c r="Q9" s="13">
        <v>0.13512612227526449</v>
      </c>
      <c r="R9" s="13">
        <v>7.5892791299786128E-2</v>
      </c>
      <c r="S9" s="13">
        <v>0.10495207297307479</v>
      </c>
      <c r="T9" s="13">
        <v>4.9228368011952989E-2</v>
      </c>
      <c r="U9" s="13">
        <v>9.5690132684907614E-2</v>
      </c>
      <c r="V9" s="13">
        <v>0.1026833784298347</v>
      </c>
      <c r="W9" s="13">
        <v>7.4032100367094719E-2</v>
      </c>
      <c r="X9" s="13">
        <v>4.9564722137359032E-2</v>
      </c>
      <c r="Y9" s="13">
        <v>7.2805875354536406E-2</v>
      </c>
      <c r="AA9" s="13">
        <v>0.12052757263328551</v>
      </c>
      <c r="AB9" s="13">
        <v>0.12777476160059309</v>
      </c>
      <c r="AC9" s="13">
        <v>6.7415966931648461E-2</v>
      </c>
      <c r="AD9" s="13">
        <v>4.5033770112601658E-2</v>
      </c>
      <c r="AE9" s="13">
        <v>4.930556790284165E-2</v>
      </c>
      <c r="AF9" s="13">
        <v>8.0937440253762302E-2</v>
      </c>
      <c r="AH9" s="13">
        <v>0.17286065001873291</v>
      </c>
      <c r="AI9" s="13">
        <v>8.3082145951296843E-2</v>
      </c>
      <c r="AJ9" s="13">
        <v>6.5870451283327747E-2</v>
      </c>
      <c r="AK9" s="13">
        <v>4.9229002104120088E-2</v>
      </c>
      <c r="AL9" s="13">
        <v>7.4858578460697198E-2</v>
      </c>
      <c r="AN9" s="13">
        <v>0.10243241407925691</v>
      </c>
      <c r="AO9" s="13">
        <v>0.1028360402319889</v>
      </c>
      <c r="AP9" s="13">
        <v>8.9366957598171259E-2</v>
      </c>
      <c r="AQ9" s="13">
        <v>4.7071092092256857E-2</v>
      </c>
    </row>
    <row r="10" spans="2:45" ht="19" customHeight="1" x14ac:dyDescent="0.35">
      <c r="B10" s="12" t="s">
        <v>78</v>
      </c>
      <c r="C10" s="13">
        <v>0.2370217796689687</v>
      </c>
      <c r="D10" s="13">
        <v>0.25620542595306778</v>
      </c>
      <c r="E10" s="13">
        <v>0.2650112382977815</v>
      </c>
      <c r="F10" s="13">
        <v>0.21815206434923609</v>
      </c>
      <c r="G10" s="13">
        <v>0.23581570043692171</v>
      </c>
      <c r="H10" s="13">
        <v>0.2162473591184626</v>
      </c>
      <c r="I10" s="13">
        <v>0.23193660819627171</v>
      </c>
      <c r="K10" s="13">
        <v>0.26485520799364548</v>
      </c>
      <c r="L10" s="13">
        <v>0.2097717402097537</v>
      </c>
      <c r="N10" s="13">
        <v>0.21479857659877991</v>
      </c>
      <c r="O10" s="13">
        <v>8.7189195787579304E-2</v>
      </c>
      <c r="P10" s="13">
        <v>0.22670699107117229</v>
      </c>
      <c r="Q10" s="13">
        <v>0.2081097740727525</v>
      </c>
      <c r="R10" s="13">
        <v>0.2457673738284121</v>
      </c>
      <c r="S10" s="13">
        <v>0.2268851020478535</v>
      </c>
      <c r="T10" s="13">
        <v>0.2261490649623106</v>
      </c>
      <c r="U10" s="13">
        <v>0.2028409717815404</v>
      </c>
      <c r="V10" s="13">
        <v>0.29346931517868191</v>
      </c>
      <c r="W10" s="13">
        <v>0.2334890316552552</v>
      </c>
      <c r="X10" s="13">
        <v>0.2251760349222717</v>
      </c>
      <c r="Y10" s="13">
        <v>0.29823034232090978</v>
      </c>
      <c r="AA10" s="13">
        <v>0.30984163065045017</v>
      </c>
      <c r="AB10" s="13">
        <v>0.24843225775695821</v>
      </c>
      <c r="AC10" s="13">
        <v>0.23798370766482119</v>
      </c>
      <c r="AD10" s="13">
        <v>0.14781350940037499</v>
      </c>
      <c r="AE10" s="13">
        <v>0.17371256756926759</v>
      </c>
      <c r="AF10" s="13">
        <v>0.23351970973344049</v>
      </c>
      <c r="AH10" s="13">
        <v>0.38817357457153129</v>
      </c>
      <c r="AI10" s="13">
        <v>0.26871708721362231</v>
      </c>
      <c r="AJ10" s="13">
        <v>0.18915834330634601</v>
      </c>
      <c r="AK10" s="13">
        <v>0.18320273783791219</v>
      </c>
      <c r="AL10" s="13">
        <v>0.20862981922452989</v>
      </c>
      <c r="AN10" s="13">
        <v>0.31153688240705341</v>
      </c>
      <c r="AO10" s="13">
        <v>0.22280609022647729</v>
      </c>
      <c r="AP10" s="13">
        <v>0.19882982897994531</v>
      </c>
      <c r="AQ10" s="13">
        <v>0.20566903755121951</v>
      </c>
    </row>
    <row r="11" spans="2:45" ht="32.15" customHeight="1" x14ac:dyDescent="0.35">
      <c r="B11" s="12" t="s">
        <v>193</v>
      </c>
      <c r="C11" s="13">
        <v>0.2072536367281978</v>
      </c>
      <c r="D11" s="13">
        <v>0.15845277287768611</v>
      </c>
      <c r="E11" s="13">
        <v>0.14522505750139639</v>
      </c>
      <c r="F11" s="13">
        <v>0.23053753407878561</v>
      </c>
      <c r="G11" s="13">
        <v>0.2175661301780947</v>
      </c>
      <c r="H11" s="13">
        <v>0.18955355140457611</v>
      </c>
      <c r="I11" s="13">
        <v>0.27443526921941158</v>
      </c>
      <c r="K11" s="13">
        <v>0.18307606263131981</v>
      </c>
      <c r="L11" s="13">
        <v>0.23092444869151971</v>
      </c>
      <c r="N11" s="13">
        <v>0.1981926190960297</v>
      </c>
      <c r="O11" s="13">
        <v>0.24983420427164241</v>
      </c>
      <c r="P11" s="13">
        <v>0.18675684175537011</v>
      </c>
      <c r="Q11" s="13">
        <v>0.15919903533512419</v>
      </c>
      <c r="R11" s="13">
        <v>0.19556742937671079</v>
      </c>
      <c r="S11" s="13">
        <v>0.20462782879247879</v>
      </c>
      <c r="T11" s="13">
        <v>0.18346093515498429</v>
      </c>
      <c r="U11" s="13">
        <v>0.1884461889834875</v>
      </c>
      <c r="V11" s="13">
        <v>0.19294405346106841</v>
      </c>
      <c r="W11" s="13">
        <v>0.23205097040445641</v>
      </c>
      <c r="X11" s="13">
        <v>0.27295695737375558</v>
      </c>
      <c r="Y11" s="13">
        <v>0.21646966103106161</v>
      </c>
      <c r="AA11" s="13">
        <v>0.22159990036053609</v>
      </c>
      <c r="AB11" s="13">
        <v>0.23494566536416189</v>
      </c>
      <c r="AC11" s="13">
        <v>0.1780662875846977</v>
      </c>
      <c r="AD11" s="13">
        <v>0.14174720753333769</v>
      </c>
      <c r="AE11" s="13">
        <v>0.22791751494625859</v>
      </c>
      <c r="AF11" s="13">
        <v>0.20352212272985401</v>
      </c>
      <c r="AH11" s="13">
        <v>0.21159889011653241</v>
      </c>
      <c r="AI11" s="13">
        <v>0.2552775767535625</v>
      </c>
      <c r="AJ11" s="13">
        <v>0.19118537891476139</v>
      </c>
      <c r="AK11" s="13">
        <v>0.14026030368944101</v>
      </c>
      <c r="AL11" s="13">
        <v>0.24359412771470121</v>
      </c>
      <c r="AN11" s="13">
        <v>0.21432426696412851</v>
      </c>
      <c r="AO11" s="13">
        <v>0.2097353611770861</v>
      </c>
      <c r="AP11" s="13">
        <v>0.19544771793250429</v>
      </c>
      <c r="AQ11" s="13">
        <v>0.20485619087325629</v>
      </c>
    </row>
    <row r="12" spans="2:45" ht="19" customHeight="1" x14ac:dyDescent="0.35">
      <c r="B12" s="12" t="s">
        <v>79</v>
      </c>
      <c r="C12" s="13">
        <v>0.1895000635838669</v>
      </c>
      <c r="D12" s="13">
        <v>0.1905897491235915</v>
      </c>
      <c r="E12" s="13">
        <v>0.15890906802838131</v>
      </c>
      <c r="F12" s="13">
        <v>0.19572891079613439</v>
      </c>
      <c r="G12" s="13">
        <v>0.1792284940056604</v>
      </c>
      <c r="H12" s="13">
        <v>0.20142908403747861</v>
      </c>
      <c r="I12" s="13">
        <v>0.20886822494216409</v>
      </c>
      <c r="K12" s="13">
        <v>0.17232141500159201</v>
      </c>
      <c r="L12" s="13">
        <v>0.20631864756361859</v>
      </c>
      <c r="N12" s="13">
        <v>0.24000225922445101</v>
      </c>
      <c r="O12" s="13">
        <v>0.30351651399251922</v>
      </c>
      <c r="P12" s="13">
        <v>0.20527785527971229</v>
      </c>
      <c r="Q12" s="13">
        <v>0.26510311828269001</v>
      </c>
      <c r="R12" s="13">
        <v>0.1875722099101105</v>
      </c>
      <c r="S12" s="13">
        <v>0.18084927651551519</v>
      </c>
      <c r="T12" s="13">
        <v>0.16866449809150519</v>
      </c>
      <c r="U12" s="13">
        <v>0.1691759918026482</v>
      </c>
      <c r="V12" s="13">
        <v>0.15577419291279529</v>
      </c>
      <c r="W12" s="13">
        <v>0.21125240774706061</v>
      </c>
      <c r="X12" s="13">
        <v>0.14092078453376511</v>
      </c>
      <c r="Y12" s="13">
        <v>0.1689340700284602</v>
      </c>
      <c r="AA12" s="13">
        <v>0.15450298919278749</v>
      </c>
      <c r="AB12" s="13">
        <v>0.20720870964019991</v>
      </c>
      <c r="AC12" s="13">
        <v>0.22626006800135609</v>
      </c>
      <c r="AD12" s="13">
        <v>0.24639361581560409</v>
      </c>
      <c r="AE12" s="13">
        <v>0.18671872930143679</v>
      </c>
      <c r="AF12" s="13">
        <v>0.1949342071206992</v>
      </c>
      <c r="AH12" s="13">
        <v>0.1093640399160821</v>
      </c>
      <c r="AI12" s="13">
        <v>0.2177039466538557</v>
      </c>
      <c r="AJ12" s="13">
        <v>0.23991468837973581</v>
      </c>
      <c r="AK12" s="13">
        <v>0.2488841041699065</v>
      </c>
      <c r="AL12" s="13">
        <v>0.1628348759278804</v>
      </c>
      <c r="AN12" s="13">
        <v>0.16739074527548861</v>
      </c>
      <c r="AO12" s="13">
        <v>0.19774995506894219</v>
      </c>
      <c r="AP12" s="13">
        <v>0.19997657738874541</v>
      </c>
      <c r="AQ12" s="13">
        <v>0.196936029895867</v>
      </c>
    </row>
    <row r="13" spans="2:45" ht="19" customHeight="1" x14ac:dyDescent="0.35">
      <c r="B13" s="12" t="s">
        <v>80</v>
      </c>
      <c r="C13" s="13">
        <v>0.24988407045519309</v>
      </c>
      <c r="D13" s="13">
        <v>0.25795128471118139</v>
      </c>
      <c r="E13" s="13">
        <v>0.2469762756193658</v>
      </c>
      <c r="F13" s="13">
        <v>0.23934083298093231</v>
      </c>
      <c r="G13" s="13">
        <v>0.26472540736295858</v>
      </c>
      <c r="H13" s="13">
        <v>0.28101764128008111</v>
      </c>
      <c r="I13" s="13">
        <v>0.22252153493555521</v>
      </c>
      <c r="K13" s="13">
        <v>0.24831973543012409</v>
      </c>
      <c r="L13" s="13">
        <v>0.25141561700645881</v>
      </c>
      <c r="N13" s="13">
        <v>0.23143577178772759</v>
      </c>
      <c r="O13" s="13">
        <v>0.23031705364985519</v>
      </c>
      <c r="P13" s="13">
        <v>0.22096836853405599</v>
      </c>
      <c r="Q13" s="13">
        <v>0.18515688051255791</v>
      </c>
      <c r="R13" s="13">
        <v>0.2852332809981194</v>
      </c>
      <c r="S13" s="13">
        <v>0.26334908166567511</v>
      </c>
      <c r="T13" s="13">
        <v>0.34155077654023891</v>
      </c>
      <c r="U13" s="13">
        <v>0.28834069309954458</v>
      </c>
      <c r="V13" s="13">
        <v>0.22599495940285899</v>
      </c>
      <c r="W13" s="13">
        <v>0.22729783600218101</v>
      </c>
      <c r="X13" s="13">
        <v>0.26156141934442462</v>
      </c>
      <c r="Y13" s="13">
        <v>0.21345844744485229</v>
      </c>
      <c r="AA13" s="13">
        <v>0.1712373102733282</v>
      </c>
      <c r="AB13" s="13">
        <v>0.16143731856903529</v>
      </c>
      <c r="AC13" s="13">
        <v>0.26542298428852601</v>
      </c>
      <c r="AD13" s="13">
        <v>0.40747043222552759</v>
      </c>
      <c r="AE13" s="13">
        <v>0.288463721065919</v>
      </c>
      <c r="AF13" s="13">
        <v>0.26616056594320991</v>
      </c>
      <c r="AH13" s="13">
        <v>9.2568821448821129E-2</v>
      </c>
      <c r="AI13" s="13">
        <v>0.1584234208097535</v>
      </c>
      <c r="AJ13" s="13">
        <v>0.26749149334293498</v>
      </c>
      <c r="AK13" s="13">
        <v>0.36606372073218929</v>
      </c>
      <c r="AL13" s="13">
        <v>0.26756796146523149</v>
      </c>
      <c r="AN13" s="13">
        <v>0.18414259386769599</v>
      </c>
      <c r="AO13" s="13">
        <v>0.24349755340527751</v>
      </c>
      <c r="AP13" s="13">
        <v>0.2887552335674094</v>
      </c>
      <c r="AQ13" s="13">
        <v>0.29385001782261477</v>
      </c>
    </row>
    <row r="14" spans="2:45" ht="19" customHeight="1" x14ac:dyDescent="0.35">
      <c r="B14" s="12" t="s">
        <v>81</v>
      </c>
      <c r="C14" s="13">
        <v>3.0693616883067501E-2</v>
      </c>
      <c r="D14" s="13">
        <v>4.831790157378163E-2</v>
      </c>
      <c r="E14" s="13">
        <v>2.6366142857285269E-2</v>
      </c>
      <c r="F14" s="13">
        <v>2.7886878673541241E-2</v>
      </c>
      <c r="G14" s="13">
        <v>3.2150772113392991E-2</v>
      </c>
      <c r="H14" s="13">
        <v>3.9829000634199772E-2</v>
      </c>
      <c r="I14" s="13">
        <v>1.7552723279055601E-2</v>
      </c>
      <c r="K14" s="13">
        <v>2.4920308556559159E-2</v>
      </c>
      <c r="L14" s="13">
        <v>3.6345916623954491E-2</v>
      </c>
      <c r="N14" s="13">
        <v>3.2576676699392737E-2</v>
      </c>
      <c r="O14" s="13">
        <v>3.1478654194211239E-2</v>
      </c>
      <c r="P14" s="13">
        <v>2.995440850539945E-2</v>
      </c>
      <c r="Q14" s="13">
        <v>4.7305069521610919E-2</v>
      </c>
      <c r="R14" s="13">
        <v>9.9669145868610341E-3</v>
      </c>
      <c r="S14" s="13">
        <v>1.9336638005402609E-2</v>
      </c>
      <c r="T14" s="13">
        <v>3.0946357239008231E-2</v>
      </c>
      <c r="U14" s="13">
        <v>5.5506021647871398E-2</v>
      </c>
      <c r="V14" s="13">
        <v>2.913410061476077E-2</v>
      </c>
      <c r="W14" s="13">
        <v>2.1877653823952119E-2</v>
      </c>
      <c r="X14" s="13">
        <v>4.9820081688423938E-2</v>
      </c>
      <c r="Y14" s="13">
        <v>3.0101603820179689E-2</v>
      </c>
      <c r="AA14" s="13">
        <v>2.2290596889612609E-2</v>
      </c>
      <c r="AB14" s="13">
        <v>2.020128706905169E-2</v>
      </c>
      <c r="AC14" s="13">
        <v>2.4850985528950549E-2</v>
      </c>
      <c r="AD14" s="13">
        <v>1.154146491255407E-2</v>
      </c>
      <c r="AE14" s="13">
        <v>7.3881899214276417E-2</v>
      </c>
      <c r="AF14" s="13">
        <v>2.0925954219034142E-2</v>
      </c>
      <c r="AH14" s="13">
        <v>2.5434023928300031E-2</v>
      </c>
      <c r="AI14" s="13">
        <v>1.679582261790925E-2</v>
      </c>
      <c r="AJ14" s="13">
        <v>4.6379644772893983E-2</v>
      </c>
      <c r="AK14" s="13">
        <v>1.236013146643076E-2</v>
      </c>
      <c r="AL14" s="13">
        <v>4.2514637206959818E-2</v>
      </c>
      <c r="AN14" s="13">
        <v>2.0173097406376891E-2</v>
      </c>
      <c r="AO14" s="13">
        <v>2.337499989022793E-2</v>
      </c>
      <c r="AP14" s="13">
        <v>2.7623684533224491E-2</v>
      </c>
      <c r="AQ14" s="13">
        <v>5.1617631764785649E-2</v>
      </c>
    </row>
    <row r="16" spans="2:45" x14ac:dyDescent="0.35">
      <c r="B16" t="s">
        <v>344</v>
      </c>
    </row>
    <row r="17" spans="2:2" x14ac:dyDescent="0.35">
      <c r="B17" t="s">
        <v>345</v>
      </c>
    </row>
    <row r="19" spans="2:2" x14ac:dyDescent="0.35">
      <c r="B19"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2:I16"/>
  <sheetViews>
    <sheetView showGridLines="0" workbookViewId="0"/>
  </sheetViews>
  <sheetFormatPr defaultColWidth="8.81640625" defaultRowHeight="14.5" x14ac:dyDescent="0.35"/>
  <cols>
    <col min="1" max="1" width="5" customWidth="1"/>
    <col min="2" max="2" width="25" customWidth="1"/>
    <col min="3" max="9" width="20" customWidth="1"/>
  </cols>
  <sheetData>
    <row r="2" spans="2:9" ht="40" customHeight="1" x14ac:dyDescent="0.35">
      <c r="D2" s="14" t="s">
        <v>433</v>
      </c>
    </row>
    <row r="6" spans="2:9" ht="74.150000000000006" customHeight="1" x14ac:dyDescent="0.35">
      <c r="C6" s="15" t="s">
        <v>434</v>
      </c>
      <c r="D6" s="15" t="s">
        <v>435</v>
      </c>
      <c r="E6" s="15" t="s">
        <v>436</v>
      </c>
      <c r="F6" s="15" t="s">
        <v>437</v>
      </c>
      <c r="G6" s="15" t="s">
        <v>438</v>
      </c>
      <c r="H6" s="15" t="s">
        <v>439</v>
      </c>
      <c r="I6" s="15" t="s">
        <v>440</v>
      </c>
    </row>
    <row r="7" spans="2:9" x14ac:dyDescent="0.35">
      <c r="B7" s="12" t="s">
        <v>205</v>
      </c>
      <c r="C7" s="13">
        <v>0.52821072003455349</v>
      </c>
      <c r="D7" s="13">
        <v>0.16460203071111959</v>
      </c>
      <c r="E7" s="13">
        <v>0.37415356637872871</v>
      </c>
      <c r="F7" s="13">
        <v>0.27899951022247371</v>
      </c>
      <c r="G7" s="13">
        <v>0.39780289190173701</v>
      </c>
      <c r="H7" s="13">
        <v>0.48279654317500731</v>
      </c>
      <c r="I7" s="13">
        <v>0.56532978406610079</v>
      </c>
    </row>
    <row r="8" spans="2:9" x14ac:dyDescent="0.35">
      <c r="B8" s="12" t="s">
        <v>206</v>
      </c>
      <c r="C8" s="13">
        <v>0.43074999969092631</v>
      </c>
      <c r="D8" s="13">
        <v>0.78276096243586502</v>
      </c>
      <c r="E8" s="13">
        <v>0.58016377308750144</v>
      </c>
      <c r="F8" s="13">
        <v>0.6958729891918578</v>
      </c>
      <c r="G8" s="13">
        <v>0.55543918624136834</v>
      </c>
      <c r="H8" s="13">
        <v>0.47458874679195961</v>
      </c>
      <c r="I8" s="13">
        <v>0.39641631175095238</v>
      </c>
    </row>
    <row r="9" spans="2:9" x14ac:dyDescent="0.35">
      <c r="B9" s="12" t="s">
        <v>207</v>
      </c>
      <c r="C9" s="13">
        <v>4.10392802745203E-2</v>
      </c>
      <c r="D9" s="13">
        <v>5.2637006853015332E-2</v>
      </c>
      <c r="E9" s="13">
        <v>4.5682660533769869E-2</v>
      </c>
      <c r="F9" s="13">
        <v>2.5127500585668559E-2</v>
      </c>
      <c r="G9" s="13">
        <v>4.6757921856894848E-2</v>
      </c>
      <c r="H9" s="13">
        <v>4.2614710033033312E-2</v>
      </c>
      <c r="I9" s="13">
        <v>3.8253904182946691E-2</v>
      </c>
    </row>
    <row r="12" spans="2:9" x14ac:dyDescent="0.35">
      <c r="B12" t="s">
        <v>344</v>
      </c>
    </row>
    <row r="13" spans="2:9" x14ac:dyDescent="0.35">
      <c r="B13" t="s">
        <v>345</v>
      </c>
    </row>
    <row r="16" spans="2:9" x14ac:dyDescent="0.35">
      <c r="B16" t="str">
        <f>HYPERLINK("#Contents!A1", "Return to Contents")</f>
        <v>Return to Contents</v>
      </c>
    </row>
  </sheetData>
  <pageMargins left="0.75" right="0.75" top="1" bottom="1" header="0.5" footer="0.5"/>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204</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0.16460203071111959</v>
      </c>
      <c r="D9" s="13">
        <v>0.2139548475835904</v>
      </c>
      <c r="E9" s="13">
        <v>0.27291050768312408</v>
      </c>
      <c r="F9" s="13">
        <v>0.18367980310375079</v>
      </c>
      <c r="G9" s="13">
        <v>0.13112643007733199</v>
      </c>
      <c r="H9" s="13">
        <v>0.1220348387428612</v>
      </c>
      <c r="I9" s="13">
        <v>8.436444674970707E-2</v>
      </c>
      <c r="K9" s="13">
        <v>0.1748105066173542</v>
      </c>
      <c r="L9" s="13">
        <v>0.15460752453608609</v>
      </c>
      <c r="N9" s="13">
        <v>0.1793094866290105</v>
      </c>
      <c r="O9" s="13">
        <v>0.13408884860715489</v>
      </c>
      <c r="P9" s="13">
        <v>0.1648447769585287</v>
      </c>
      <c r="Q9" s="13">
        <v>0.1776132527884472</v>
      </c>
      <c r="R9" s="13">
        <v>0.1556250933808139</v>
      </c>
      <c r="S9" s="13">
        <v>0.1723848224510286</v>
      </c>
      <c r="T9" s="13">
        <v>0.1471470008484598</v>
      </c>
      <c r="U9" s="13">
        <v>0.19224060566384929</v>
      </c>
      <c r="V9" s="13">
        <v>0.21838360765778689</v>
      </c>
      <c r="W9" s="13">
        <v>0.14242723036580859</v>
      </c>
      <c r="X9" s="13">
        <v>0.1045879126844987</v>
      </c>
      <c r="Y9" s="13">
        <v>0.1459654318071478</v>
      </c>
      <c r="AA9" s="13">
        <v>0.18086522003934261</v>
      </c>
      <c r="AB9" s="13">
        <v>0.18627996495624891</v>
      </c>
      <c r="AC9" s="13">
        <v>0.2176321303361555</v>
      </c>
      <c r="AD9" s="13">
        <v>0.1529837531393807</v>
      </c>
      <c r="AE9" s="13">
        <v>0.13062949563677759</v>
      </c>
      <c r="AF9" s="13">
        <v>0.15669858567183931</v>
      </c>
      <c r="AH9" s="13">
        <v>0.242096333135769</v>
      </c>
      <c r="AI9" s="13">
        <v>0.14019650641813941</v>
      </c>
      <c r="AJ9" s="13">
        <v>0.1441599140258803</v>
      </c>
      <c r="AK9" s="13">
        <v>0.13926068292656019</v>
      </c>
      <c r="AL9" s="13">
        <v>0.1571166209382048</v>
      </c>
      <c r="AN9" s="13">
        <v>0.2261058464870826</v>
      </c>
      <c r="AO9" s="13">
        <v>0.13193268104453079</v>
      </c>
      <c r="AP9" s="13">
        <v>0.17442721496923319</v>
      </c>
      <c r="AQ9" s="13">
        <v>0.1215689784765704</v>
      </c>
    </row>
    <row r="10" spans="2:45" ht="19" customHeight="1" x14ac:dyDescent="0.35">
      <c r="B10" s="12" t="s">
        <v>206</v>
      </c>
      <c r="C10" s="13">
        <v>0.78276096243586502</v>
      </c>
      <c r="D10" s="13">
        <v>0.66700316303399809</v>
      </c>
      <c r="E10" s="13">
        <v>0.66988513539155337</v>
      </c>
      <c r="F10" s="13">
        <v>0.75764617755063324</v>
      </c>
      <c r="G10" s="13">
        <v>0.83570065265875459</v>
      </c>
      <c r="H10" s="13">
        <v>0.8429420337196678</v>
      </c>
      <c r="I10" s="13">
        <v>0.88772893467417491</v>
      </c>
      <c r="K10" s="13">
        <v>0.7786260548605427</v>
      </c>
      <c r="L10" s="13">
        <v>0.78680920231754148</v>
      </c>
      <c r="N10" s="13">
        <v>0.79511021084851186</v>
      </c>
      <c r="O10" s="13">
        <v>0.80109610203763548</v>
      </c>
      <c r="P10" s="13">
        <v>0.75396384490492629</v>
      </c>
      <c r="Q10" s="13">
        <v>0.76214559465055876</v>
      </c>
      <c r="R10" s="13">
        <v>0.80524854625123143</v>
      </c>
      <c r="S10" s="13">
        <v>0.80030830142337472</v>
      </c>
      <c r="T10" s="13">
        <v>0.80915367289860007</v>
      </c>
      <c r="U10" s="13">
        <v>0.77344500610815536</v>
      </c>
      <c r="V10" s="13">
        <v>0.67699094816379879</v>
      </c>
      <c r="W10" s="13">
        <v>0.80452347842217908</v>
      </c>
      <c r="X10" s="13">
        <v>0.84162190913512203</v>
      </c>
      <c r="Y10" s="13">
        <v>0.81610976357673781</v>
      </c>
      <c r="AA10" s="13">
        <v>0.78008983347371252</v>
      </c>
      <c r="AB10" s="13">
        <v>0.76132311468567393</v>
      </c>
      <c r="AC10" s="13">
        <v>0.74805630627994313</v>
      </c>
      <c r="AD10" s="13">
        <v>0.81450203167258406</v>
      </c>
      <c r="AE10" s="13">
        <v>0.75608430825814588</v>
      </c>
      <c r="AF10" s="13">
        <v>0.8075941186784471</v>
      </c>
      <c r="AH10" s="13">
        <v>0.7204483951300753</v>
      </c>
      <c r="AI10" s="13">
        <v>0.82135512400393751</v>
      </c>
      <c r="AJ10" s="13">
        <v>0.79218450583978361</v>
      </c>
      <c r="AK10" s="13">
        <v>0.82957497773114119</v>
      </c>
      <c r="AL10" s="13">
        <v>0.76946468034876769</v>
      </c>
      <c r="AN10" s="13">
        <v>0.73259912392578563</v>
      </c>
      <c r="AO10" s="13">
        <v>0.82405555545288955</v>
      </c>
      <c r="AP10" s="13">
        <v>0.7789825543451564</v>
      </c>
      <c r="AQ10" s="13">
        <v>0.79985076492491292</v>
      </c>
    </row>
    <row r="11" spans="2:45" ht="19" customHeight="1" x14ac:dyDescent="0.35">
      <c r="B11" s="12" t="s">
        <v>207</v>
      </c>
      <c r="C11" s="13">
        <v>5.2637006853015332E-2</v>
      </c>
      <c r="D11" s="13">
        <v>0.1190419893824117</v>
      </c>
      <c r="E11" s="13">
        <v>5.7204356925322469E-2</v>
      </c>
      <c r="F11" s="13">
        <v>5.8674019345615933E-2</v>
      </c>
      <c r="G11" s="13">
        <v>3.31729172639132E-2</v>
      </c>
      <c r="H11" s="13">
        <v>3.502312753747102E-2</v>
      </c>
      <c r="I11" s="13">
        <v>2.7906618576118109E-2</v>
      </c>
      <c r="K11" s="13">
        <v>4.6563438522103123E-2</v>
      </c>
      <c r="L11" s="13">
        <v>5.8583273146372419E-2</v>
      </c>
      <c r="N11" s="13">
        <v>2.5580302522477779E-2</v>
      </c>
      <c r="O11" s="13">
        <v>6.4815049355209597E-2</v>
      </c>
      <c r="P11" s="13">
        <v>8.1191378136545173E-2</v>
      </c>
      <c r="Q11" s="13">
        <v>6.0241152560994257E-2</v>
      </c>
      <c r="R11" s="13">
        <v>3.9126360367954603E-2</v>
      </c>
      <c r="S11" s="13">
        <v>2.730687612559668E-2</v>
      </c>
      <c r="T11" s="13">
        <v>4.3699326252940152E-2</v>
      </c>
      <c r="U11" s="13">
        <v>3.4314388227994971E-2</v>
      </c>
      <c r="V11" s="13">
        <v>0.1046254441784143</v>
      </c>
      <c r="W11" s="13">
        <v>5.3049291212012108E-2</v>
      </c>
      <c r="X11" s="13">
        <v>5.3790178180379171E-2</v>
      </c>
      <c r="Y11" s="13">
        <v>3.7924804616114187E-2</v>
      </c>
      <c r="AA11" s="13">
        <v>3.9044946486944801E-2</v>
      </c>
      <c r="AB11" s="13">
        <v>5.2396920358077248E-2</v>
      </c>
      <c r="AC11" s="13">
        <v>3.4311563383901317E-2</v>
      </c>
      <c r="AD11" s="13">
        <v>3.2514215188035211E-2</v>
      </c>
      <c r="AE11" s="13">
        <v>0.11328619610507661</v>
      </c>
      <c r="AF11" s="13">
        <v>3.57072956497137E-2</v>
      </c>
      <c r="AH11" s="13">
        <v>3.7455271734155651E-2</v>
      </c>
      <c r="AI11" s="13">
        <v>3.8448369577922907E-2</v>
      </c>
      <c r="AJ11" s="13">
        <v>6.3655580134336087E-2</v>
      </c>
      <c r="AK11" s="13">
        <v>3.116433934229856E-2</v>
      </c>
      <c r="AL11" s="13">
        <v>7.3418698713027641E-2</v>
      </c>
      <c r="AN11" s="13">
        <v>4.1295029587131937E-2</v>
      </c>
      <c r="AO11" s="13">
        <v>4.401176350257948E-2</v>
      </c>
      <c r="AP11" s="13">
        <v>4.6590230685610468E-2</v>
      </c>
      <c r="AQ11" s="13">
        <v>7.8580256598516654E-2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208</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0.37415356637872871</v>
      </c>
      <c r="D9" s="13">
        <v>0.40134877747720021</v>
      </c>
      <c r="E9" s="13">
        <v>0.3458920993968968</v>
      </c>
      <c r="F9" s="13">
        <v>0.3589647564670187</v>
      </c>
      <c r="G9" s="13">
        <v>0.35375497294195563</v>
      </c>
      <c r="H9" s="13">
        <v>0.37428428796551733</v>
      </c>
      <c r="I9" s="13">
        <v>0.40798141129958282</v>
      </c>
      <c r="K9" s="13">
        <v>0.40347061638681359</v>
      </c>
      <c r="L9" s="13">
        <v>0.34545100195766493</v>
      </c>
      <c r="N9" s="13">
        <v>0.41495210937300109</v>
      </c>
      <c r="O9" s="13">
        <v>0.234955666338726</v>
      </c>
      <c r="P9" s="13">
        <v>0.22674558034884579</v>
      </c>
      <c r="Q9" s="13">
        <v>0.3989653921393162</v>
      </c>
      <c r="R9" s="13">
        <v>0.3828222428612969</v>
      </c>
      <c r="S9" s="13">
        <v>0.46946599416338719</v>
      </c>
      <c r="T9" s="13">
        <v>0.34588914394794262</v>
      </c>
      <c r="U9" s="13">
        <v>0.36132323262317051</v>
      </c>
      <c r="V9" s="13">
        <v>0.37082601936276999</v>
      </c>
      <c r="W9" s="13">
        <v>0.35848582301670051</v>
      </c>
      <c r="X9" s="13">
        <v>0.37085491094316658</v>
      </c>
      <c r="Y9" s="13">
        <v>0.42208029918013162</v>
      </c>
      <c r="AA9" s="13">
        <v>0.39389269397042492</v>
      </c>
      <c r="AB9" s="13">
        <v>0.4153819994930118</v>
      </c>
      <c r="AC9" s="13">
        <v>0.31700519340939171</v>
      </c>
      <c r="AD9" s="13">
        <v>0.4469918779135893</v>
      </c>
      <c r="AE9" s="13">
        <v>0.29871451002208099</v>
      </c>
      <c r="AF9" s="13">
        <v>0.3728262342248535</v>
      </c>
      <c r="AH9" s="13">
        <v>0.43059043687350118</v>
      </c>
      <c r="AI9" s="13">
        <v>0.38333878705420887</v>
      </c>
      <c r="AJ9" s="13">
        <v>0.32033559765281189</v>
      </c>
      <c r="AK9" s="13">
        <v>0.40765033340717038</v>
      </c>
      <c r="AL9" s="13">
        <v>0.34350584316645411</v>
      </c>
      <c r="AN9" s="13">
        <v>0.38508160825557192</v>
      </c>
      <c r="AO9" s="13">
        <v>0.36873825270320898</v>
      </c>
      <c r="AP9" s="13">
        <v>0.43398781213775151</v>
      </c>
      <c r="AQ9" s="13">
        <v>0.31685179019454551</v>
      </c>
    </row>
    <row r="10" spans="2:45" ht="19" customHeight="1" x14ac:dyDescent="0.35">
      <c r="B10" s="12" t="s">
        <v>206</v>
      </c>
      <c r="C10" s="13">
        <v>0.58016377308750144</v>
      </c>
      <c r="D10" s="13">
        <v>0.53784472822570328</v>
      </c>
      <c r="E10" s="13">
        <v>0.60690606738539832</v>
      </c>
      <c r="F10" s="13">
        <v>0.58878374837777425</v>
      </c>
      <c r="G10" s="13">
        <v>0.59607872625385949</v>
      </c>
      <c r="H10" s="13">
        <v>0.6041456196521312</v>
      </c>
      <c r="I10" s="13">
        <v>0.55027136071563298</v>
      </c>
      <c r="K10" s="13">
        <v>0.54753883727214603</v>
      </c>
      <c r="L10" s="13">
        <v>0.61210489000462187</v>
      </c>
      <c r="N10" s="13">
        <v>0.54380901280456484</v>
      </c>
      <c r="O10" s="13">
        <v>0.68518755015314226</v>
      </c>
      <c r="P10" s="13">
        <v>0.69278077208559652</v>
      </c>
      <c r="Q10" s="13">
        <v>0.52068231407206012</v>
      </c>
      <c r="R10" s="13">
        <v>0.58355114192151647</v>
      </c>
      <c r="S10" s="13">
        <v>0.51157210804760422</v>
      </c>
      <c r="T10" s="13">
        <v>0.61424673255238937</v>
      </c>
      <c r="U10" s="13">
        <v>0.59432266717939952</v>
      </c>
      <c r="V10" s="13">
        <v>0.56394019499988557</v>
      </c>
      <c r="W10" s="13">
        <v>0.5901762727966865</v>
      </c>
      <c r="X10" s="13">
        <v>0.60196134486371811</v>
      </c>
      <c r="Y10" s="13">
        <v>0.55205072388899512</v>
      </c>
      <c r="AA10" s="13">
        <v>0.57315059163016813</v>
      </c>
      <c r="AB10" s="13">
        <v>0.55612965641795442</v>
      </c>
      <c r="AC10" s="13">
        <v>0.65869284753154511</v>
      </c>
      <c r="AD10" s="13">
        <v>0.52634233684201182</v>
      </c>
      <c r="AE10" s="13">
        <v>0.61402497593987293</v>
      </c>
      <c r="AF10" s="13">
        <v>0.57793038586910106</v>
      </c>
      <c r="AH10" s="13">
        <v>0.53111181693138565</v>
      </c>
      <c r="AI10" s="13">
        <v>0.57016903713735245</v>
      </c>
      <c r="AJ10" s="13">
        <v>0.63653697427568945</v>
      </c>
      <c r="AK10" s="13">
        <v>0.55775052014383486</v>
      </c>
      <c r="AL10" s="13">
        <v>0.59901820699096153</v>
      </c>
      <c r="AN10" s="13">
        <v>0.58172527869769974</v>
      </c>
      <c r="AO10" s="13">
        <v>0.57958137881353033</v>
      </c>
      <c r="AP10" s="13">
        <v>0.52190881877974782</v>
      </c>
      <c r="AQ10" s="13">
        <v>0.63048159235761747</v>
      </c>
    </row>
    <row r="11" spans="2:45" ht="19" customHeight="1" x14ac:dyDescent="0.35">
      <c r="B11" s="12" t="s">
        <v>207</v>
      </c>
      <c r="C11" s="13">
        <v>4.5682660533769869E-2</v>
      </c>
      <c r="D11" s="13">
        <v>6.0806494297096662E-2</v>
      </c>
      <c r="E11" s="13">
        <v>4.720183321770486E-2</v>
      </c>
      <c r="F11" s="13">
        <v>5.2251495155207058E-2</v>
      </c>
      <c r="G11" s="13">
        <v>5.0166300804184751E-2</v>
      </c>
      <c r="H11" s="13">
        <v>2.1570092382351538E-2</v>
      </c>
      <c r="I11" s="13">
        <v>4.1747227984784308E-2</v>
      </c>
      <c r="K11" s="13">
        <v>4.8990546341040303E-2</v>
      </c>
      <c r="L11" s="13">
        <v>4.2444108037713167E-2</v>
      </c>
      <c r="N11" s="13">
        <v>4.1238877822434218E-2</v>
      </c>
      <c r="O11" s="13">
        <v>7.9856783508131607E-2</v>
      </c>
      <c r="P11" s="13">
        <v>8.047364756555786E-2</v>
      </c>
      <c r="Q11" s="13">
        <v>8.035229378862363E-2</v>
      </c>
      <c r="R11" s="13">
        <v>3.3626615217186587E-2</v>
      </c>
      <c r="S11" s="13">
        <v>1.8961897789008551E-2</v>
      </c>
      <c r="T11" s="13">
        <v>3.9864123499668017E-2</v>
      </c>
      <c r="U11" s="13">
        <v>4.4354100197429767E-2</v>
      </c>
      <c r="V11" s="13">
        <v>6.5233785637344222E-2</v>
      </c>
      <c r="W11" s="13">
        <v>5.1337904186612923E-2</v>
      </c>
      <c r="X11" s="13">
        <v>2.7183744193115131E-2</v>
      </c>
      <c r="Y11" s="13">
        <v>2.5868976930873179E-2</v>
      </c>
      <c r="AA11" s="13">
        <v>3.2956714399407012E-2</v>
      </c>
      <c r="AB11" s="13">
        <v>2.848834408903381E-2</v>
      </c>
      <c r="AC11" s="13">
        <v>2.430195905906303E-2</v>
      </c>
      <c r="AD11" s="13">
        <v>2.6665785244399009E-2</v>
      </c>
      <c r="AE11" s="13">
        <v>8.7260514038046147E-2</v>
      </c>
      <c r="AF11" s="13">
        <v>4.9243379906045458E-2</v>
      </c>
      <c r="AH11" s="13">
        <v>3.8297746195113051E-2</v>
      </c>
      <c r="AI11" s="13">
        <v>4.6492175808438362E-2</v>
      </c>
      <c r="AJ11" s="13">
        <v>4.3127428071498608E-2</v>
      </c>
      <c r="AK11" s="13">
        <v>3.4599146448994839E-2</v>
      </c>
      <c r="AL11" s="13">
        <v>5.7475949842584542E-2</v>
      </c>
      <c r="AN11" s="13">
        <v>3.3193113046728603E-2</v>
      </c>
      <c r="AO11" s="13">
        <v>5.1680368483260637E-2</v>
      </c>
      <c r="AP11" s="13">
        <v>4.4103369082500753E-2</v>
      </c>
      <c r="AQ11" s="13">
        <v>5.2666617447837037E-2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B2:AS16"/>
  <sheetViews>
    <sheetView showGridLines="0" workbookViewId="0">
      <pane xSplit="2" topLeftCell="C1" activePane="topRight" state="frozen"/>
      <selection pane="topRight"/>
    </sheetView>
  </sheetViews>
  <sheetFormatPr defaultColWidth="8.81640625" defaultRowHeight="14.5" x14ac:dyDescent="0.35"/>
  <cols>
    <col min="1" max="1" width="5" customWidth="1"/>
    <col min="2" max="2" width="25" customWidth="1"/>
    <col min="3" max="9" width="10" customWidth="1"/>
    <col min="10" max="10" width="1.453125" customWidth="1"/>
    <col min="11" max="12" width="10" customWidth="1"/>
    <col min="13" max="13" width="1.453125" customWidth="1"/>
    <col min="14" max="25" width="10" customWidth="1"/>
    <col min="26" max="26" width="1.453125" customWidth="1"/>
    <col min="27" max="32" width="10" customWidth="1"/>
    <col min="33" max="33" width="1.453125" customWidth="1"/>
    <col min="34" max="38" width="10" customWidth="1"/>
    <col min="39" max="39" width="1.453125" customWidth="1"/>
    <col min="40" max="43" width="10" customWidth="1"/>
  </cols>
  <sheetData>
    <row r="2" spans="2:45" ht="40" customHeight="1" x14ac:dyDescent="0.35">
      <c r="D2" s="23" t="s">
        <v>209</v>
      </c>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row>
    <row r="5" spans="2:45" x14ac:dyDescent="0.35">
      <c r="D5" s="25" t="s">
        <v>19</v>
      </c>
      <c r="E5" s="26"/>
      <c r="F5" s="26"/>
      <c r="G5" s="26"/>
      <c r="H5" s="26"/>
      <c r="I5" s="26"/>
      <c r="K5" s="25" t="s">
        <v>20</v>
      </c>
      <c r="L5" s="26"/>
      <c r="N5" s="25" t="s">
        <v>21</v>
      </c>
      <c r="O5" s="26"/>
      <c r="P5" s="26"/>
      <c r="Q5" s="26"/>
      <c r="R5" s="26"/>
      <c r="S5" s="26"/>
      <c r="T5" s="26"/>
      <c r="U5" s="26"/>
      <c r="V5" s="26"/>
      <c r="W5" s="26"/>
      <c r="X5" s="26"/>
      <c r="Y5" s="26"/>
      <c r="AA5" s="25" t="s">
        <v>22</v>
      </c>
      <c r="AB5" s="26"/>
      <c r="AC5" s="26"/>
      <c r="AD5" s="26"/>
      <c r="AE5" s="26"/>
      <c r="AF5" s="26"/>
      <c r="AH5" s="25" t="s">
        <v>23</v>
      </c>
      <c r="AI5" s="26"/>
      <c r="AJ5" s="26"/>
      <c r="AK5" s="26"/>
      <c r="AL5" s="26"/>
      <c r="AN5" s="25" t="s">
        <v>24</v>
      </c>
      <c r="AO5" s="26"/>
      <c r="AP5" s="26"/>
      <c r="AQ5" s="26"/>
    </row>
    <row r="6" spans="2:45" ht="43.5" x14ac:dyDescent="0.35">
      <c r="C6" s="20" t="s">
        <v>25</v>
      </c>
      <c r="D6" s="21" t="s">
        <v>26</v>
      </c>
      <c r="E6" s="21" t="s">
        <v>27</v>
      </c>
      <c r="F6" s="21" t="s">
        <v>28</v>
      </c>
      <c r="G6" s="21" t="s">
        <v>29</v>
      </c>
      <c r="H6" s="21" t="s">
        <v>30</v>
      </c>
      <c r="I6" s="21" t="s">
        <v>31</v>
      </c>
      <c r="K6" s="21" t="s">
        <v>32</v>
      </c>
      <c r="L6" s="21" t="s">
        <v>33</v>
      </c>
      <c r="N6" s="21" t="s">
        <v>34</v>
      </c>
      <c r="O6" s="21" t="s">
        <v>35</v>
      </c>
      <c r="P6" s="21" t="s">
        <v>36</v>
      </c>
      <c r="Q6" s="21" t="s">
        <v>37</v>
      </c>
      <c r="R6" s="21" t="s">
        <v>38</v>
      </c>
      <c r="S6" s="21" t="s">
        <v>39</v>
      </c>
      <c r="T6" s="21" t="s">
        <v>40</v>
      </c>
      <c r="U6" s="21" t="s">
        <v>41</v>
      </c>
      <c r="V6" s="21" t="s">
        <v>42</v>
      </c>
      <c r="W6" s="21" t="s">
        <v>43</v>
      </c>
      <c r="X6" s="21" t="s">
        <v>44</v>
      </c>
      <c r="Y6" s="21" t="s">
        <v>45</v>
      </c>
      <c r="AA6" s="21" t="s">
        <v>46</v>
      </c>
      <c r="AB6" s="21" t="s">
        <v>47</v>
      </c>
      <c r="AC6" s="21" t="s">
        <v>48</v>
      </c>
      <c r="AD6" s="21" t="s">
        <v>49</v>
      </c>
      <c r="AE6" s="21" t="s">
        <v>50</v>
      </c>
      <c r="AF6" s="21" t="s">
        <v>51</v>
      </c>
      <c r="AH6" s="21" t="s">
        <v>46</v>
      </c>
      <c r="AI6" s="21" t="s">
        <v>47</v>
      </c>
      <c r="AJ6" s="21" t="s">
        <v>48</v>
      </c>
      <c r="AK6" s="21" t="s">
        <v>49</v>
      </c>
      <c r="AL6" s="21" t="s">
        <v>51</v>
      </c>
      <c r="AN6" s="21" t="s">
        <v>52</v>
      </c>
      <c r="AO6" s="21" t="s">
        <v>53</v>
      </c>
      <c r="AP6" s="21" t="s">
        <v>54</v>
      </c>
      <c r="AQ6" s="21" t="s">
        <v>55</v>
      </c>
    </row>
    <row r="7" spans="2:45" x14ac:dyDescent="0.35">
      <c r="B7" s="10" t="s">
        <v>56</v>
      </c>
      <c r="C7" s="22">
        <v>1983</v>
      </c>
      <c r="D7" s="22">
        <v>262</v>
      </c>
      <c r="E7" s="22">
        <v>330</v>
      </c>
      <c r="F7" s="22">
        <v>350</v>
      </c>
      <c r="G7" s="22">
        <v>356</v>
      </c>
      <c r="H7" s="22">
        <v>304</v>
      </c>
      <c r="I7" s="22">
        <v>381</v>
      </c>
      <c r="K7" s="22">
        <v>1019</v>
      </c>
      <c r="L7" s="22">
        <v>964</v>
      </c>
      <c r="N7" s="22">
        <v>180</v>
      </c>
      <c r="O7" s="22">
        <v>62</v>
      </c>
      <c r="P7" s="22">
        <v>105</v>
      </c>
      <c r="Q7" s="22">
        <v>88</v>
      </c>
      <c r="R7" s="22">
        <v>211</v>
      </c>
      <c r="S7" s="22">
        <v>152</v>
      </c>
      <c r="T7" s="22">
        <v>151</v>
      </c>
      <c r="U7" s="22">
        <v>183</v>
      </c>
      <c r="V7" s="22">
        <v>268</v>
      </c>
      <c r="W7" s="22">
        <v>268</v>
      </c>
      <c r="X7" s="22">
        <v>150</v>
      </c>
      <c r="Y7" s="22">
        <v>165</v>
      </c>
      <c r="AA7" s="22">
        <v>639</v>
      </c>
      <c r="AB7" s="22">
        <v>145</v>
      </c>
      <c r="AC7" s="22">
        <v>116</v>
      </c>
      <c r="AD7" s="22">
        <v>242</v>
      </c>
      <c r="AE7" s="22">
        <v>386</v>
      </c>
      <c r="AF7" s="22">
        <v>455</v>
      </c>
      <c r="AH7" s="22">
        <v>357</v>
      </c>
      <c r="AI7" s="22">
        <v>176</v>
      </c>
      <c r="AJ7" s="22">
        <v>287</v>
      </c>
      <c r="AK7" s="22">
        <v>461</v>
      </c>
      <c r="AL7" s="22">
        <v>702</v>
      </c>
      <c r="AN7" s="22">
        <v>560</v>
      </c>
      <c r="AO7" s="22">
        <v>524</v>
      </c>
      <c r="AP7" s="22">
        <v>437</v>
      </c>
      <c r="AQ7" s="22">
        <v>455</v>
      </c>
    </row>
    <row r="8" spans="2:45" x14ac:dyDescent="0.35">
      <c r="B8" s="7" t="s">
        <v>57</v>
      </c>
      <c r="C8" s="11">
        <v>1982</v>
      </c>
      <c r="D8" s="11">
        <v>274</v>
      </c>
      <c r="E8" s="11">
        <v>338</v>
      </c>
      <c r="F8" s="11">
        <v>338</v>
      </c>
      <c r="G8" s="11">
        <v>337</v>
      </c>
      <c r="H8" s="11">
        <v>280</v>
      </c>
      <c r="I8" s="11">
        <v>416</v>
      </c>
      <c r="K8" s="11">
        <v>980</v>
      </c>
      <c r="L8" s="11">
        <v>1001</v>
      </c>
      <c r="N8" s="11">
        <v>178</v>
      </c>
      <c r="O8" s="11">
        <v>60</v>
      </c>
      <c r="P8" s="11">
        <v>99</v>
      </c>
      <c r="Q8" s="11">
        <v>79</v>
      </c>
      <c r="R8" s="11">
        <v>217</v>
      </c>
      <c r="S8" s="11">
        <v>159</v>
      </c>
      <c r="T8" s="11">
        <v>139</v>
      </c>
      <c r="U8" s="11">
        <v>178</v>
      </c>
      <c r="V8" s="11">
        <v>278</v>
      </c>
      <c r="W8" s="11">
        <v>258</v>
      </c>
      <c r="X8" s="11">
        <v>159</v>
      </c>
      <c r="Y8" s="11">
        <v>175</v>
      </c>
      <c r="AA8" s="11">
        <v>633</v>
      </c>
      <c r="AB8" s="11">
        <v>146</v>
      </c>
      <c r="AC8" s="11">
        <v>115</v>
      </c>
      <c r="AD8" s="11">
        <v>245</v>
      </c>
      <c r="AE8" s="11">
        <v>386</v>
      </c>
      <c r="AF8" s="11">
        <v>457</v>
      </c>
      <c r="AH8" s="11">
        <v>351</v>
      </c>
      <c r="AI8" s="11">
        <v>177</v>
      </c>
      <c r="AJ8" s="11">
        <v>285</v>
      </c>
      <c r="AK8" s="11">
        <v>464</v>
      </c>
      <c r="AL8" s="11">
        <v>705</v>
      </c>
      <c r="AN8" s="11">
        <v>534</v>
      </c>
      <c r="AO8" s="11">
        <v>513</v>
      </c>
      <c r="AP8" s="11">
        <v>436</v>
      </c>
      <c r="AQ8" s="11">
        <v>495</v>
      </c>
    </row>
    <row r="9" spans="2:45" ht="19" customHeight="1" x14ac:dyDescent="0.35">
      <c r="B9" s="12" t="s">
        <v>205</v>
      </c>
      <c r="C9" s="13">
        <v>0.27899951022247371</v>
      </c>
      <c r="D9" s="13">
        <v>0.36124801863659739</v>
      </c>
      <c r="E9" s="13">
        <v>0.34610621012574089</v>
      </c>
      <c r="F9" s="13">
        <v>0.29155365507521469</v>
      </c>
      <c r="G9" s="13">
        <v>0.23574806255706321</v>
      </c>
      <c r="H9" s="13">
        <v>0.23741927805285279</v>
      </c>
      <c r="I9" s="13">
        <v>0.2231269028467496</v>
      </c>
      <c r="K9" s="13">
        <v>0.30468815655608322</v>
      </c>
      <c r="L9" s="13">
        <v>0.25384929810778217</v>
      </c>
      <c r="N9" s="13">
        <v>0.28652239468105789</v>
      </c>
      <c r="O9" s="13">
        <v>0.28524307666663662</v>
      </c>
      <c r="P9" s="13">
        <v>0.1675733459788864</v>
      </c>
      <c r="Q9" s="13">
        <v>0.27245184332540828</v>
      </c>
      <c r="R9" s="13">
        <v>0.29296427917385232</v>
      </c>
      <c r="S9" s="13">
        <v>0.36282106949962911</v>
      </c>
      <c r="T9" s="13">
        <v>0.22175106368018779</v>
      </c>
      <c r="U9" s="13">
        <v>0.25601321932677951</v>
      </c>
      <c r="V9" s="13">
        <v>0.35447095806092371</v>
      </c>
      <c r="W9" s="13">
        <v>0.25557054648850802</v>
      </c>
      <c r="X9" s="13">
        <v>0.2338695945072185</v>
      </c>
      <c r="Y9" s="13">
        <v>0.26661223321451077</v>
      </c>
      <c r="AA9" s="13">
        <v>0.29329547715087628</v>
      </c>
      <c r="AB9" s="13">
        <v>0.25524416134694061</v>
      </c>
      <c r="AC9" s="13">
        <v>0.29487000521459522</v>
      </c>
      <c r="AD9" s="13">
        <v>0.34140005336614571</v>
      </c>
      <c r="AE9" s="13">
        <v>0.2314005390795921</v>
      </c>
      <c r="AF9" s="13">
        <v>0.26959171730413362</v>
      </c>
      <c r="AH9" s="13">
        <v>0.318782636420812</v>
      </c>
      <c r="AI9" s="13">
        <v>0.29173092254320199</v>
      </c>
      <c r="AJ9" s="13">
        <v>0.2388031293619261</v>
      </c>
      <c r="AK9" s="13">
        <v>0.30407866338409978</v>
      </c>
      <c r="AL9" s="13">
        <v>0.25577338948645678</v>
      </c>
      <c r="AN9" s="13">
        <v>0.30736093887000832</v>
      </c>
      <c r="AO9" s="13">
        <v>0.26432005181242102</v>
      </c>
      <c r="AP9" s="13">
        <v>0.32418742360713998</v>
      </c>
      <c r="AQ9" s="13">
        <v>0.2236295843591381</v>
      </c>
    </row>
    <row r="10" spans="2:45" ht="19" customHeight="1" x14ac:dyDescent="0.35">
      <c r="B10" s="12" t="s">
        <v>206</v>
      </c>
      <c r="C10" s="13">
        <v>0.6958729891918578</v>
      </c>
      <c r="D10" s="13">
        <v>0.58193586631326466</v>
      </c>
      <c r="E10" s="13">
        <v>0.62898758289241041</v>
      </c>
      <c r="F10" s="13">
        <v>0.67248616320250765</v>
      </c>
      <c r="G10" s="13">
        <v>0.74243955031588671</v>
      </c>
      <c r="H10" s="13">
        <v>0.75084019901550503</v>
      </c>
      <c r="I10" s="13">
        <v>0.76954303024764859</v>
      </c>
      <c r="K10" s="13">
        <v>0.66446771391403048</v>
      </c>
      <c r="L10" s="13">
        <v>0.72662000966542173</v>
      </c>
      <c r="N10" s="13">
        <v>0.69322949464089889</v>
      </c>
      <c r="O10" s="13">
        <v>0.66555737523166925</v>
      </c>
      <c r="P10" s="13">
        <v>0.81437097072538378</v>
      </c>
      <c r="Q10" s="13">
        <v>0.71640834253276109</v>
      </c>
      <c r="R10" s="13">
        <v>0.69036125342105581</v>
      </c>
      <c r="S10" s="13">
        <v>0.62420983588974999</v>
      </c>
      <c r="T10" s="13">
        <v>0.76238949014117752</v>
      </c>
      <c r="U10" s="13">
        <v>0.72001076508703143</v>
      </c>
      <c r="V10" s="13">
        <v>0.5989185541979446</v>
      </c>
      <c r="W10" s="13">
        <v>0.71598727867534429</v>
      </c>
      <c r="X10" s="13">
        <v>0.72961755918927584</v>
      </c>
      <c r="Y10" s="13">
        <v>0.72042036935013731</v>
      </c>
      <c r="AA10" s="13">
        <v>0.69172067740981469</v>
      </c>
      <c r="AB10" s="13">
        <v>0.73226596000023136</v>
      </c>
      <c r="AC10" s="13">
        <v>0.67757447770626145</v>
      </c>
      <c r="AD10" s="13">
        <v>0.6547456373713828</v>
      </c>
      <c r="AE10" s="13">
        <v>0.70559011060399623</v>
      </c>
      <c r="AF10" s="13">
        <v>0.70842602522451881</v>
      </c>
      <c r="AH10" s="13">
        <v>0.65410374738352495</v>
      </c>
      <c r="AI10" s="13">
        <v>0.69645307425417047</v>
      </c>
      <c r="AJ10" s="13">
        <v>0.73880855610639917</v>
      </c>
      <c r="AK10" s="13">
        <v>0.68396986977878893</v>
      </c>
      <c r="AL10" s="13">
        <v>0.70697079025028264</v>
      </c>
      <c r="AN10" s="13">
        <v>0.67472529721640173</v>
      </c>
      <c r="AO10" s="13">
        <v>0.72295638958465114</v>
      </c>
      <c r="AP10" s="13">
        <v>0.64562714999879545</v>
      </c>
      <c r="AQ10" s="13">
        <v>0.73581381387421829</v>
      </c>
    </row>
    <row r="11" spans="2:45" ht="19" customHeight="1" x14ac:dyDescent="0.35">
      <c r="B11" s="12" t="s">
        <v>207</v>
      </c>
      <c r="C11" s="13">
        <v>2.5127500585668559E-2</v>
      </c>
      <c r="D11" s="13">
        <v>5.6816115050138047E-2</v>
      </c>
      <c r="E11" s="13">
        <v>2.4906206981848769E-2</v>
      </c>
      <c r="F11" s="13">
        <v>3.5960181722277773E-2</v>
      </c>
      <c r="G11" s="13">
        <v>2.181238712705005E-2</v>
      </c>
      <c r="H11" s="13">
        <v>1.174052293164222E-2</v>
      </c>
      <c r="I11" s="13">
        <v>7.3300669056018614E-3</v>
      </c>
      <c r="K11" s="13">
        <v>3.0844129529886421E-2</v>
      </c>
      <c r="L11" s="13">
        <v>1.953069222679614E-2</v>
      </c>
      <c r="N11" s="13">
        <v>2.024811067804325E-2</v>
      </c>
      <c r="O11" s="13">
        <v>4.9199548101694281E-2</v>
      </c>
      <c r="P11" s="13">
        <v>1.8055683295729881E-2</v>
      </c>
      <c r="Q11" s="13">
        <v>1.1139814141830649E-2</v>
      </c>
      <c r="R11" s="13">
        <v>1.6674467405091872E-2</v>
      </c>
      <c r="S11" s="13">
        <v>1.2969094610620929E-2</v>
      </c>
      <c r="T11" s="13">
        <v>1.5859446178634651E-2</v>
      </c>
      <c r="U11" s="13">
        <v>2.3976015586188851E-2</v>
      </c>
      <c r="V11" s="13">
        <v>4.6610487741131711E-2</v>
      </c>
      <c r="W11" s="13">
        <v>2.8442174836147641E-2</v>
      </c>
      <c r="X11" s="13">
        <v>3.6512846303505479E-2</v>
      </c>
      <c r="Y11" s="13">
        <v>1.2967397435351779E-2</v>
      </c>
      <c r="AA11" s="13">
        <v>1.498384543930908E-2</v>
      </c>
      <c r="AB11" s="13">
        <v>1.2489878652828161E-2</v>
      </c>
      <c r="AC11" s="13">
        <v>2.7555517079143381E-2</v>
      </c>
      <c r="AD11" s="13">
        <v>3.8543092624715122E-3</v>
      </c>
      <c r="AE11" s="13">
        <v>6.3009350316411694E-2</v>
      </c>
      <c r="AF11" s="13">
        <v>2.1982257471347459E-2</v>
      </c>
      <c r="AH11" s="13">
        <v>2.7113616195662899E-2</v>
      </c>
      <c r="AI11" s="13">
        <v>1.181600320262733E-2</v>
      </c>
      <c r="AJ11" s="13">
        <v>2.2388314531674749E-2</v>
      </c>
      <c r="AK11" s="13">
        <v>1.195146683711128E-2</v>
      </c>
      <c r="AL11" s="13">
        <v>3.7255820263260728E-2</v>
      </c>
      <c r="AN11" s="13">
        <v>1.7913763913590251E-2</v>
      </c>
      <c r="AO11" s="13">
        <v>1.272355860292783E-2</v>
      </c>
      <c r="AP11" s="13">
        <v>3.0185426394064709E-2</v>
      </c>
      <c r="AQ11" s="13">
        <v>4.0556601766643552E-2</v>
      </c>
    </row>
    <row r="13" spans="2:45" x14ac:dyDescent="0.35">
      <c r="B13" t="s">
        <v>344</v>
      </c>
    </row>
    <row r="14" spans="2:45" x14ac:dyDescent="0.35">
      <c r="B14" t="s">
        <v>345</v>
      </c>
    </row>
    <row r="16" spans="2:45" x14ac:dyDescent="0.35">
      <c r="B16" s="5" t="str">
        <f>HYPERLINK("#Contents!A1", "Return to Contents")</f>
        <v>Return to Contents</v>
      </c>
    </row>
  </sheetData>
  <mergeCells count="7">
    <mergeCell ref="D2:AS2"/>
    <mergeCell ref="AH5:AL5"/>
    <mergeCell ref="AN5:AQ5"/>
    <mergeCell ref="AA5:AF5"/>
    <mergeCell ref="D5:I5"/>
    <mergeCell ref="K5:L5"/>
    <mergeCell ref="N5:Y5"/>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BD96C17574242878CD3B6ED556603" ma:contentTypeVersion="14" ma:contentTypeDescription="Create a new document." ma:contentTypeScope="" ma:versionID="70c7b8cb90c1a07e04d4954349d2899b">
  <xsd:schema xmlns:xsd="http://www.w3.org/2001/XMLSchema" xmlns:xs="http://www.w3.org/2001/XMLSchema" xmlns:p="http://schemas.microsoft.com/office/2006/metadata/properties" xmlns:ns2="4375cd42-5fad-4747-a0d4-97e2d47911a5" xmlns:ns3="5a367968-0530-4bd6-a6dd-4c1d5c8f4266" targetNamespace="http://schemas.microsoft.com/office/2006/metadata/properties" ma:root="true" ma:fieldsID="6d2bdfd6a8f0ede1076fdcf430312f65" ns2:_="" ns3:_="">
    <xsd:import namespace="4375cd42-5fad-4747-a0d4-97e2d47911a5"/>
    <xsd:import namespace="5a367968-0530-4bd6-a6dd-4c1d5c8f426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75cd42-5fad-4747-a0d4-97e2d47911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5df8b02-2a64-4fc8-80eb-895fa721035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367968-0530-4bd6-a6dd-4c1d5c8f426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623a51-f3bc-43fd-ae36-463a84ceb58a}" ma:internalName="TaxCatchAll" ma:showField="CatchAllData" ma:web="5a367968-0530-4bd6-a6dd-4c1d5c8f42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75cd42-5fad-4747-a0d4-97e2d47911a5">
      <Terms xmlns="http://schemas.microsoft.com/office/infopath/2007/PartnerControls"/>
    </lcf76f155ced4ddcb4097134ff3c332f>
    <TaxCatchAll xmlns="5a367968-0530-4bd6-a6dd-4c1d5c8f4266" xsi:nil="true"/>
  </documentManagement>
</p:properties>
</file>

<file path=customXml/itemProps1.xml><?xml version="1.0" encoding="utf-8"?>
<ds:datastoreItem xmlns:ds="http://schemas.openxmlformats.org/officeDocument/2006/customXml" ds:itemID="{8E277D35-70D3-471B-A888-BFCF9993E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75cd42-5fad-4747-a0d4-97e2d47911a5"/>
    <ds:schemaRef ds:uri="5a367968-0530-4bd6-a6dd-4c1d5c8f42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4CB7DB-51E3-4378-947A-1FEA8D93891F}">
  <ds:schemaRefs>
    <ds:schemaRef ds:uri="http://schemas.microsoft.com/sharepoint/v3/contenttype/forms"/>
  </ds:schemaRefs>
</ds:datastoreItem>
</file>

<file path=customXml/itemProps3.xml><?xml version="1.0" encoding="utf-8"?>
<ds:datastoreItem xmlns:ds="http://schemas.openxmlformats.org/officeDocument/2006/customXml" ds:itemID="{745199B9-2B28-466F-98CC-FF131A8A08F3}">
  <ds:schemaRefs>
    <ds:schemaRef ds:uri="http://www.w3.org/XML/1998/namespace"/>
    <ds:schemaRef ds:uri="http://schemas.microsoft.com/office/infopath/2007/PartnerControls"/>
    <ds:schemaRef ds:uri="5a367968-0530-4bd6-a6dd-4c1d5c8f4266"/>
    <ds:schemaRef ds:uri="http://purl.org/dc/elements/1.1/"/>
    <ds:schemaRef ds:uri="http://purl.org/dc/dcmitype/"/>
    <ds:schemaRef ds:uri="http://schemas.openxmlformats.org/package/2006/metadata/core-properties"/>
    <ds:schemaRef ds:uri="http://schemas.microsoft.com/office/2006/metadata/properties"/>
    <ds:schemaRef ds:uri="http://schemas.microsoft.com/office/2006/documentManagement/types"/>
    <ds:schemaRef ds:uri="4375cd42-5fad-4747-a0d4-97e2d47911a5"/>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159</vt:i4>
      </vt:variant>
    </vt:vector>
  </HeadingPairs>
  <TitlesOfParts>
    <vt:vector size="159"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lpstr>Table 118</vt:lpstr>
      <vt:lpstr>Table 119</vt:lpstr>
      <vt:lpstr>Table 120</vt:lpstr>
      <vt:lpstr>Table 121</vt:lpstr>
      <vt:lpstr>Table 122</vt:lpstr>
      <vt:lpstr>Table 123</vt:lpstr>
      <vt:lpstr>Table 124</vt:lpstr>
      <vt:lpstr>Table 125</vt:lpstr>
      <vt:lpstr>Table 126</vt:lpstr>
      <vt:lpstr>Table 127</vt:lpstr>
      <vt:lpstr>Table 128</vt:lpstr>
      <vt:lpstr>Table 129</vt:lpstr>
      <vt:lpstr>Table 130</vt:lpstr>
      <vt:lpstr>Table 131</vt:lpstr>
      <vt:lpstr>Table 132</vt:lpstr>
      <vt:lpstr>Table 133</vt:lpstr>
      <vt:lpstr>Table 134</vt:lpstr>
      <vt:lpstr>Table 135</vt:lpstr>
      <vt:lpstr>Table 136</vt:lpstr>
      <vt:lpstr>Table 137</vt:lpstr>
      <vt:lpstr>Table 138</vt:lpstr>
      <vt:lpstr>Table 139</vt:lpstr>
      <vt:lpstr>Table 140</vt:lpstr>
      <vt:lpstr>Table 141</vt:lpstr>
      <vt:lpstr>Table 142</vt:lpstr>
      <vt:lpstr>Table 143</vt:lpstr>
      <vt:lpstr>Table 144</vt:lpstr>
      <vt:lpstr>Table 145</vt:lpstr>
      <vt:lpstr>Table 146</vt:lpstr>
      <vt:lpstr>Table 147</vt:lpstr>
      <vt:lpstr>Table 148</vt:lpstr>
      <vt:lpstr>Table 149</vt:lpstr>
      <vt:lpstr>Table 150</vt:lpstr>
      <vt:lpstr>Table 151</vt:lpstr>
      <vt:lpstr>Table 152</vt:lpstr>
      <vt:lpstr>Table 153</vt:lpstr>
      <vt:lpstr>Table 154</vt:lpstr>
      <vt:lpstr>Table 155</vt:lpstr>
      <vt:lpstr>Table 156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Margaret Ryan</cp:lastModifiedBy>
  <cp:revision/>
  <dcterms:created xsi:type="dcterms:W3CDTF">2026-03-09T22:44:07Z</dcterms:created>
  <dcterms:modified xsi:type="dcterms:W3CDTF">2026-06-11T14:11:03Z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0x01010064ABD96C17574242878CD3B6ED556603</vt:lpwstr>
  </property>
  <property fmtid="{D5CDD505-2E9C-101B-9397-08002B2CF9AE}" pid="3" name="MediaServiceImageTags">
    <vt:lpwstr/>
  </property>
</Properties>
</file>