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onehavenassociates.sharepoint.com/sites/Dropbox-PolicyandResearchTeam/Shared Documents/Polling/Client Tables/Biteback food/"/>
    </mc:Choice>
  </mc:AlternateContent>
  <xr:revisionPtr revIDLastSave="73" documentId="8_{509003BC-7949-4069-9EB7-5E53983EF37F}" xr6:coauthVersionLast="47" xr6:coauthVersionMax="47" xr10:uidLastSave="{0DE3EBD9-A0A4-4CA4-8890-26EEACCC4C95}"/>
  <bookViews>
    <workbookView xWindow="8520" yWindow="440" windowWidth="14130" windowHeight="13450" firstSheet="1" activeTab="2" xr2:uid="{00000000-000D-0000-FFFF-FFFF00000000}"/>
  </bookViews>
  <sheets>
    <sheet name="Cover Sheet" sheetId="1"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 name="Table 36" sheetId="39" r:id="rId39"/>
    <sheet name="Table 37" sheetId="40" r:id="rId40"/>
    <sheet name="Table 38" sheetId="41" r:id="rId41"/>
    <sheet name="Table 39" sheetId="42" r:id="rId42"/>
    <sheet name="Table 40" sheetId="43" r:id="rId4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3" l="1"/>
  <c r="B19" i="42"/>
  <c r="B19" i="41"/>
  <c r="B19" i="40"/>
  <c r="B19" i="39"/>
  <c r="B18" i="38"/>
  <c r="B18" i="37"/>
  <c r="B18" i="36"/>
  <c r="B19" i="35"/>
  <c r="B16" i="34"/>
  <c r="B16" i="33"/>
  <c r="B16" i="32"/>
  <c r="B16" i="31"/>
  <c r="B16" i="30"/>
  <c r="B19" i="29"/>
  <c r="B19" i="28"/>
  <c r="B19" i="27"/>
  <c r="B19" i="26"/>
  <c r="B19" i="25"/>
  <c r="B19" i="24"/>
  <c r="B16" i="23"/>
  <c r="B16" i="22"/>
  <c r="B16" i="21"/>
  <c r="B16" i="20"/>
  <c r="B16" i="19"/>
  <c r="B16" i="18"/>
  <c r="B19" i="17"/>
  <c r="B17" i="16"/>
  <c r="B17" i="15"/>
  <c r="B18" i="14"/>
  <c r="B19" i="13"/>
  <c r="B24" i="12"/>
  <c r="B25" i="11"/>
  <c r="B24" i="10"/>
  <c r="B16" i="9"/>
  <c r="B18" i="8"/>
  <c r="B16" i="7"/>
  <c r="B27" i="6"/>
  <c r="B20" i="5"/>
  <c r="B20" i="4"/>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6" i="2"/>
  <c r="F18" i="1"/>
</calcChain>
</file>

<file path=xl/sharedStrings.xml><?xml version="1.0" encoding="utf-8"?>
<sst xmlns="http://schemas.openxmlformats.org/spreadsheetml/2006/main" count="2008" uniqueCount="228">
  <si>
    <t>Biteback Food</t>
  </si>
  <si>
    <t>Fieldwork:</t>
  </si>
  <si>
    <t>14 Aug 2026 - 18 Aug 2026</t>
  </si>
  <si>
    <t>Interview Method:</t>
  </si>
  <si>
    <t>Online Survey</t>
  </si>
  <si>
    <t>Population represented:</t>
  </si>
  <si>
    <t>1005</t>
  </si>
  <si>
    <t>Methodology:</t>
  </si>
  <si>
    <t>Data are weighted to nationally representative proportions by SEG, Region, and GenderAge.</t>
  </si>
  <si>
    <t>Public First is a member of the BPC and abides by its rules. For more information please contact the Public First polling team:</t>
  </si>
  <si>
    <t>Table of Contents</t>
  </si>
  <si>
    <t>Table #</t>
  </si>
  <si>
    <t>Individual Tables</t>
  </si>
  <si>
    <t>Full Result Row</t>
  </si>
  <si>
    <t>Question Base</t>
  </si>
  <si>
    <t>BASE: All Respondents</t>
  </si>
  <si>
    <t>BASE: Respondents who answered "Fresh fruit or vegetables (e.g. apples, carrot sticks)" = "My child does eat or drink this at school"</t>
  </si>
  <si>
    <t>BASE: Respondents who answered "Sugary drinks" = "My child does eat or drink this at school"</t>
  </si>
  <si>
    <t>BASE: Respondents who answered "Fried foods (chips, nuggets, )" = "My child does eat or drink this at school"</t>
  </si>
  <si>
    <t>BASE: Respondents who answered "Snacks (e.g. biscuits, crisps, chocolate, sweets)" = "My child does eat or drink this at school"</t>
  </si>
  <si>
    <t>BASE: Respondents who answered "Pastries (sausage rolls, pies, pasties)" = "My child does eat or drink this at school"</t>
  </si>
  <si>
    <t>Full Results</t>
  </si>
  <si>
    <t>Gender</t>
  </si>
  <si>
    <t>Age</t>
  </si>
  <si>
    <t>Region (regular)</t>
  </si>
  <si>
    <t>Region (merged)</t>
  </si>
  <si>
    <t>Income (quartiles)</t>
  </si>
  <si>
    <t>Child's gender</t>
  </si>
  <si>
    <t>Child's age</t>
  </si>
  <si>
    <t>Total</t>
  </si>
  <si>
    <t>Male</t>
  </si>
  <si>
    <t>Female</t>
  </si>
  <si>
    <t>18-34</t>
  </si>
  <si>
    <t>35-44</t>
  </si>
  <si>
    <t>45-54</t>
  </si>
  <si>
    <t>55+</t>
  </si>
  <si>
    <t>London</t>
  </si>
  <si>
    <t>North West</t>
  </si>
  <si>
    <t>South East</t>
  </si>
  <si>
    <t>West Midlands</t>
  </si>
  <si>
    <t>Yorkshire and the Humber</t>
  </si>
  <si>
    <t>North</t>
  </si>
  <si>
    <t>Midlands</t>
  </si>
  <si>
    <t>South (excluding London)</t>
  </si>
  <si>
    <t>Q1 (No income - £24,999)</t>
  </si>
  <si>
    <t>Q2 (£25,000-£44,999)</t>
  </si>
  <si>
    <t>Q3 (£45,000-£69,000)</t>
  </si>
  <si>
    <t>Q4 (£70,000+)</t>
  </si>
  <si>
    <t>5-8</t>
  </si>
  <si>
    <t>9-11</t>
  </si>
  <si>
    <t>12-15</t>
  </si>
  <si>
    <t>16-18</t>
  </si>
  <si>
    <t>Total sample (unweighted)</t>
  </si>
  <si>
    <t>Total sample (weighted)</t>
  </si>
  <si>
    <t>Do you have any children? If so, how old are they?</t>
  </si>
  <si>
    <t>Unweighted</t>
  </si>
  <si>
    <t>Weighted</t>
  </si>
  <si>
    <t>Yes – child/children aged 5-10 years old</t>
  </si>
  <si>
    <t>Yes – child/children aged 11-15 years old</t>
  </si>
  <si>
    <t>Yes – child/children aged 16-18 years old</t>
  </si>
  <si>
    <t>Yes - child/children aged under 5 years old</t>
  </si>
  <si>
    <t>Yes - child/children over 18 years old</t>
  </si>
  <si>
    <t>No children</t>
  </si>
  <si>
    <t>Prefer not to answer</t>
  </si>
  <si>
    <t>What is the highest level of education you have achieved?</t>
  </si>
  <si>
    <t>GCSE or equivalent (Scottish National/O Level)</t>
  </si>
  <si>
    <t>A Level or equivalent (GCE/Higher/Advanced Higher)</t>
  </si>
  <si>
    <t>Level 4 / 5 or equivalent (HND/HNC/Higher Apprenticeship)</t>
  </si>
  <si>
    <t>University Undergraduate Degree (BA/BSc)</t>
  </si>
  <si>
    <t>University Postgraduate Degree (MA/MSc/MPhil)</t>
  </si>
  <si>
    <t>Doctorate (PhD/DPHil)</t>
  </si>
  <si>
    <t>None of the above</t>
  </si>
  <si>
    <t>How old is the child you will be answering about?</t>
  </si>
  <si>
    <t>5</t>
  </si>
  <si>
    <t>6</t>
  </si>
  <si>
    <t>7</t>
  </si>
  <si>
    <t>8</t>
  </si>
  <si>
    <t>9</t>
  </si>
  <si>
    <t>10</t>
  </si>
  <si>
    <t>11</t>
  </si>
  <si>
    <t>12</t>
  </si>
  <si>
    <t>13</t>
  </si>
  <si>
    <t>14</t>
  </si>
  <si>
    <t>15</t>
  </si>
  <si>
    <t>16</t>
  </si>
  <si>
    <t>17</t>
  </si>
  <si>
    <t>18</t>
  </si>
  <si>
    <t>And is this child...</t>
  </si>
  <si>
    <t>Other / non-binary</t>
  </si>
  <si>
    <t>What type of school do they attend? If they are about to change school type in the next school year, please answer for the year they have just completed</t>
  </si>
  <si>
    <t>State school</t>
  </si>
  <si>
    <t>Independent/Private school</t>
  </si>
  <si>
    <t>Grammar school</t>
  </si>
  <si>
    <t>Other</t>
  </si>
  <si>
    <t>Prefer not to say</t>
  </si>
  <si>
    <t>Is your child entitled to Free School Meals at school? Children usually qualify because their household receives Universal Credit or another low-income benefit — please don't count the free meals all infant-age children (Reception to Year 2) get automatically, or the free meals offered to all primary pupils in some areas such as London. Again, if this is changing in the upcoming school year, please answer for the school year that the child has just finished</t>
  </si>
  <si>
    <t>No</t>
  </si>
  <si>
    <t>Yes</t>
  </si>
  <si>
    <t>Not sure</t>
  </si>
  <si>
    <t>Which do you think are the most important issues facing the country at this time?</t>
  </si>
  <si>
    <t>Cost of living / Inflation</t>
  </si>
  <si>
    <t>Quality of the NHS</t>
  </si>
  <si>
    <t>Levels of immigration and border control</t>
  </si>
  <si>
    <t>State of the economy</t>
  </si>
  <si>
    <t>Education and schools</t>
  </si>
  <si>
    <t>Crime and antisocial behaviour</t>
  </si>
  <si>
    <t>Availability and affordability of housing</t>
  </si>
  <si>
    <t>Trust in government / political leadership</t>
  </si>
  <si>
    <t>Climate change and the environment</t>
  </si>
  <si>
    <t>Defence and national security</t>
  </si>
  <si>
    <t>Other (please specify)</t>
  </si>
  <si>
    <t>Which do you think are the most important education-related issues facing parents in the UK at this time? Select up to three</t>
  </si>
  <si>
    <t>Balancing work and parenting responsibilities</t>
  </si>
  <si>
    <t>Screen time and use of technology at home</t>
  </si>
  <si>
    <t>Access to and cost of childcare</t>
  </si>
  <si>
    <t>Pressure and workload for children</t>
  </si>
  <si>
    <t>The cost of school meals</t>
  </si>
  <si>
    <t>The quality and nutrition of school meals</t>
  </si>
  <si>
    <t>Pressure and workload for teachers / school staff</t>
  </si>
  <si>
    <t>Managing children's homework</t>
  </si>
  <si>
    <t>Access to school meals</t>
  </si>
  <si>
    <t>Navigating school choice and admissions</t>
  </si>
  <si>
    <t>Access to parenting support and advice (health visitors, parenting classes)</t>
  </si>
  <si>
    <t>Which of the following cost concerns worry you most as a parent? Select up to three</t>
  </si>
  <si>
    <t>Longer term costs for your children's future (university, first home)</t>
  </si>
  <si>
    <t>School uniforms</t>
  </si>
  <si>
    <t>Clothing and personal upkeep for your children outside of school</t>
  </si>
  <si>
    <t>Family holidays</t>
  </si>
  <si>
    <t>Activities for your children (sports, clubs)</t>
  </si>
  <si>
    <t>Housing for your family</t>
  </si>
  <si>
    <t>Healthcare for children</t>
  </si>
  <si>
    <t>Food outside of school</t>
  </si>
  <si>
    <t>School meals</t>
  </si>
  <si>
    <t>School equipment</t>
  </si>
  <si>
    <t>How easy or difficult do you tend to find it to ensure that your children are fed healthy and nutritious meals when they are at school?</t>
  </si>
  <si>
    <t>Very difficult</t>
  </si>
  <si>
    <t>Somewhat difficult</t>
  </si>
  <si>
    <t>Neither difficult nor easy</t>
  </si>
  <si>
    <t>Somewhat easy</t>
  </si>
  <si>
    <t>Very easy</t>
  </si>
  <si>
    <t>Don't know</t>
  </si>
  <si>
    <t>Thinking about the cost of feeding your children healthy and nutritious food, how much anxiety, if any, does this add to your household budget concerns?</t>
  </si>
  <si>
    <t>None at all</t>
  </si>
  <si>
    <t>A little</t>
  </si>
  <si>
    <t>A fair amount</t>
  </si>
  <si>
    <t>A great deal</t>
  </si>
  <si>
    <t>Do you think the government is doing enough to ensure children eat healthily at school?</t>
  </si>
  <si>
    <t>Yes, they are doing more than enough</t>
  </si>
  <si>
    <t>Yes, they are doing about the right amount</t>
  </si>
  <si>
    <t>No, they are not doing enough</t>
  </si>
  <si>
    <t>How well informed do you feel about the food your child's school serves?</t>
  </si>
  <si>
    <t>Very well informed</t>
  </si>
  <si>
    <t>Fairly well informed</t>
  </si>
  <si>
    <t>Not very well informed</t>
  </si>
  <si>
    <t>Not at all well informed</t>
  </si>
  <si>
    <t>How would you rate the overall quality of food served at your child's school?</t>
  </si>
  <si>
    <t>Very poor</t>
  </si>
  <si>
    <t>Poor</t>
  </si>
  <si>
    <t>Neither good nor poor</t>
  </si>
  <si>
    <t>Good</t>
  </si>
  <si>
    <t>Very good</t>
  </si>
  <si>
    <t>As far as you know, does your child ever eat or drink each of these types of food/drink at school?: Fresh fruit or vegetables (e.g. apples, carrot sticks)</t>
  </si>
  <si>
    <t>My child does eat or drink this at school</t>
  </si>
  <si>
    <t>My child does not eat or drink this at school</t>
  </si>
  <si>
    <t>As far as you know, does your child ever eat or drink each of these types of food/drink at school?: Sugary drinks</t>
  </si>
  <si>
    <t>As far as you know, does your child ever eat or drink each of these types of food/drink at school?: Fried foods (chips, nuggets, )</t>
  </si>
  <si>
    <t>As far as you know, does your child ever eat or drink each of these types of food/drink at school?: Snacks (e.g. biscuits, crisps, chocolate, sweets)</t>
  </si>
  <si>
    <t>As far as you know, does your child ever eat or drink each of these types of food/drink at school?: Pastries (sausage rolls, pies, pasties)</t>
  </si>
  <si>
    <t>You said your child eats or drinks the following types of food/drink at school. As far as you know, how often do they have each one?: Fresh fruit or vegetables (e.g. apples, carrot sticks)</t>
  </si>
  <si>
    <t>Every day or almost every day</t>
  </si>
  <si>
    <t>More than twice a week</t>
  </si>
  <si>
    <t>Once or twice a week</t>
  </si>
  <si>
    <t>Once or twice a month</t>
  </si>
  <si>
    <t>Less often</t>
  </si>
  <si>
    <t>You said your child eats or drinks the following types of food/drink at school. As far as you know, how often do they have each one?: Sugary drinks</t>
  </si>
  <si>
    <t>You said your child eats or drinks the following types of food/drink at school. As far as you know, how often do they have each one?: Fried foods (chips, nuggets, )</t>
  </si>
  <si>
    <t>You said your child eats or drinks the following types of food/drink at school. As far as you know, how often do they have each one?: Snacks (e.g. biscuits, crisps, chocolate, sweets)</t>
  </si>
  <si>
    <t>You said your child eats or drinks the following types of food/drink at school. As far as you know, how often do they have each one?: Pastries (sausage rolls, pies, pasties)</t>
  </si>
  <si>
    <t>Before reading this survey, were you aware of each of the following?: The introduction of new school food standards that increase healthy options like fruits and vegetables while limiting high-sugar foods and drinks on school menus</t>
  </si>
  <si>
    <t>I was definitely aware of this</t>
  </si>
  <si>
    <t>I think I heard something about this</t>
  </si>
  <si>
    <t>I was not aware of this</t>
  </si>
  <si>
    <t>Before reading this survey, were you aware of each of the following?: Free breakfast clubs being rolled out to primary schools</t>
  </si>
  <si>
    <t>Before reading this survey, were you aware of each of the following?: Extending Free School Meals to all children from households receiving Universal Credit</t>
  </si>
  <si>
    <t>Before reading this survey, were you aware of each of the following?: A new national rule requiring all school lunches to contain some organic ingredients</t>
  </si>
  <si>
    <t>The government has announced new food standards for schools that increase healthy options like fruits and vegetables while limiting high-sugar foods and drinks. Would you expect this to make it more easy or more difficult for you to make sure your children are fed healthy and nutritious food?</t>
  </si>
  <si>
    <t>Much more difficult</t>
  </si>
  <si>
    <t>A little more difficult</t>
  </si>
  <si>
    <t>No real impact</t>
  </si>
  <si>
    <t>A little easier</t>
  </si>
  <si>
    <t>Much easier</t>
  </si>
  <si>
    <t>Do you think that these new standards will improve school dinners for children in each of the following circumstances?: If they are implemented by schools alone</t>
  </si>
  <si>
    <t>No - definitely not</t>
  </si>
  <si>
    <t>No - probably not</t>
  </si>
  <si>
    <t>Yes - probably</t>
  </si>
  <si>
    <t>Yes - definitely</t>
  </si>
  <si>
    <t>Do you think that these new standards will improve school dinners for children in each of the following circumstances?: If they are implemented by schools and also monitored and enforced by an external authority</t>
  </si>
  <si>
    <t>To what extent would you support or oppose the government introducing measures to check that the food served in your child's school is meeting these updated standards?</t>
  </si>
  <si>
    <t>Strongly support</t>
  </si>
  <si>
    <t>Somewhat support</t>
  </si>
  <si>
    <t>Neither support nor oppose</t>
  </si>
  <si>
    <t>Somewhat oppose</t>
  </si>
  <si>
    <t>Strongly oppose</t>
  </si>
  <si>
    <t>To what extent would you support or oppose each of the following ideas?: Extending Free School Meals to all children from low income households (e.g. those on Universal Credit)</t>
  </si>
  <si>
    <t>To what extent would you support or oppose each of the following ideas?: Extending Free School Meals to all primary school children</t>
  </si>
  <si>
    <t>To what extent would you support or oppose each of the following ideas?: Extending Free School Meals to all primary and secondary school children</t>
  </si>
  <si>
    <t>Fieldwork: 14 Aug 2026 - 18 Aug 2026</t>
  </si>
  <si>
    <t>Data are weighted to nationally representative proportions by SEG, Region, GenderAge.</t>
  </si>
  <si>
    <t>Grid Summary: As far as you know, does your child ever eat or drink each of these types of food/drink at school?</t>
  </si>
  <si>
    <t>Fried foods (chips, nuggets, )</t>
  </si>
  <si>
    <t>Snacks (e.g. biscuits, crisps, chocolate, sweets)</t>
  </si>
  <si>
    <t>Pastries (sausage rolls, pies, pasties)</t>
  </si>
  <si>
    <t>Fresh fruit or vegetables (e.g. apples, carrot sticks)</t>
  </si>
  <si>
    <t>Sugary drinks</t>
  </si>
  <si>
    <t>Grid Summary: You said your child eats or drinks the following types of food/drink at school. As far as you know, how often do they have each one?</t>
  </si>
  <si>
    <t>Grid Summary: Before reading this survey, were you aware of each of the following?</t>
  </si>
  <si>
    <t>The introduction of new school food standards that increase healthy options like fruits and vegetables while limiting high-sugar foods and drinks on school menus</t>
  </si>
  <si>
    <t>Free breakfast clubs being rolled out to primary schools</t>
  </si>
  <si>
    <t>Extending Free School Meals to all children from households receiving Universal Credit</t>
  </si>
  <si>
    <t>A new national rule requiring all school lunches to contain some organic ingredients</t>
  </si>
  <si>
    <t>Don’t know</t>
  </si>
  <si>
    <t>Grid Summary: Do you think that these new standards will improve school dinners for children in each of the following circumstances?</t>
  </si>
  <si>
    <t>If they are implemented by schools alone</t>
  </si>
  <si>
    <t>If they are implemented by schools and also monitored and enforced by an external authority</t>
  </si>
  <si>
    <t>Grid Summary: To what extent would you support or oppose each of the following ideas?</t>
  </si>
  <si>
    <t>Extending Free School Meals to all children from low income households (e.g. those on Universal Credit)</t>
  </si>
  <si>
    <t>Extending Free School Meals to all primary school children</t>
  </si>
  <si>
    <t>Extending Free School Meals to all primary and secondary school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</si>
</sst>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11" x14ac:knownFonts="1">
    <font>
      <sz val="11"/>
      <color theme="1"/>
      <name val="Calibri"/>
      <family val="2"/>
      <scheme val="minor"/>
    </font>
    <font>
      <b/>
      <sz val="12"/>
      <color rgb="FF000000"/>
      <name val="Calibri"/>
      <family val="2"/>
    </font>
    <font>
      <b/>
      <sz val="18"/>
      <color rgb="FF000000"/>
      <name val="Calibri"/>
      <family val="2"/>
    </font>
    <font>
      <sz val="11"/>
      <name val="Calibri"/>
      <family val="2"/>
    </font>
    <font>
      <b/>
      <sz val="11"/>
      <name val="Calibri"/>
      <family val="2"/>
    </font>
    <font>
      <b/>
      <sz val="14"/>
      <name val="Calibri"/>
      <family val="2"/>
    </font>
    <font>
      <sz val="14"/>
      <name val="Calibri"/>
      <family val="2"/>
    </font>
    <font>
      <sz val="13"/>
      <name val="Calibri"/>
      <family val="2"/>
    </font>
    <font>
      <i/>
      <sz val="13"/>
      <name val="Calibri"/>
      <family val="2"/>
    </font>
    <font>
      <b/>
      <i/>
      <sz val="11"/>
      <name val="Calibri"/>
      <family val="2"/>
    </font>
    <font>
      <u/>
      <sz val="11"/>
      <color rgb="FF0563C1"/>
      <name val="Calibri"/>
      <family val="2"/>
    </font>
  </fonts>
  <fills count="2">
    <fill>
      <patternFill patternType="none"/>
    </fill>
    <fill>
      <patternFill patternType="gray125"/>
    </fill>
  </fills>
  <borders count="5">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2">
    <xf numFmtId="0" fontId="0" fillId="0" borderId="0"/>
    <xf numFmtId="0" fontId="3" fillId="0" borderId="1">
      <alignment horizontal="center" vertical="center" wrapText="1"/>
    </xf>
  </cellStyleXfs>
  <cellXfs count="34">
    <xf numFmtId="0" fontId="0" fillId="0" borderId="0" xfId="0"/>
    <xf numFmtId="0" fontId="5" fillId="0" borderId="0" xfId="0" applyFont="1"/>
    <xf numFmtId="0" fontId="6" fillId="0" borderId="0" xfId="0" applyFont="1" applyAlignment="1">
      <alignment horizontal="left" vertical="center"/>
    </xf>
    <xf numFmtId="0" fontId="8" fillId="0" borderId="0" xfId="0" applyFont="1" applyAlignment="1">
      <alignment horizontal="left" vertical="top"/>
    </xf>
    <xf numFmtId="0" fontId="2" fillId="0" borderId="0" xfId="0" applyFont="1"/>
    <xf numFmtId="0" fontId="10" fillId="0" borderId="0" xfId="0" applyFont="1"/>
    <xf numFmtId="0" fontId="4"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xf numFmtId="0" fontId="3" fillId="0" borderId="0" xfId="0" applyFont="1" applyAlignment="1">
      <alignment horizontal="left" vertical="center"/>
    </xf>
    <xf numFmtId="0" fontId="4" fillId="0" borderId="0" xfId="0" applyFont="1" applyAlignment="1">
      <alignment horizontal="left" vertical="center"/>
    </xf>
    <xf numFmtId="1" fontId="0" fillId="0" borderId="3" xfId="0" applyNumberFormat="1" applyBorder="1" applyAlignment="1">
      <alignment horizontal="center" vertical="center"/>
    </xf>
    <xf numFmtId="0" fontId="4" fillId="0" borderId="0" xfId="0" applyFont="1" applyAlignment="1">
      <alignment horizontal="left" vertical="top" wrapText="1"/>
    </xf>
    <xf numFmtId="0" fontId="9" fillId="0" borderId="0" xfId="0" applyFont="1" applyAlignment="1">
      <alignment horizontal="left" vertical="top" wrapText="1"/>
    </xf>
    <xf numFmtId="1" fontId="0" fillId="0" borderId="0" xfId="0" applyNumberFormat="1" applyAlignment="1">
      <alignment horizontal="center" vertical="center"/>
    </xf>
    <xf numFmtId="0" fontId="3" fillId="0" borderId="0" xfId="0" applyFont="1" applyAlignment="1">
      <alignment horizontal="left" vertical="top" wrapText="1"/>
    </xf>
    <xf numFmtId="9" fontId="0" fillId="0" borderId="0" xfId="0" applyNumberFormat="1" applyAlignment="1">
      <alignment horizontal="center" vertical="center"/>
    </xf>
    <xf numFmtId="0" fontId="1" fillId="0" borderId="0" xfId="0" applyFont="1"/>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9" fillId="0" borderId="0" xfId="0" applyFont="1"/>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1" fontId="0" fillId="0" borderId="4" xfId="0" applyNumberFormat="1" applyBorder="1" applyAlignment="1">
      <alignment horizontal="center" vertical="center"/>
    </xf>
    <xf numFmtId="164" fontId="0" fillId="0" borderId="0" xfId="0" applyNumberFormat="1"/>
    <xf numFmtId="9" fontId="0" fillId="0" borderId="0" xfId="0" applyNumberFormat="1"/>
    <xf numFmtId="0" fontId="4" fillId="0" borderId="4" xfId="0" applyFont="1" applyBorder="1" applyAlignment="1">
      <alignment horizontal="center" vertical="center"/>
    </xf>
    <xf numFmtId="0" fontId="0" fillId="0" borderId="4" xfId="0" applyBorder="1"/>
    <xf numFmtId="0" fontId="7" fillId="0" borderId="0" xfId="0" applyFont="1" applyAlignment="1">
      <alignment horizontal="left" vertical="top" wrapText="1"/>
    </xf>
    <xf numFmtId="0" fontId="0" fillId="0" borderId="0" xfId="0"/>
    <xf numFmtId="0" fontId="2" fillId="0" borderId="0" xfId="0" applyFont="1" applyAlignment="1">
      <alignment horizontal="center" vertical="top" wrapText="1"/>
    </xf>
    <xf numFmtId="0" fontId="1" fillId="0" borderId="0" xfId="0" applyFont="1"/>
  </cellXfs>
  <cellStyles count="2">
    <cellStyle name="Normal" xfId="0" builtinId="0"/>
    <cellStyle name="style_answers" xfId="1"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54C46AD-E681-4863-94DA-C04F55046299}">
  <we:reference id="29673e3c-d826-4f00-92ee-162334a52b1a" version="1.0.0.8" store="EXCatalog" storeType="EXCatalog"/>
  <we:alternateReferences>
    <we:reference id="WA200009404" version="1.0.0.8" store="en-GB" storeType="OMEX"/>
  </we:alternateReferences>
  <we:properties>
    <we:property name="claude.fileId" value="&quot;3797b4e0-5857-4795-9d14-6c3c79ecc631&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18"/>
  <sheetViews>
    <sheetView showGridLines="0" topLeftCell="A5" workbookViewId="0">
      <selection activeCell="J18" sqref="J18"/>
    </sheetView>
  </sheetViews>
  <sheetFormatPr defaultRowHeight="14.5" x14ac:dyDescent="0.35"/>
  <cols>
    <col min="6" max="6" width="25" customWidth="1"/>
    <col min="11" max="11" width="40" customWidth="1"/>
  </cols>
  <sheetData>
    <row r="7" spans="6:13" ht="40" customHeight="1" x14ac:dyDescent="0.35">
      <c r="F7" s="32" t="s">
        <v>0</v>
      </c>
      <c r="G7" s="31"/>
      <c r="H7" s="31"/>
      <c r="I7" s="31"/>
      <c r="J7" s="31"/>
      <c r="K7" s="31"/>
      <c r="L7" s="31"/>
    </row>
    <row r="10" spans="6:13" ht="20.149999999999999" customHeight="1" x14ac:dyDescent="0.45">
      <c r="F10" s="1" t="s">
        <v>1</v>
      </c>
      <c r="K10" s="2" t="s">
        <v>2</v>
      </c>
    </row>
    <row r="11" spans="6:13" ht="20.149999999999999" customHeight="1" x14ac:dyDescent="0.45">
      <c r="F11" s="1" t="s">
        <v>3</v>
      </c>
      <c r="K11" s="2" t="s">
        <v>4</v>
      </c>
    </row>
    <row r="12" spans="6:13" ht="20.149999999999999" customHeight="1" x14ac:dyDescent="0.45">
      <c r="F12" s="1" t="s">
        <v>5</v>
      </c>
      <c r="K12" s="2" t="s">
        <v>6</v>
      </c>
    </row>
    <row r="14" spans="6:13" ht="18.5" x14ac:dyDescent="0.45">
      <c r="F14" s="1" t="s">
        <v>7</v>
      </c>
    </row>
    <row r="15" spans="6:13" ht="50.15" customHeight="1" x14ac:dyDescent="0.35">
      <c r="F15" s="30" t="s">
        <v>8</v>
      </c>
      <c r="G15" s="31"/>
      <c r="H15" s="31"/>
      <c r="I15" s="31"/>
      <c r="J15" s="31"/>
      <c r="K15" s="31"/>
      <c r="L15" s="31"/>
      <c r="M15" s="31"/>
    </row>
    <row r="17" spans="6:6" ht="30" customHeight="1" x14ac:dyDescent="0.35">
      <c r="F17" s="3" t="s">
        <v>9</v>
      </c>
    </row>
    <row r="18" spans="6:6" ht="17" x14ac:dyDescent="0.35">
      <c r="F18" s="3" t="str">
        <f>HYPERLINK("mailto:polling@publicfirst.co.uk?subject=" &amp; F7, "polling@publicfirst.co.uk")</f>
        <v>polling@publicfirst.co.uk</v>
      </c>
    </row>
  </sheetData>
  <mergeCells count="2">
    <mergeCell ref="F15:M15"/>
    <mergeCell ref="F7:L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J24"/>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99</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100</v>
      </c>
      <c r="C9" s="18">
        <v>0.80482756700743063</v>
      </c>
      <c r="D9" s="18">
        <v>0.77679460796815647</v>
      </c>
      <c r="E9" s="18">
        <v>0.83172247232118579</v>
      </c>
      <c r="G9" s="18">
        <v>0.77137976587185464</v>
      </c>
      <c r="H9" s="18">
        <v>0.81176139915859724</v>
      </c>
      <c r="I9" s="18">
        <v>0.82633855051075977</v>
      </c>
      <c r="J9" s="18">
        <v>0.78740136760089008</v>
      </c>
      <c r="L9" s="18">
        <v>0.81112514895436116</v>
      </c>
      <c r="M9" s="18">
        <v>0.82286728941721499</v>
      </c>
      <c r="N9" s="18">
        <v>0.83277102464699515</v>
      </c>
      <c r="O9" s="18">
        <v>0.80138483063543453</v>
      </c>
      <c r="P9" s="18">
        <v>0.83935102897523872</v>
      </c>
      <c r="R9" s="18">
        <v>0.80795999265830598</v>
      </c>
      <c r="S9" s="18">
        <v>0.78581801207430191</v>
      </c>
      <c r="T9" s="18">
        <v>0.82034322668788906</v>
      </c>
      <c r="U9" s="18">
        <v>0.81112514895436116</v>
      </c>
      <c r="W9" s="18">
        <v>0.80733547528637739</v>
      </c>
      <c r="X9" s="18">
        <v>0.80828914248293882</v>
      </c>
      <c r="Y9" s="18">
        <v>0.79948865554492377</v>
      </c>
      <c r="Z9" s="18">
        <v>0.80620087856770251</v>
      </c>
      <c r="AB9" s="18">
        <v>0.80291266449036736</v>
      </c>
      <c r="AC9" s="18">
        <v>0.80499362399290009</v>
      </c>
      <c r="AE9" s="18">
        <v>0.79568121468509967</v>
      </c>
      <c r="AF9" s="18">
        <v>0.79779933910174916</v>
      </c>
      <c r="AG9" s="18">
        <v>0.8231694492980941</v>
      </c>
      <c r="AH9" s="18">
        <v>0.78800372826329146</v>
      </c>
    </row>
    <row r="10" spans="2:36" ht="19" customHeight="1" x14ac:dyDescent="0.35">
      <c r="B10" s="20" t="s">
        <v>101</v>
      </c>
      <c r="C10" s="18">
        <v>0.4839697392520696</v>
      </c>
      <c r="D10" s="18">
        <v>0.43251637973415569</v>
      </c>
      <c r="E10" s="18">
        <v>0.53245882955409851</v>
      </c>
      <c r="G10" s="18">
        <v>0.4655474334971943</v>
      </c>
      <c r="H10" s="18">
        <v>0.48372118923490892</v>
      </c>
      <c r="I10" s="18">
        <v>0.47803575834692402</v>
      </c>
      <c r="J10" s="18">
        <v>0.54902430620551312</v>
      </c>
      <c r="L10" s="18">
        <v>0.3966776113006551</v>
      </c>
      <c r="M10" s="18">
        <v>0.43208503626020872</v>
      </c>
      <c r="N10" s="18">
        <v>0.5392206338617378</v>
      </c>
      <c r="O10" s="18">
        <v>0.52953864830506725</v>
      </c>
      <c r="P10" s="18">
        <v>0.5275100294023638</v>
      </c>
      <c r="R10" s="18">
        <v>0.49276954139642881</v>
      </c>
      <c r="S10" s="18">
        <v>0.48343425143375263</v>
      </c>
      <c r="T10" s="18">
        <v>0.53441878017466371</v>
      </c>
      <c r="U10" s="18">
        <v>0.3966776113006551</v>
      </c>
      <c r="W10" s="18">
        <v>0.56718100361101975</v>
      </c>
      <c r="X10" s="18">
        <v>0.500393198810551</v>
      </c>
      <c r="Y10" s="18">
        <v>0.45563294607648469</v>
      </c>
      <c r="Z10" s="18">
        <v>0.42396356444955557</v>
      </c>
      <c r="AB10" s="18">
        <v>0.49980385988345838</v>
      </c>
      <c r="AC10" s="18">
        <v>0.46600524152263229</v>
      </c>
      <c r="AE10" s="18">
        <v>0.46563672807733902</v>
      </c>
      <c r="AF10" s="18">
        <v>0.49340437813750632</v>
      </c>
      <c r="AG10" s="18">
        <v>0.47001872995182881</v>
      </c>
      <c r="AH10" s="18">
        <v>0.54855366345321011</v>
      </c>
    </row>
    <row r="11" spans="2:36" ht="32.15" customHeight="1" x14ac:dyDescent="0.35">
      <c r="B11" s="20" t="s">
        <v>102</v>
      </c>
      <c r="C11" s="18">
        <v>0.45719891867847912</v>
      </c>
      <c r="D11" s="18">
        <v>0.44264100417305591</v>
      </c>
      <c r="E11" s="18">
        <v>0.47426450308784979</v>
      </c>
      <c r="G11" s="18">
        <v>0.32859920746991322</v>
      </c>
      <c r="H11" s="18">
        <v>0.47626369048733919</v>
      </c>
      <c r="I11" s="18">
        <v>0.50656451517225354</v>
      </c>
      <c r="J11" s="18">
        <v>0.53002009408390571</v>
      </c>
      <c r="L11" s="18">
        <v>0.33438170237250131</v>
      </c>
      <c r="M11" s="18">
        <v>0.44638181319217979</v>
      </c>
      <c r="N11" s="18">
        <v>0.49337432783791613</v>
      </c>
      <c r="O11" s="18">
        <v>0.44501241272266862</v>
      </c>
      <c r="P11" s="18">
        <v>0.5034323101936109</v>
      </c>
      <c r="R11" s="18">
        <v>0.46466423740946139</v>
      </c>
      <c r="S11" s="18">
        <v>0.46264114491499608</v>
      </c>
      <c r="T11" s="18">
        <v>0.52600657576830945</v>
      </c>
      <c r="U11" s="18">
        <v>0.33438170237250131</v>
      </c>
      <c r="W11" s="18">
        <v>0.52824360827491312</v>
      </c>
      <c r="X11" s="18">
        <v>0.50879343822676681</v>
      </c>
      <c r="Y11" s="18">
        <v>0.41742477564953062</v>
      </c>
      <c r="Z11" s="18">
        <v>0.3795205583345756</v>
      </c>
      <c r="AB11" s="18">
        <v>0.47624392987070252</v>
      </c>
      <c r="AC11" s="18">
        <v>0.44200616425368089</v>
      </c>
      <c r="AE11" s="18">
        <v>0.41062175886860752</v>
      </c>
      <c r="AF11" s="18">
        <v>0.39725020085484758</v>
      </c>
      <c r="AG11" s="18">
        <v>0.51128703537999332</v>
      </c>
      <c r="AH11" s="18">
        <v>0.50744484825824288</v>
      </c>
    </row>
    <row r="12" spans="2:36" ht="19" customHeight="1" x14ac:dyDescent="0.35">
      <c r="B12" s="20" t="s">
        <v>103</v>
      </c>
      <c r="C12" s="18">
        <v>0.43981664118397978</v>
      </c>
      <c r="D12" s="18">
        <v>0.47604310831398627</v>
      </c>
      <c r="E12" s="18">
        <v>0.40361538928773077</v>
      </c>
      <c r="G12" s="18">
        <v>0.41827497526607837</v>
      </c>
      <c r="H12" s="18">
        <v>0.3948159747203886</v>
      </c>
      <c r="I12" s="18">
        <v>0.4868968572467095</v>
      </c>
      <c r="J12" s="18">
        <v>0.55131194507876191</v>
      </c>
      <c r="L12" s="18">
        <v>0.47136416012213478</v>
      </c>
      <c r="M12" s="18">
        <v>0.39317643389507678</v>
      </c>
      <c r="N12" s="18">
        <v>0.43580181524584588</v>
      </c>
      <c r="O12" s="18">
        <v>0.42067220677760542</v>
      </c>
      <c r="P12" s="18">
        <v>0.35586451594365609</v>
      </c>
      <c r="R12" s="18">
        <v>0.41797299299876373</v>
      </c>
      <c r="S12" s="18">
        <v>0.4375828766771041</v>
      </c>
      <c r="T12" s="18">
        <v>0.44507539008726898</v>
      </c>
      <c r="U12" s="18">
        <v>0.47136416012213478</v>
      </c>
      <c r="W12" s="18">
        <v>0.30039888268825943</v>
      </c>
      <c r="X12" s="18">
        <v>0.43951442455774048</v>
      </c>
      <c r="Y12" s="18">
        <v>0.4458187180513376</v>
      </c>
      <c r="Z12" s="18">
        <v>0.53410576573574542</v>
      </c>
      <c r="AB12" s="18">
        <v>0.3772264363197036</v>
      </c>
      <c r="AC12" s="18">
        <v>0.49438467200322339</v>
      </c>
      <c r="AE12" s="18">
        <v>0.49540992396818978</v>
      </c>
      <c r="AF12" s="18">
        <v>0.36007898205790129</v>
      </c>
      <c r="AG12" s="18">
        <v>0.42017258924728751</v>
      </c>
      <c r="AH12" s="18">
        <v>0.47653368442223898</v>
      </c>
    </row>
    <row r="13" spans="2:36" ht="19" customHeight="1" x14ac:dyDescent="0.35">
      <c r="B13" s="20" t="s">
        <v>104</v>
      </c>
      <c r="C13" s="18">
        <v>0.32585499044717209</v>
      </c>
      <c r="D13" s="18">
        <v>0.29894616521513923</v>
      </c>
      <c r="E13" s="18">
        <v>0.35451846779242241</v>
      </c>
      <c r="G13" s="18">
        <v>0.3811165802177765</v>
      </c>
      <c r="H13" s="18">
        <v>0.30212860605251468</v>
      </c>
      <c r="I13" s="18">
        <v>0.3459608310445883</v>
      </c>
      <c r="J13" s="18">
        <v>0.23589800080575471</v>
      </c>
      <c r="L13" s="18">
        <v>0.27301478184429129</v>
      </c>
      <c r="M13" s="18">
        <v>0.28491234953773492</v>
      </c>
      <c r="N13" s="18">
        <v>0.32638251472309321</v>
      </c>
      <c r="O13" s="18">
        <v>0.42614292959415462</v>
      </c>
      <c r="P13" s="18">
        <v>0.34931332328357839</v>
      </c>
      <c r="R13" s="18">
        <v>0.31592542047812128</v>
      </c>
      <c r="S13" s="18">
        <v>0.35759849900399299</v>
      </c>
      <c r="T13" s="18">
        <v>0.33394720524210858</v>
      </c>
      <c r="U13" s="18">
        <v>0.27301478184429129</v>
      </c>
      <c r="W13" s="18">
        <v>0.30152230111052092</v>
      </c>
      <c r="X13" s="18">
        <v>0.30455201286307271</v>
      </c>
      <c r="Y13" s="18">
        <v>0.33440026311040322</v>
      </c>
      <c r="Z13" s="18">
        <v>0.36985894290544152</v>
      </c>
      <c r="AB13" s="18">
        <v>0.33479681064922229</v>
      </c>
      <c r="AC13" s="18">
        <v>0.31888211041991071</v>
      </c>
      <c r="AE13" s="18">
        <v>0.34309564902825679</v>
      </c>
      <c r="AF13" s="18">
        <v>0.31390265350250701</v>
      </c>
      <c r="AG13" s="18">
        <v>0.31900699137193161</v>
      </c>
      <c r="AH13" s="18">
        <v>0.3212061610615119</v>
      </c>
    </row>
    <row r="14" spans="2:36" ht="32.15" customHeight="1" x14ac:dyDescent="0.35">
      <c r="B14" s="20" t="s">
        <v>105</v>
      </c>
      <c r="C14" s="18">
        <v>0.32290428755110212</v>
      </c>
      <c r="D14" s="18">
        <v>0.30857347147577557</v>
      </c>
      <c r="E14" s="18">
        <v>0.3389981992329642</v>
      </c>
      <c r="G14" s="18">
        <v>0.30426112686526202</v>
      </c>
      <c r="H14" s="18">
        <v>0.33071821171860422</v>
      </c>
      <c r="I14" s="18">
        <v>0.32534340885231122</v>
      </c>
      <c r="J14" s="18">
        <v>0.32510369758243518</v>
      </c>
      <c r="L14" s="18">
        <v>0.35469202566426328</v>
      </c>
      <c r="M14" s="18">
        <v>0.30080237724906422</v>
      </c>
      <c r="N14" s="18">
        <v>0.30456844984158199</v>
      </c>
      <c r="O14" s="18">
        <v>0.32583248216729721</v>
      </c>
      <c r="P14" s="18">
        <v>0.35294042824063948</v>
      </c>
      <c r="R14" s="18">
        <v>0.35190237816321612</v>
      </c>
      <c r="S14" s="18">
        <v>0.28441478447284091</v>
      </c>
      <c r="T14" s="18">
        <v>0.31643789763481328</v>
      </c>
      <c r="U14" s="18">
        <v>0.35469202566426328</v>
      </c>
      <c r="W14" s="18">
        <v>0.31810513698199661</v>
      </c>
      <c r="X14" s="18">
        <v>0.33813911816154107</v>
      </c>
      <c r="Y14" s="18">
        <v>0.33010913482929699</v>
      </c>
      <c r="Z14" s="18">
        <v>0.30317924994703621</v>
      </c>
      <c r="AB14" s="18">
        <v>0.31232189041073888</v>
      </c>
      <c r="AC14" s="18">
        <v>0.33473930759921178</v>
      </c>
      <c r="AE14" s="18">
        <v>0.32846244807585501</v>
      </c>
      <c r="AF14" s="18">
        <v>0.31012988625000582</v>
      </c>
      <c r="AG14" s="18">
        <v>0.33385879507662147</v>
      </c>
      <c r="AH14" s="18">
        <v>0.29985920164125918</v>
      </c>
    </row>
    <row r="15" spans="2:36" ht="32.15" customHeight="1" x14ac:dyDescent="0.35">
      <c r="B15" s="20" t="s">
        <v>106</v>
      </c>
      <c r="C15" s="18">
        <v>0.32274309355253089</v>
      </c>
      <c r="D15" s="18">
        <v>0.28818390156496387</v>
      </c>
      <c r="E15" s="18">
        <v>0.35596311914508028</v>
      </c>
      <c r="G15" s="18">
        <v>0.308649110322197</v>
      </c>
      <c r="H15" s="18">
        <v>0.34184694430329637</v>
      </c>
      <c r="I15" s="18">
        <v>0.32522987188576002</v>
      </c>
      <c r="J15" s="18">
        <v>0.2617466189810464</v>
      </c>
      <c r="L15" s="18">
        <v>0.3815671694295879</v>
      </c>
      <c r="M15" s="18">
        <v>0.3634048699331367</v>
      </c>
      <c r="N15" s="18">
        <v>0.35726142127605443</v>
      </c>
      <c r="O15" s="18">
        <v>0.29489006353843428</v>
      </c>
      <c r="P15" s="18">
        <v>0.33303302150501352</v>
      </c>
      <c r="R15" s="18">
        <v>0.32667968749564041</v>
      </c>
      <c r="S15" s="18">
        <v>0.29491707604286632</v>
      </c>
      <c r="T15" s="18">
        <v>0.31237261703653191</v>
      </c>
      <c r="U15" s="18">
        <v>0.3815671694295879</v>
      </c>
      <c r="W15" s="18">
        <v>0.37540206083028599</v>
      </c>
      <c r="X15" s="18">
        <v>0.28928298925002399</v>
      </c>
      <c r="Y15" s="18">
        <v>0.32968825651007899</v>
      </c>
      <c r="Z15" s="18">
        <v>0.31775205414367519</v>
      </c>
      <c r="AB15" s="18">
        <v>0.3425804322771463</v>
      </c>
      <c r="AC15" s="18">
        <v>0.30615054988250873</v>
      </c>
      <c r="AE15" s="18">
        <v>0.31867084066086632</v>
      </c>
      <c r="AF15" s="18">
        <v>0.36558532792394982</v>
      </c>
      <c r="AG15" s="18">
        <v>0.30667894423502989</v>
      </c>
      <c r="AH15" s="18">
        <v>0.31329940234059778</v>
      </c>
    </row>
    <row r="16" spans="2:36" ht="32.15" customHeight="1" x14ac:dyDescent="0.35">
      <c r="B16" s="20" t="s">
        <v>107</v>
      </c>
      <c r="C16" s="18">
        <v>0.31360703188006422</v>
      </c>
      <c r="D16" s="18">
        <v>0.30334334409691621</v>
      </c>
      <c r="E16" s="18">
        <v>0.32559026051010981</v>
      </c>
      <c r="G16" s="18">
        <v>0.27771864115554268</v>
      </c>
      <c r="H16" s="18">
        <v>0.29558362054982351</v>
      </c>
      <c r="I16" s="18">
        <v>0.35157093379713039</v>
      </c>
      <c r="J16" s="18">
        <v>0.36506699787596558</v>
      </c>
      <c r="L16" s="18">
        <v>0.29788019982425468</v>
      </c>
      <c r="M16" s="18">
        <v>0.31259744188194633</v>
      </c>
      <c r="N16" s="18">
        <v>0.31976130892766569</v>
      </c>
      <c r="O16" s="18">
        <v>0.34345969752797989</v>
      </c>
      <c r="P16" s="18">
        <v>0.29066550561676158</v>
      </c>
      <c r="R16" s="18">
        <v>0.31131715531791571</v>
      </c>
      <c r="S16" s="18">
        <v>0.31212500045885899</v>
      </c>
      <c r="T16" s="18">
        <v>0.32865202683800349</v>
      </c>
      <c r="U16" s="18">
        <v>0.29788019982425468</v>
      </c>
      <c r="W16" s="18">
        <v>0.32982384203134962</v>
      </c>
      <c r="X16" s="18">
        <v>0.30112848893895261</v>
      </c>
      <c r="Y16" s="18">
        <v>0.3236627143486081</v>
      </c>
      <c r="Z16" s="18">
        <v>0.30370657287363151</v>
      </c>
      <c r="AB16" s="18">
        <v>0.28876222929401002</v>
      </c>
      <c r="AC16" s="18">
        <v>0.33248376996134499</v>
      </c>
      <c r="AE16" s="18">
        <v>0.31096535129326308</v>
      </c>
      <c r="AF16" s="18">
        <v>0.2466575260014516</v>
      </c>
      <c r="AG16" s="18">
        <v>0.33222525840762551</v>
      </c>
      <c r="AH16" s="18">
        <v>0.36566356623046292</v>
      </c>
    </row>
    <row r="17" spans="2:34" ht="32.15" customHeight="1" x14ac:dyDescent="0.35">
      <c r="B17" s="20" t="s">
        <v>108</v>
      </c>
      <c r="C17" s="18">
        <v>0.28917151358817322</v>
      </c>
      <c r="D17" s="18">
        <v>0.27074407542720808</v>
      </c>
      <c r="E17" s="18">
        <v>0.3036191574879642</v>
      </c>
      <c r="G17" s="18">
        <v>0.28392985263721682</v>
      </c>
      <c r="H17" s="18">
        <v>0.26668588339726718</v>
      </c>
      <c r="I17" s="18">
        <v>0.33799191772200088</v>
      </c>
      <c r="J17" s="18">
        <v>0.25171203522400848</v>
      </c>
      <c r="L17" s="18">
        <v>0.33885565791608557</v>
      </c>
      <c r="M17" s="18">
        <v>0.23530603184145329</v>
      </c>
      <c r="N17" s="18">
        <v>0.20881643132377009</v>
      </c>
      <c r="O17" s="18">
        <v>0.28901701660890289</v>
      </c>
      <c r="P17" s="18">
        <v>0.29430520881587052</v>
      </c>
      <c r="R17" s="18">
        <v>0.28603698739833289</v>
      </c>
      <c r="S17" s="18">
        <v>0.30706280912195821</v>
      </c>
      <c r="T17" s="18">
        <v>0.23688667570313929</v>
      </c>
      <c r="U17" s="18">
        <v>0.33885565791608557</v>
      </c>
      <c r="W17" s="18">
        <v>0.25878545294506228</v>
      </c>
      <c r="X17" s="18">
        <v>0.2352203606526328</v>
      </c>
      <c r="Y17" s="18">
        <v>0.33474015073561719</v>
      </c>
      <c r="Z17" s="18">
        <v>0.3379433264721039</v>
      </c>
      <c r="AB17" s="18">
        <v>0.28896071614039992</v>
      </c>
      <c r="AC17" s="18">
        <v>0.28580170578108038</v>
      </c>
      <c r="AE17" s="18">
        <v>0.32685432635819728</v>
      </c>
      <c r="AF17" s="18">
        <v>0.27352252786070358</v>
      </c>
      <c r="AG17" s="18">
        <v>0.26209007454513172</v>
      </c>
      <c r="AH17" s="18">
        <v>0.29565103404788617</v>
      </c>
    </row>
    <row r="18" spans="2:34" ht="32.15" customHeight="1" x14ac:dyDescent="0.35">
      <c r="B18" s="20" t="s">
        <v>109</v>
      </c>
      <c r="C18" s="18">
        <v>0.18808354942247971</v>
      </c>
      <c r="D18" s="18">
        <v>0.19891458213183569</v>
      </c>
      <c r="E18" s="18">
        <v>0.17831730889093189</v>
      </c>
      <c r="G18" s="18">
        <v>0.1555813292894935</v>
      </c>
      <c r="H18" s="18">
        <v>0.158181158754651</v>
      </c>
      <c r="I18" s="18">
        <v>0.23480631091088819</v>
      </c>
      <c r="J18" s="18">
        <v>0.25824433182492601</v>
      </c>
      <c r="L18" s="18">
        <v>0.1881189321260523</v>
      </c>
      <c r="M18" s="18">
        <v>0.20360595269349269</v>
      </c>
      <c r="N18" s="18">
        <v>0.16738265288736809</v>
      </c>
      <c r="O18" s="18">
        <v>0.16569951825361209</v>
      </c>
      <c r="P18" s="18">
        <v>0.18050484907459219</v>
      </c>
      <c r="R18" s="18">
        <v>0.19859278166515371</v>
      </c>
      <c r="S18" s="18">
        <v>0.17293351705401261</v>
      </c>
      <c r="T18" s="18">
        <v>0.1950333994759072</v>
      </c>
      <c r="U18" s="18">
        <v>0.1881189321260523</v>
      </c>
      <c r="W18" s="18">
        <v>0.1507361486501485</v>
      </c>
      <c r="X18" s="18">
        <v>0.20296610667608189</v>
      </c>
      <c r="Y18" s="18">
        <v>0.20404150578033631</v>
      </c>
      <c r="Z18" s="18">
        <v>0.1879780494176328</v>
      </c>
      <c r="AB18" s="18">
        <v>0.17200724353225949</v>
      </c>
      <c r="AC18" s="18">
        <v>0.2037066985698717</v>
      </c>
      <c r="AE18" s="18">
        <v>0.16275933879276219</v>
      </c>
      <c r="AF18" s="18">
        <v>0.15478561450198541</v>
      </c>
      <c r="AG18" s="18">
        <v>0.20651588840280269</v>
      </c>
      <c r="AH18" s="18">
        <v>0.2448381463117334</v>
      </c>
    </row>
    <row r="19" spans="2:34" ht="19" customHeight="1" x14ac:dyDescent="0.35">
      <c r="B19" s="20" t="s">
        <v>110</v>
      </c>
      <c r="C19" s="18">
        <v>5.9199353908872578E-3</v>
      </c>
      <c r="D19" s="18">
        <v>1.754709344691958E-3</v>
      </c>
      <c r="E19" s="18">
        <v>7.6235790008847646E-3</v>
      </c>
      <c r="G19" s="18">
        <v>3.9858044646707454E-3</v>
      </c>
      <c r="H19" s="18">
        <v>2.4022862368146881E-3</v>
      </c>
      <c r="I19" s="18">
        <v>1.0944051285517391E-2</v>
      </c>
      <c r="J19" s="18">
        <v>1.1020313787120921E-2</v>
      </c>
      <c r="L19" s="18">
        <v>6.1701506393090529E-3</v>
      </c>
      <c r="M19" s="18">
        <v>1.3586454000839229E-2</v>
      </c>
      <c r="N19" s="18">
        <v>0</v>
      </c>
      <c r="O19" s="18">
        <v>7.9137328499804364E-3</v>
      </c>
      <c r="P19" s="18">
        <v>1.0411385226080859E-2</v>
      </c>
      <c r="R19" s="18">
        <v>1.45506818202233E-2</v>
      </c>
      <c r="S19" s="18">
        <v>2.8613655805097169E-3</v>
      </c>
      <c r="T19" s="18">
        <v>0</v>
      </c>
      <c r="U19" s="18">
        <v>6.1701506393090529E-3</v>
      </c>
      <c r="W19" s="18">
        <v>1.6330263939234611E-2</v>
      </c>
      <c r="X19" s="18">
        <v>2.8324343865340829E-3</v>
      </c>
      <c r="Y19" s="18">
        <v>0</v>
      </c>
      <c r="Z19" s="18">
        <v>2.953854589418198E-3</v>
      </c>
      <c r="AB19" s="18">
        <v>3.7941425887107259E-3</v>
      </c>
      <c r="AC19" s="18">
        <v>5.4948150910577699E-3</v>
      </c>
      <c r="AE19" s="18">
        <v>5.6624391604793278E-3</v>
      </c>
      <c r="AF19" s="18">
        <v>4.5150265284268484E-3</v>
      </c>
      <c r="AG19" s="18">
        <v>6.4309002433715987E-3</v>
      </c>
      <c r="AH19" s="18">
        <v>7.1604179854723492E-3</v>
      </c>
    </row>
    <row r="21" spans="2:34" x14ac:dyDescent="0.35">
      <c r="B21" t="s">
        <v>206</v>
      </c>
    </row>
    <row r="22" spans="2:34" x14ac:dyDescent="0.35">
      <c r="B22" t="s">
        <v>207</v>
      </c>
    </row>
    <row r="24" spans="2:34" x14ac:dyDescent="0.35">
      <c r="B24"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J25"/>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111</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46" customHeight="1" x14ac:dyDescent="0.35">
      <c r="B9" s="20" t="s">
        <v>112</v>
      </c>
      <c r="C9" s="18">
        <v>0.43960232325179849</v>
      </c>
      <c r="D9" s="18">
        <v>0.42407715152984909</v>
      </c>
      <c r="E9" s="18">
        <v>0.45504942921798941</v>
      </c>
      <c r="G9" s="18">
        <v>0.39384190828543769</v>
      </c>
      <c r="H9" s="18">
        <v>0.441191592061765</v>
      </c>
      <c r="I9" s="18">
        <v>0.49545102748481362</v>
      </c>
      <c r="J9" s="18">
        <v>0.36889977569586541</v>
      </c>
      <c r="L9" s="18">
        <v>0.45239847470013722</v>
      </c>
      <c r="M9" s="18">
        <v>0.4308227191636021</v>
      </c>
      <c r="N9" s="18">
        <v>0.38512643636349492</v>
      </c>
      <c r="O9" s="18">
        <v>0.44023807490891659</v>
      </c>
      <c r="P9" s="18">
        <v>0.4533168853118752</v>
      </c>
      <c r="R9" s="18">
        <v>0.46154100531237191</v>
      </c>
      <c r="S9" s="18">
        <v>0.45684744224131157</v>
      </c>
      <c r="T9" s="18">
        <v>0.38566830404526259</v>
      </c>
      <c r="U9" s="18">
        <v>0.45239847470013722</v>
      </c>
      <c r="W9" s="18">
        <v>0.36298837357441721</v>
      </c>
      <c r="X9" s="18">
        <v>0.42602620844607442</v>
      </c>
      <c r="Y9" s="18">
        <v>0.48736829050572078</v>
      </c>
      <c r="Z9" s="18">
        <v>0.47920854892468773</v>
      </c>
      <c r="AB9" s="18">
        <v>0.43437056954049719</v>
      </c>
      <c r="AC9" s="18">
        <v>0.44167271710575062</v>
      </c>
      <c r="AE9" s="18">
        <v>0.47362526190887971</v>
      </c>
      <c r="AF9" s="18">
        <v>0.42470574132185418</v>
      </c>
      <c r="AG9" s="18">
        <v>0.43485091174067908</v>
      </c>
      <c r="AH9" s="18">
        <v>0.39547893214391733</v>
      </c>
    </row>
    <row r="10" spans="2:36" ht="32.15" customHeight="1" x14ac:dyDescent="0.35">
      <c r="B10" s="20" t="s">
        <v>113</v>
      </c>
      <c r="C10" s="18">
        <v>0.37439262331843087</v>
      </c>
      <c r="D10" s="18">
        <v>0.39668122224275632</v>
      </c>
      <c r="E10" s="18">
        <v>0.35422500052661998</v>
      </c>
      <c r="G10" s="18">
        <v>0.31967080374676499</v>
      </c>
      <c r="H10" s="18">
        <v>0.34026751307742448</v>
      </c>
      <c r="I10" s="18">
        <v>0.43982900014115328</v>
      </c>
      <c r="J10" s="18">
        <v>0.45962189546763582</v>
      </c>
      <c r="L10" s="18">
        <v>0.39476013507461022</v>
      </c>
      <c r="M10" s="18">
        <v>0.36338121862258288</v>
      </c>
      <c r="N10" s="18">
        <v>0.41361106514038909</v>
      </c>
      <c r="O10" s="18">
        <v>0.39562120734839101</v>
      </c>
      <c r="P10" s="18">
        <v>0.28642124045131828</v>
      </c>
      <c r="R10" s="18">
        <v>0.32867063691758869</v>
      </c>
      <c r="S10" s="18">
        <v>0.36914796401049788</v>
      </c>
      <c r="T10" s="18">
        <v>0.41720738161583498</v>
      </c>
      <c r="U10" s="18">
        <v>0.39476013507461022</v>
      </c>
      <c r="W10" s="18">
        <v>0.33683894692853189</v>
      </c>
      <c r="X10" s="18">
        <v>0.33013032295863298</v>
      </c>
      <c r="Y10" s="18">
        <v>0.41404067403104011</v>
      </c>
      <c r="Z10" s="18">
        <v>0.42598008308382213</v>
      </c>
      <c r="AB10" s="18">
        <v>0.39870477789198933</v>
      </c>
      <c r="AC10" s="18">
        <v>0.35406963675316888</v>
      </c>
      <c r="AE10" s="18">
        <v>0.35030973442894769</v>
      </c>
      <c r="AF10" s="18">
        <v>0.34192286476221317</v>
      </c>
      <c r="AG10" s="18">
        <v>0.40145016897481228</v>
      </c>
      <c r="AH10" s="18">
        <v>0.40480279320699858</v>
      </c>
    </row>
    <row r="11" spans="2:36" ht="32.15" customHeight="1" x14ac:dyDescent="0.35">
      <c r="B11" s="20" t="s">
        <v>114</v>
      </c>
      <c r="C11" s="18">
        <v>0.31822535350724912</v>
      </c>
      <c r="D11" s="18">
        <v>0.2944258320372321</v>
      </c>
      <c r="E11" s="18">
        <v>0.34374333419987319</v>
      </c>
      <c r="G11" s="18">
        <v>0.34284386700473102</v>
      </c>
      <c r="H11" s="18">
        <v>0.36164216126577131</v>
      </c>
      <c r="I11" s="18">
        <v>0.27279102680388079</v>
      </c>
      <c r="J11" s="18">
        <v>0.20127225123818809</v>
      </c>
      <c r="L11" s="18">
        <v>0.34192757393320727</v>
      </c>
      <c r="M11" s="18">
        <v>0.34518006353800579</v>
      </c>
      <c r="N11" s="18">
        <v>0.2709606718422346</v>
      </c>
      <c r="O11" s="18">
        <v>0.29938120523669709</v>
      </c>
      <c r="P11" s="18">
        <v>0.33479278258086842</v>
      </c>
      <c r="R11" s="18">
        <v>0.33840863892721379</v>
      </c>
      <c r="S11" s="18">
        <v>0.31101082605505509</v>
      </c>
      <c r="T11" s="18">
        <v>0.28870796841936891</v>
      </c>
      <c r="U11" s="18">
        <v>0.34192757393320727</v>
      </c>
      <c r="W11" s="18">
        <v>0.27323771921525197</v>
      </c>
      <c r="X11" s="18">
        <v>0.285978130208211</v>
      </c>
      <c r="Y11" s="18">
        <v>0.36336022497236548</v>
      </c>
      <c r="Z11" s="18">
        <v>0.3624525312817049</v>
      </c>
      <c r="AB11" s="18">
        <v>0.312567559056945</v>
      </c>
      <c r="AC11" s="18">
        <v>0.32405057173964402</v>
      </c>
      <c r="AE11" s="18">
        <v>0.40796208724066962</v>
      </c>
      <c r="AF11" s="18">
        <v>0.34172445203291041</v>
      </c>
      <c r="AG11" s="18">
        <v>0.25538151499688888</v>
      </c>
      <c r="AH11" s="18">
        <v>0.24380041340554531</v>
      </c>
    </row>
    <row r="12" spans="2:36" ht="32.15" customHeight="1" x14ac:dyDescent="0.35">
      <c r="B12" s="20" t="s">
        <v>115</v>
      </c>
      <c r="C12" s="18">
        <v>0.31200721595092051</v>
      </c>
      <c r="D12" s="18">
        <v>0.25853666516382401</v>
      </c>
      <c r="E12" s="18">
        <v>0.3615555268096981</v>
      </c>
      <c r="G12" s="18">
        <v>0.24982679107115849</v>
      </c>
      <c r="H12" s="18">
        <v>0.33685787597899458</v>
      </c>
      <c r="I12" s="18">
        <v>0.29347165558985677</v>
      </c>
      <c r="J12" s="18">
        <v>0.40884597151032209</v>
      </c>
      <c r="L12" s="18">
        <v>0.23455241727280429</v>
      </c>
      <c r="M12" s="18">
        <v>0.29050277919017259</v>
      </c>
      <c r="N12" s="18">
        <v>0.36833956148266012</v>
      </c>
      <c r="O12" s="18">
        <v>0.32172414604038291</v>
      </c>
      <c r="P12" s="18">
        <v>0.39966717596084039</v>
      </c>
      <c r="R12" s="18">
        <v>0.33774969054302789</v>
      </c>
      <c r="S12" s="18">
        <v>0.29066974743692642</v>
      </c>
      <c r="T12" s="18">
        <v>0.36256688184353281</v>
      </c>
      <c r="U12" s="18">
        <v>0.23455241727280429</v>
      </c>
      <c r="W12" s="18">
        <v>0.38047203616230763</v>
      </c>
      <c r="X12" s="18">
        <v>0.34831399339389563</v>
      </c>
      <c r="Y12" s="18">
        <v>0.28424166943233542</v>
      </c>
      <c r="Z12" s="18">
        <v>0.22712878430863359</v>
      </c>
      <c r="AB12" s="18">
        <v>0.33922404982100762</v>
      </c>
      <c r="AC12" s="18">
        <v>0.28629680846109279</v>
      </c>
      <c r="AE12" s="18">
        <v>0.2339008485706815</v>
      </c>
      <c r="AF12" s="18">
        <v>0.29137757364052919</v>
      </c>
      <c r="AG12" s="18">
        <v>0.34898321344757438</v>
      </c>
      <c r="AH12" s="18">
        <v>0.42296569176075471</v>
      </c>
    </row>
    <row r="13" spans="2:36" ht="19" customHeight="1" x14ac:dyDescent="0.35">
      <c r="B13" s="20" t="s">
        <v>116</v>
      </c>
      <c r="C13" s="18">
        <v>0.24107744376246759</v>
      </c>
      <c r="D13" s="18">
        <v>0.23363980067036921</v>
      </c>
      <c r="E13" s="18">
        <v>0.24983783250249969</v>
      </c>
      <c r="G13" s="18">
        <v>0.27445405517975707</v>
      </c>
      <c r="H13" s="18">
        <v>0.23440661920345529</v>
      </c>
      <c r="I13" s="18">
        <v>0.23933644865544179</v>
      </c>
      <c r="J13" s="18">
        <v>0.19524970335221081</v>
      </c>
      <c r="L13" s="18">
        <v>0.24517811069323439</v>
      </c>
      <c r="M13" s="18">
        <v>0.29846157130129508</v>
      </c>
      <c r="N13" s="18">
        <v>0.25013352599861299</v>
      </c>
      <c r="O13" s="18">
        <v>0.20195014760153709</v>
      </c>
      <c r="P13" s="18">
        <v>0.2350874996242317</v>
      </c>
      <c r="R13" s="18">
        <v>0.26599743604210208</v>
      </c>
      <c r="S13" s="18">
        <v>0.2239878150963456</v>
      </c>
      <c r="T13" s="18">
        <v>0.23178389903756</v>
      </c>
      <c r="U13" s="18">
        <v>0.24517811069323439</v>
      </c>
      <c r="W13" s="18">
        <v>0.27922782263766238</v>
      </c>
      <c r="X13" s="18">
        <v>0.27083649652187652</v>
      </c>
      <c r="Y13" s="18">
        <v>0.2324440995703505</v>
      </c>
      <c r="Z13" s="18">
        <v>0.18867939663721359</v>
      </c>
      <c r="AB13" s="18">
        <v>0.24954807276725999</v>
      </c>
      <c r="AC13" s="18">
        <v>0.23549550552273429</v>
      </c>
      <c r="AE13" s="18">
        <v>0.23766281356118971</v>
      </c>
      <c r="AF13" s="18">
        <v>0.22480057645254869</v>
      </c>
      <c r="AG13" s="18">
        <v>0.2497985774764426</v>
      </c>
      <c r="AH13" s="18">
        <v>0.24917107077795519</v>
      </c>
    </row>
    <row r="14" spans="2:36" ht="32.15" customHeight="1" x14ac:dyDescent="0.35">
      <c r="B14" s="20" t="s">
        <v>117</v>
      </c>
      <c r="C14" s="18">
        <v>0.22935417086004931</v>
      </c>
      <c r="D14" s="18">
        <v>0.24774895216344889</v>
      </c>
      <c r="E14" s="18">
        <v>0.21226805876023899</v>
      </c>
      <c r="G14" s="18">
        <v>0.29254696621644238</v>
      </c>
      <c r="H14" s="18">
        <v>0.2009405515983361</v>
      </c>
      <c r="I14" s="18">
        <v>0.22975213504099209</v>
      </c>
      <c r="J14" s="18">
        <v>0.20348341983479579</v>
      </c>
      <c r="L14" s="18">
        <v>0.24243458510620899</v>
      </c>
      <c r="M14" s="18">
        <v>0.23281014716371759</v>
      </c>
      <c r="N14" s="18">
        <v>0.2509535931139974</v>
      </c>
      <c r="O14" s="18">
        <v>0.206413875832581</v>
      </c>
      <c r="P14" s="18">
        <v>0.24457851431912031</v>
      </c>
      <c r="R14" s="18">
        <v>0.2309365399913669</v>
      </c>
      <c r="S14" s="18">
        <v>0.22320443611423649</v>
      </c>
      <c r="T14" s="18">
        <v>0.22622448236219109</v>
      </c>
      <c r="U14" s="18">
        <v>0.24243458510620899</v>
      </c>
      <c r="W14" s="18">
        <v>0.2487567581249667</v>
      </c>
      <c r="X14" s="18">
        <v>0.2230243511066195</v>
      </c>
      <c r="Y14" s="18">
        <v>0.18142848463710279</v>
      </c>
      <c r="Z14" s="18">
        <v>0.26137398484552898</v>
      </c>
      <c r="AB14" s="18">
        <v>0.2254806842754799</v>
      </c>
      <c r="AC14" s="18">
        <v>0.23455207823320481</v>
      </c>
      <c r="AE14" s="18">
        <v>0.24725109300281639</v>
      </c>
      <c r="AF14" s="18">
        <v>0.2154755034814535</v>
      </c>
      <c r="AG14" s="18">
        <v>0.23840108268710869</v>
      </c>
      <c r="AH14" s="18">
        <v>0.18473148931411079</v>
      </c>
    </row>
    <row r="15" spans="2:36" ht="32.15" customHeight="1" x14ac:dyDescent="0.35">
      <c r="B15" s="20" t="s">
        <v>118</v>
      </c>
      <c r="C15" s="18">
        <v>0.21620737522925609</v>
      </c>
      <c r="D15" s="18">
        <v>0.2115180504244234</v>
      </c>
      <c r="E15" s="18">
        <v>0.22208689643864951</v>
      </c>
      <c r="G15" s="18">
        <v>0.19032054058294059</v>
      </c>
      <c r="H15" s="18">
        <v>0.21403464863171789</v>
      </c>
      <c r="I15" s="18">
        <v>0.22613977035862809</v>
      </c>
      <c r="J15" s="18">
        <v>0.25849796901436067</v>
      </c>
      <c r="L15" s="18">
        <v>0.2121193490721667</v>
      </c>
      <c r="M15" s="18">
        <v>0.2082096491002354</v>
      </c>
      <c r="N15" s="18">
        <v>0.25171926632597053</v>
      </c>
      <c r="O15" s="18">
        <v>0.15459287905846111</v>
      </c>
      <c r="P15" s="18">
        <v>0.19183546502401819</v>
      </c>
      <c r="R15" s="18">
        <v>0.20849352592175049</v>
      </c>
      <c r="S15" s="18">
        <v>0.20095038262192921</v>
      </c>
      <c r="T15" s="18">
        <v>0.24613539184988389</v>
      </c>
      <c r="U15" s="18">
        <v>0.2121193490721667</v>
      </c>
      <c r="W15" s="18">
        <v>0.24063970127755119</v>
      </c>
      <c r="X15" s="18">
        <v>0.17421179472360809</v>
      </c>
      <c r="Y15" s="18">
        <v>0.2125806510227532</v>
      </c>
      <c r="Z15" s="18">
        <v>0.2534071495929015</v>
      </c>
      <c r="AB15" s="18">
        <v>0.2352649973426591</v>
      </c>
      <c r="AC15" s="18">
        <v>0.19927970021024741</v>
      </c>
      <c r="AE15" s="18">
        <v>0.2044883114555093</v>
      </c>
      <c r="AF15" s="18">
        <v>0.22724072412300561</v>
      </c>
      <c r="AG15" s="18">
        <v>0.21133331654543669</v>
      </c>
      <c r="AH15" s="18">
        <v>0.23996548948007809</v>
      </c>
    </row>
    <row r="16" spans="2:36" ht="32.15" customHeight="1" x14ac:dyDescent="0.35">
      <c r="B16" s="20" t="s">
        <v>119</v>
      </c>
      <c r="C16" s="18">
        <v>0.15944579786030419</v>
      </c>
      <c r="D16" s="18">
        <v>0.15280994223717531</v>
      </c>
      <c r="E16" s="18">
        <v>0.16389165278464049</v>
      </c>
      <c r="G16" s="18">
        <v>0.140617749504649</v>
      </c>
      <c r="H16" s="18">
        <v>0.14421890517872249</v>
      </c>
      <c r="I16" s="18">
        <v>0.19202825554855521</v>
      </c>
      <c r="J16" s="18">
        <v>0.1731001367569257</v>
      </c>
      <c r="L16" s="18">
        <v>0.1697561463773565</v>
      </c>
      <c r="M16" s="18">
        <v>0.1472170332470471</v>
      </c>
      <c r="N16" s="18">
        <v>0.17536713409669069</v>
      </c>
      <c r="O16" s="18">
        <v>0.183614456558086</v>
      </c>
      <c r="P16" s="18">
        <v>0.1130915604022847</v>
      </c>
      <c r="R16" s="18">
        <v>0.1437296396903617</v>
      </c>
      <c r="S16" s="18">
        <v>0.1669126807362572</v>
      </c>
      <c r="T16" s="18">
        <v>0.16057038314569161</v>
      </c>
      <c r="U16" s="18">
        <v>0.1697561463773565</v>
      </c>
      <c r="W16" s="18">
        <v>0.16370669919905981</v>
      </c>
      <c r="X16" s="18">
        <v>0.18758154717768941</v>
      </c>
      <c r="Y16" s="18">
        <v>0.16355262327748091</v>
      </c>
      <c r="Z16" s="18">
        <v>0.1246467147466109</v>
      </c>
      <c r="AB16" s="18">
        <v>0.14384737093150671</v>
      </c>
      <c r="AC16" s="18">
        <v>0.1744250084208166</v>
      </c>
      <c r="AE16" s="18">
        <v>0.13008500730323461</v>
      </c>
      <c r="AF16" s="18">
        <v>0.15374643120067541</v>
      </c>
      <c r="AG16" s="18">
        <v>0.18683658368933581</v>
      </c>
      <c r="AH16" s="18">
        <v>0.16329660327195869</v>
      </c>
    </row>
    <row r="17" spans="2:34" ht="19" customHeight="1" x14ac:dyDescent="0.35">
      <c r="B17" s="20" t="s">
        <v>120</v>
      </c>
      <c r="C17" s="18">
        <v>0.12877808177964889</v>
      </c>
      <c r="D17" s="18">
        <v>0.15165294875013791</v>
      </c>
      <c r="E17" s="18">
        <v>0.10360129643640539</v>
      </c>
      <c r="G17" s="18">
        <v>0.1841131285408687</v>
      </c>
      <c r="H17" s="18">
        <v>0.13382215850263829</v>
      </c>
      <c r="I17" s="18">
        <v>8.4645187850034956E-2</v>
      </c>
      <c r="J17" s="18">
        <v>0.10861846396282659</v>
      </c>
      <c r="L17" s="18">
        <v>0.11626107248729289</v>
      </c>
      <c r="M17" s="18">
        <v>0.14063235399369381</v>
      </c>
      <c r="N17" s="18">
        <v>0.14671379485035049</v>
      </c>
      <c r="O17" s="18">
        <v>0.14368609325446161</v>
      </c>
      <c r="P17" s="18">
        <v>0.1141023889921047</v>
      </c>
      <c r="R17" s="18">
        <v>0.12710238055841541</v>
      </c>
      <c r="S17" s="18">
        <v>0.1188820108813981</v>
      </c>
      <c r="T17" s="18">
        <v>0.1512521131418898</v>
      </c>
      <c r="U17" s="18">
        <v>0.11626107248729289</v>
      </c>
      <c r="W17" s="18">
        <v>0.16016875847631201</v>
      </c>
      <c r="X17" s="18">
        <v>0.14747177633343481</v>
      </c>
      <c r="Y17" s="18">
        <v>0.10409895450538879</v>
      </c>
      <c r="Z17" s="18">
        <v>0.11086200635855489</v>
      </c>
      <c r="AB17" s="18">
        <v>0.1242492954230246</v>
      </c>
      <c r="AC17" s="18">
        <v>0.13376962958303859</v>
      </c>
      <c r="AE17" s="18">
        <v>0.1381350260862988</v>
      </c>
      <c r="AF17" s="18">
        <v>0.1165618772419954</v>
      </c>
      <c r="AG17" s="18">
        <v>0.13052203784019159</v>
      </c>
      <c r="AH17" s="18">
        <v>0.1201730390251699</v>
      </c>
    </row>
    <row r="18" spans="2:34" ht="32.15" customHeight="1" x14ac:dyDescent="0.35">
      <c r="B18" s="20" t="s">
        <v>121</v>
      </c>
      <c r="C18" s="18">
        <v>0.12859200564919571</v>
      </c>
      <c r="D18" s="18">
        <v>0.15892817978957671</v>
      </c>
      <c r="E18" s="18">
        <v>9.9029062614590879E-2</v>
      </c>
      <c r="G18" s="18">
        <v>0.13959773033773959</v>
      </c>
      <c r="H18" s="18">
        <v>0.1213134899172386</v>
      </c>
      <c r="I18" s="18">
        <v>0.12921487932302711</v>
      </c>
      <c r="J18" s="18">
        <v>0.13304992644982841</v>
      </c>
      <c r="L18" s="18">
        <v>0.19921002698172591</v>
      </c>
      <c r="M18" s="18">
        <v>0.1022040927182532</v>
      </c>
      <c r="N18" s="18">
        <v>0.1243229006803047</v>
      </c>
      <c r="O18" s="18">
        <v>0.14232094923636171</v>
      </c>
      <c r="P18" s="18">
        <v>0.1448365649650514</v>
      </c>
      <c r="R18" s="18">
        <v>0.1121208566175691</v>
      </c>
      <c r="S18" s="18">
        <v>0.11423244147224459</v>
      </c>
      <c r="T18" s="18">
        <v>0.1161562015420535</v>
      </c>
      <c r="U18" s="18">
        <v>0.19921002698172591</v>
      </c>
      <c r="W18" s="18">
        <v>5.4013014716549478E-2</v>
      </c>
      <c r="X18" s="18">
        <v>0.12697648367449391</v>
      </c>
      <c r="Y18" s="18">
        <v>0.13363884152031141</v>
      </c>
      <c r="Z18" s="18">
        <v>0.18966272714933771</v>
      </c>
      <c r="AB18" s="18">
        <v>0.11150780002884279</v>
      </c>
      <c r="AC18" s="18">
        <v>0.14300298739432621</v>
      </c>
      <c r="AE18" s="18">
        <v>0.1340971612460421</v>
      </c>
      <c r="AF18" s="18">
        <v>0.1355443785348931</v>
      </c>
      <c r="AG18" s="18">
        <v>0.1153971456410602</v>
      </c>
      <c r="AH18" s="18">
        <v>0.14046900953393099</v>
      </c>
    </row>
    <row r="19" spans="2:34" ht="60" customHeight="1" x14ac:dyDescent="0.35">
      <c r="B19" s="20" t="s">
        <v>122</v>
      </c>
      <c r="C19" s="18">
        <v>0.1242822384386994</v>
      </c>
      <c r="D19" s="18">
        <v>0.11018097512965019</v>
      </c>
      <c r="E19" s="18">
        <v>0.13904516060924349</v>
      </c>
      <c r="G19" s="18">
        <v>0.1309205136807963</v>
      </c>
      <c r="H19" s="18">
        <v>0.1306758868120268</v>
      </c>
      <c r="I19" s="18">
        <v>0.10753934512484691</v>
      </c>
      <c r="J19" s="18">
        <v>0.13129731148335511</v>
      </c>
      <c r="L19" s="18">
        <v>0.13722849919715199</v>
      </c>
      <c r="M19" s="18">
        <v>0.14162928447754819</v>
      </c>
      <c r="N19" s="18">
        <v>8.3447449816354768E-2</v>
      </c>
      <c r="O19" s="18">
        <v>0.1115393287511479</v>
      </c>
      <c r="P19" s="18">
        <v>0.13244709840446051</v>
      </c>
      <c r="R19" s="18">
        <v>0.13601259478527389</v>
      </c>
      <c r="S19" s="18">
        <v>0.13144399165685119</v>
      </c>
      <c r="T19" s="18">
        <v>9.3803972873281724E-2</v>
      </c>
      <c r="U19" s="18">
        <v>0.13722849919715199</v>
      </c>
      <c r="W19" s="18">
        <v>0.16959880786048681</v>
      </c>
      <c r="X19" s="18">
        <v>9.4857177012097935E-2</v>
      </c>
      <c r="Y19" s="18">
        <v>7.7130767442184583E-2</v>
      </c>
      <c r="Z19" s="18">
        <v>0.15673836714823369</v>
      </c>
      <c r="AB19" s="18">
        <v>0.1226105926109101</v>
      </c>
      <c r="AC19" s="18">
        <v>0.126722549232794</v>
      </c>
      <c r="AE19" s="18">
        <v>0.13577774233795781</v>
      </c>
      <c r="AF19" s="18">
        <v>0.13322429228643989</v>
      </c>
      <c r="AG19" s="18">
        <v>0.1093516246503865</v>
      </c>
      <c r="AH19" s="18">
        <v>0.1242242797249396</v>
      </c>
    </row>
    <row r="20" spans="2:34" ht="19" customHeight="1" x14ac:dyDescent="0.35">
      <c r="B20" s="20" t="s">
        <v>110</v>
      </c>
      <c r="C20" s="18">
        <v>1.6528982607588331E-2</v>
      </c>
      <c r="D20" s="18">
        <v>1.6811828124947269E-2</v>
      </c>
      <c r="E20" s="18">
        <v>1.385218499281104E-2</v>
      </c>
      <c r="G20" s="18">
        <v>4.0639468445202217E-3</v>
      </c>
      <c r="H20" s="18">
        <v>1.36375475467352E-2</v>
      </c>
      <c r="I20" s="18">
        <v>3.2283397042111611E-2</v>
      </c>
      <c r="J20" s="18">
        <v>1.084078707436844E-2</v>
      </c>
      <c r="L20" s="18">
        <v>0</v>
      </c>
      <c r="M20" s="18">
        <v>1.3825333989072E-2</v>
      </c>
      <c r="N20" s="18">
        <v>2.9767376817284669E-2</v>
      </c>
      <c r="O20" s="18">
        <v>1.467955842347325E-2</v>
      </c>
      <c r="P20" s="18">
        <v>1.5402020950498699E-2</v>
      </c>
      <c r="R20" s="18">
        <v>2.0224626278763889E-2</v>
      </c>
      <c r="S20" s="18">
        <v>8.3626522813847106E-3</v>
      </c>
      <c r="T20" s="18">
        <v>3.3714308125431081E-2</v>
      </c>
      <c r="U20" s="18">
        <v>0</v>
      </c>
      <c r="W20" s="18">
        <v>1.481496469332895E-2</v>
      </c>
      <c r="X20" s="18">
        <v>2.3642951178527081E-2</v>
      </c>
      <c r="Y20" s="18">
        <v>1.8532187588583379E-2</v>
      </c>
      <c r="Z20" s="18">
        <v>9.7021492482915802E-3</v>
      </c>
      <c r="AB20" s="18">
        <v>1.6180022963460699E-2</v>
      </c>
      <c r="AC20" s="18">
        <v>1.4621690062093099E-2</v>
      </c>
      <c r="AE20" s="18">
        <v>1.0273160572234321E-2</v>
      </c>
      <c r="AF20" s="18">
        <v>2.6286176515392511E-2</v>
      </c>
      <c r="AG20" s="18">
        <v>2.047693505678571E-2</v>
      </c>
      <c r="AH20" s="18">
        <v>6.7896005429378672E-3</v>
      </c>
    </row>
    <row r="22" spans="2:34" x14ac:dyDescent="0.35">
      <c r="B22" t="s">
        <v>206</v>
      </c>
    </row>
    <row r="23" spans="2:34" x14ac:dyDescent="0.35">
      <c r="B23" t="s">
        <v>207</v>
      </c>
    </row>
    <row r="25" spans="2:34" x14ac:dyDescent="0.35">
      <c r="B25"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J24"/>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123</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60" customHeight="1" x14ac:dyDescent="0.35">
      <c r="B9" s="20" t="s">
        <v>124</v>
      </c>
      <c r="C9" s="18">
        <v>0.44151991329892482</v>
      </c>
      <c r="D9" s="18">
        <v>0.4259856646100888</v>
      </c>
      <c r="E9" s="18">
        <v>0.45641146127832821</v>
      </c>
      <c r="G9" s="18">
        <v>0.35078516184423908</v>
      </c>
      <c r="H9" s="18">
        <v>0.40688683192756953</v>
      </c>
      <c r="I9" s="18">
        <v>0.54173641231484759</v>
      </c>
      <c r="J9" s="18">
        <v>0.5080547772777626</v>
      </c>
      <c r="L9" s="18">
        <v>0.46633914218629963</v>
      </c>
      <c r="M9" s="18">
        <v>0.45321706664918032</v>
      </c>
      <c r="N9" s="18">
        <v>0.38121736238428577</v>
      </c>
      <c r="O9" s="18">
        <v>0.43239466740529359</v>
      </c>
      <c r="P9" s="18">
        <v>0.48022422260698377</v>
      </c>
      <c r="R9" s="18">
        <v>0.45689932916285297</v>
      </c>
      <c r="S9" s="18">
        <v>0.43739804401796389</v>
      </c>
      <c r="T9" s="18">
        <v>0.41274126436528791</v>
      </c>
      <c r="U9" s="18">
        <v>0.46633914218629963</v>
      </c>
      <c r="W9" s="18">
        <v>0.38416802453988869</v>
      </c>
      <c r="X9" s="18">
        <v>0.38320035135851033</v>
      </c>
      <c r="Y9" s="18">
        <v>0.54772071786639354</v>
      </c>
      <c r="Z9" s="18">
        <v>0.47516722064322459</v>
      </c>
      <c r="AB9" s="18">
        <v>0.46061246224790581</v>
      </c>
      <c r="AC9" s="18">
        <v>0.42433486483368221</v>
      </c>
      <c r="AE9" s="18">
        <v>0.41336619948287773</v>
      </c>
      <c r="AF9" s="18">
        <v>0.37928695568226051</v>
      </c>
      <c r="AG9" s="18">
        <v>0.48162271569534038</v>
      </c>
      <c r="AH9" s="18">
        <v>0.48930556227094951</v>
      </c>
    </row>
    <row r="10" spans="2:36" ht="19" customHeight="1" x14ac:dyDescent="0.35">
      <c r="B10" s="20" t="s">
        <v>125</v>
      </c>
      <c r="C10" s="18">
        <v>0.31377588552822122</v>
      </c>
      <c r="D10" s="18">
        <v>0.2651937391896837</v>
      </c>
      <c r="E10" s="18">
        <v>0.3640029174749928</v>
      </c>
      <c r="G10" s="18">
        <v>0.27007999844476233</v>
      </c>
      <c r="H10" s="18">
        <v>0.30974532274571881</v>
      </c>
      <c r="I10" s="18">
        <v>0.36330258472127552</v>
      </c>
      <c r="J10" s="18">
        <v>0.28372252592728181</v>
      </c>
      <c r="L10" s="18">
        <v>0.2907932379679174</v>
      </c>
      <c r="M10" s="18">
        <v>0.38446877855981898</v>
      </c>
      <c r="N10" s="18">
        <v>0.32486869575564931</v>
      </c>
      <c r="O10" s="18">
        <v>0.36809603149865761</v>
      </c>
      <c r="P10" s="18">
        <v>0.33343544963627347</v>
      </c>
      <c r="R10" s="18">
        <v>0.3341795364251639</v>
      </c>
      <c r="S10" s="18">
        <v>0.30036003377509768</v>
      </c>
      <c r="T10" s="18">
        <v>0.32340646027360398</v>
      </c>
      <c r="U10" s="18">
        <v>0.2907932379679174</v>
      </c>
      <c r="W10" s="18">
        <v>0.40381032546931089</v>
      </c>
      <c r="X10" s="18">
        <v>0.37087646543118929</v>
      </c>
      <c r="Y10" s="18">
        <v>0.31536815073817681</v>
      </c>
      <c r="Z10" s="18">
        <v>0.175596513132358</v>
      </c>
      <c r="AB10" s="18">
        <v>0.33854414839595559</v>
      </c>
      <c r="AC10" s="18">
        <v>0.29440731630701023</v>
      </c>
      <c r="AE10" s="18">
        <v>0.27968776320440419</v>
      </c>
      <c r="AF10" s="18">
        <v>0.32168112608233979</v>
      </c>
      <c r="AG10" s="18">
        <v>0.36696563953817107</v>
      </c>
      <c r="AH10" s="18">
        <v>0.24236049784432201</v>
      </c>
    </row>
    <row r="11" spans="2:36" ht="46" customHeight="1" x14ac:dyDescent="0.35">
      <c r="B11" s="20" t="s">
        <v>126</v>
      </c>
      <c r="C11" s="18">
        <v>0.29474912469335401</v>
      </c>
      <c r="D11" s="18">
        <v>0.26585277677627828</v>
      </c>
      <c r="E11" s="18">
        <v>0.32216217617702653</v>
      </c>
      <c r="G11" s="18">
        <v>0.26901806086262858</v>
      </c>
      <c r="H11" s="18">
        <v>0.26824903868005212</v>
      </c>
      <c r="I11" s="18">
        <v>0.34853171672372601</v>
      </c>
      <c r="J11" s="18">
        <v>0.31043121553335012</v>
      </c>
      <c r="L11" s="18">
        <v>0.2029770460781706</v>
      </c>
      <c r="M11" s="18">
        <v>0.34951220589125981</v>
      </c>
      <c r="N11" s="18">
        <v>0.30585170064613171</v>
      </c>
      <c r="O11" s="18">
        <v>0.29469067604632843</v>
      </c>
      <c r="P11" s="18">
        <v>0.25057543725844761</v>
      </c>
      <c r="R11" s="18">
        <v>0.32061739850714999</v>
      </c>
      <c r="S11" s="18">
        <v>0.3169438008062701</v>
      </c>
      <c r="T11" s="18">
        <v>0.30168057072306592</v>
      </c>
      <c r="U11" s="18">
        <v>0.2029770460781706</v>
      </c>
      <c r="W11" s="18">
        <v>0.37600565341067688</v>
      </c>
      <c r="X11" s="18">
        <v>0.35151105440645702</v>
      </c>
      <c r="Y11" s="18">
        <v>0.2245275800339368</v>
      </c>
      <c r="Z11" s="18">
        <v>0.2153416822297689</v>
      </c>
      <c r="AB11" s="18">
        <v>0.31389413543786748</v>
      </c>
      <c r="AC11" s="18">
        <v>0.27854823063825418</v>
      </c>
      <c r="AE11" s="18">
        <v>0.2761303354686358</v>
      </c>
      <c r="AF11" s="18">
        <v>0.2574136618048653</v>
      </c>
      <c r="AG11" s="18">
        <v>0.30933911929323321</v>
      </c>
      <c r="AH11" s="18">
        <v>0.35189031884551292</v>
      </c>
    </row>
    <row r="12" spans="2:36" ht="19" customHeight="1" x14ac:dyDescent="0.35">
      <c r="B12" s="20" t="s">
        <v>127</v>
      </c>
      <c r="C12" s="18">
        <v>0.29134139350451221</v>
      </c>
      <c r="D12" s="18">
        <v>0.26923889589570271</v>
      </c>
      <c r="E12" s="18">
        <v>0.31501655476685653</v>
      </c>
      <c r="G12" s="18">
        <v>0.23601668631715619</v>
      </c>
      <c r="H12" s="18">
        <v>0.31590050234119837</v>
      </c>
      <c r="I12" s="18">
        <v>0.28799680316898563</v>
      </c>
      <c r="J12" s="18">
        <v>0.32487600442653802</v>
      </c>
      <c r="L12" s="18">
        <v>0.2661844569423979</v>
      </c>
      <c r="M12" s="18">
        <v>0.31714033630340921</v>
      </c>
      <c r="N12" s="18">
        <v>0.30015025834575437</v>
      </c>
      <c r="O12" s="18">
        <v>0.2507943797768708</v>
      </c>
      <c r="P12" s="18">
        <v>0.32941764937712259</v>
      </c>
      <c r="R12" s="18">
        <v>0.34760768186800961</v>
      </c>
      <c r="S12" s="18">
        <v>0.26287229172095677</v>
      </c>
      <c r="T12" s="18">
        <v>0.28143017824851752</v>
      </c>
      <c r="U12" s="18">
        <v>0.2661844569423979</v>
      </c>
      <c r="W12" s="18">
        <v>0.27290448098721037</v>
      </c>
      <c r="X12" s="18">
        <v>0.27294822489758419</v>
      </c>
      <c r="Y12" s="18">
        <v>0.35262240447645798</v>
      </c>
      <c r="Z12" s="18">
        <v>0.28499738034735089</v>
      </c>
      <c r="AB12" s="18">
        <v>0.30933714334837398</v>
      </c>
      <c r="AC12" s="18">
        <v>0.27414432942272232</v>
      </c>
      <c r="AE12" s="18">
        <v>0.26933975923650683</v>
      </c>
      <c r="AF12" s="18">
        <v>0.26559580314153702</v>
      </c>
      <c r="AG12" s="18">
        <v>0.31166364197123231</v>
      </c>
      <c r="AH12" s="18">
        <v>0.32500024027998448</v>
      </c>
    </row>
    <row r="13" spans="2:36" ht="32.15" customHeight="1" x14ac:dyDescent="0.35">
      <c r="B13" s="20" t="s">
        <v>128</v>
      </c>
      <c r="C13" s="18">
        <v>0.27245263730490421</v>
      </c>
      <c r="D13" s="18">
        <v>0.28091113225006048</v>
      </c>
      <c r="E13" s="18">
        <v>0.26303609860456939</v>
      </c>
      <c r="G13" s="18">
        <v>0.25014838426222452</v>
      </c>
      <c r="H13" s="18">
        <v>0.31053159876966402</v>
      </c>
      <c r="I13" s="18">
        <v>0.24933903220540349</v>
      </c>
      <c r="J13" s="18">
        <v>0.22499958164068329</v>
      </c>
      <c r="L13" s="18">
        <v>0.27056206485583217</v>
      </c>
      <c r="M13" s="18">
        <v>0.22491006895161411</v>
      </c>
      <c r="N13" s="18">
        <v>0.26145249568170731</v>
      </c>
      <c r="O13" s="18">
        <v>0.2692446965363523</v>
      </c>
      <c r="P13" s="18">
        <v>0.2778202191851612</v>
      </c>
      <c r="R13" s="18">
        <v>0.24924002139925541</v>
      </c>
      <c r="S13" s="18">
        <v>0.28493767373436008</v>
      </c>
      <c r="T13" s="18">
        <v>0.28399490909774783</v>
      </c>
      <c r="U13" s="18">
        <v>0.27056206485583217</v>
      </c>
      <c r="W13" s="18">
        <v>0.21243882651411011</v>
      </c>
      <c r="X13" s="18">
        <v>0.2333195663250324</v>
      </c>
      <c r="Y13" s="18">
        <v>0.34958842491862158</v>
      </c>
      <c r="Z13" s="18">
        <v>0.30991571004403168</v>
      </c>
      <c r="AB13" s="18">
        <v>0.29738033218231852</v>
      </c>
      <c r="AC13" s="18">
        <v>0.2486420164723834</v>
      </c>
      <c r="AE13" s="18">
        <v>0.33815755801351971</v>
      </c>
      <c r="AF13" s="18">
        <v>0.26909057194287822</v>
      </c>
      <c r="AG13" s="18">
        <v>0.24374011847900559</v>
      </c>
      <c r="AH13" s="18">
        <v>0.2020894517249997</v>
      </c>
    </row>
    <row r="14" spans="2:36" ht="19" customHeight="1" x14ac:dyDescent="0.35">
      <c r="B14" s="20" t="s">
        <v>129</v>
      </c>
      <c r="C14" s="18">
        <v>0.25824048029209717</v>
      </c>
      <c r="D14" s="18">
        <v>0.26888704272783392</v>
      </c>
      <c r="E14" s="18">
        <v>0.24904755362741379</v>
      </c>
      <c r="G14" s="18">
        <v>0.26497056265302599</v>
      </c>
      <c r="H14" s="18">
        <v>0.26260986385702761</v>
      </c>
      <c r="I14" s="18">
        <v>0.27305384238560437</v>
      </c>
      <c r="J14" s="18">
        <v>0.17501711750259369</v>
      </c>
      <c r="L14" s="18">
        <v>0.29018309149580201</v>
      </c>
      <c r="M14" s="18">
        <v>0.159654192378857</v>
      </c>
      <c r="N14" s="18">
        <v>0.26046606761933883</v>
      </c>
      <c r="O14" s="18">
        <v>0.29307898054126152</v>
      </c>
      <c r="P14" s="18">
        <v>0.2329072976019439</v>
      </c>
      <c r="R14" s="18">
        <v>0.2171844512494672</v>
      </c>
      <c r="S14" s="18">
        <v>0.2711344567466305</v>
      </c>
      <c r="T14" s="18">
        <v>0.26585337478527971</v>
      </c>
      <c r="U14" s="18">
        <v>0.29018309149580201</v>
      </c>
      <c r="W14" s="18">
        <v>0.31286016416400719</v>
      </c>
      <c r="X14" s="18">
        <v>0.29760809688406109</v>
      </c>
      <c r="Y14" s="18">
        <v>0.2198744187408877</v>
      </c>
      <c r="Z14" s="18">
        <v>0.2033516839681935</v>
      </c>
      <c r="AB14" s="18">
        <v>0.27126837359392009</v>
      </c>
      <c r="AC14" s="18">
        <v>0.24877876477627969</v>
      </c>
      <c r="AE14" s="18">
        <v>0.26884295756272047</v>
      </c>
      <c r="AF14" s="18">
        <v>0.30831472775597379</v>
      </c>
      <c r="AG14" s="18">
        <v>0.2374090177257818</v>
      </c>
      <c r="AH14" s="18">
        <v>0.2175735787570188</v>
      </c>
    </row>
    <row r="15" spans="2:36" ht="19" customHeight="1" x14ac:dyDescent="0.35">
      <c r="B15" s="20" t="s">
        <v>130</v>
      </c>
      <c r="C15" s="18">
        <v>0.22493792193616691</v>
      </c>
      <c r="D15" s="18">
        <v>0.27939228682215689</v>
      </c>
      <c r="E15" s="18">
        <v>0.16935265477698941</v>
      </c>
      <c r="G15" s="18">
        <v>0.29255165488164447</v>
      </c>
      <c r="H15" s="18">
        <v>0.23182578800403511</v>
      </c>
      <c r="I15" s="18">
        <v>0.17858449009137381</v>
      </c>
      <c r="J15" s="18">
        <v>0.17314389681018499</v>
      </c>
      <c r="L15" s="18">
        <v>0.24040663451759589</v>
      </c>
      <c r="M15" s="18">
        <v>0.23666188795275611</v>
      </c>
      <c r="N15" s="18">
        <v>0.2444597815797967</v>
      </c>
      <c r="O15" s="18">
        <v>0.28499519023195979</v>
      </c>
      <c r="P15" s="18">
        <v>0.18949957052364519</v>
      </c>
      <c r="R15" s="18">
        <v>0.20267997852502009</v>
      </c>
      <c r="S15" s="18">
        <v>0.22547812760578781</v>
      </c>
      <c r="T15" s="18">
        <v>0.23821356866354379</v>
      </c>
      <c r="U15" s="18">
        <v>0.24040663451759589</v>
      </c>
      <c r="W15" s="18">
        <v>0.16367404140718239</v>
      </c>
      <c r="X15" s="18">
        <v>0.157925809027985</v>
      </c>
      <c r="Y15" s="18">
        <v>0.2336022194823961</v>
      </c>
      <c r="Z15" s="18">
        <v>0.34564123418692039</v>
      </c>
      <c r="AB15" s="18">
        <v>0.18703091936839861</v>
      </c>
      <c r="AC15" s="18">
        <v>0.2577305611432093</v>
      </c>
      <c r="AE15" s="18">
        <v>0.26533614432294989</v>
      </c>
      <c r="AF15" s="18">
        <v>0.20550692844710119</v>
      </c>
      <c r="AG15" s="18">
        <v>0.2045846268641151</v>
      </c>
      <c r="AH15" s="18">
        <v>0.21312857718757261</v>
      </c>
    </row>
    <row r="16" spans="2:36" ht="19" customHeight="1" x14ac:dyDescent="0.35">
      <c r="B16" s="20" t="s">
        <v>131</v>
      </c>
      <c r="C16" s="18">
        <v>0.2215321225700069</v>
      </c>
      <c r="D16" s="18">
        <v>0.21297905014521329</v>
      </c>
      <c r="E16" s="18">
        <v>0.22823584658775081</v>
      </c>
      <c r="G16" s="18">
        <v>0.23394205587474071</v>
      </c>
      <c r="H16" s="18">
        <v>0.21817062669482271</v>
      </c>
      <c r="I16" s="18">
        <v>0.19672535734074889</v>
      </c>
      <c r="J16" s="18">
        <v>0.28457632470467831</v>
      </c>
      <c r="L16" s="18">
        <v>0.2055415074108396</v>
      </c>
      <c r="M16" s="18">
        <v>0.18136436947733409</v>
      </c>
      <c r="N16" s="18">
        <v>0.29005835837572491</v>
      </c>
      <c r="O16" s="18">
        <v>0.1758837346354028</v>
      </c>
      <c r="P16" s="18">
        <v>0.16150907773292211</v>
      </c>
      <c r="R16" s="18">
        <v>0.1899815394585182</v>
      </c>
      <c r="S16" s="18">
        <v>0.21886989632556961</v>
      </c>
      <c r="T16" s="18">
        <v>0.27037546830436421</v>
      </c>
      <c r="U16" s="18">
        <v>0.2055415074108396</v>
      </c>
      <c r="W16" s="18">
        <v>0.30748189520595698</v>
      </c>
      <c r="X16" s="18">
        <v>0.26647449092597131</v>
      </c>
      <c r="Y16" s="18">
        <v>0.1310888015774937</v>
      </c>
      <c r="Z16" s="18">
        <v>0.17426708357902629</v>
      </c>
      <c r="AB16" s="18">
        <v>0.219363346257685</v>
      </c>
      <c r="AC16" s="18">
        <v>0.22318604915528539</v>
      </c>
      <c r="AE16" s="18">
        <v>0.22072104441277279</v>
      </c>
      <c r="AF16" s="18">
        <v>0.2161041682943029</v>
      </c>
      <c r="AG16" s="18">
        <v>0.21090777981157069</v>
      </c>
      <c r="AH16" s="18">
        <v>0.25855724681819642</v>
      </c>
    </row>
    <row r="17" spans="2:34" ht="19" customHeight="1" x14ac:dyDescent="0.35">
      <c r="B17" s="20" t="s">
        <v>132</v>
      </c>
      <c r="C17" s="18">
        <v>0.16378245667183169</v>
      </c>
      <c r="D17" s="18">
        <v>0.1818972190376997</v>
      </c>
      <c r="E17" s="18">
        <v>0.14661204087358251</v>
      </c>
      <c r="G17" s="18">
        <v>0.25005757073323548</v>
      </c>
      <c r="H17" s="18">
        <v>0.163681440279138</v>
      </c>
      <c r="I17" s="18">
        <v>0.1135912664904402</v>
      </c>
      <c r="J17" s="18">
        <v>0.1103551685949071</v>
      </c>
      <c r="L17" s="18">
        <v>0.19324368357514429</v>
      </c>
      <c r="M17" s="18">
        <v>0.1470114930239933</v>
      </c>
      <c r="N17" s="18">
        <v>0.1798424618082029</v>
      </c>
      <c r="O17" s="18">
        <v>0.11662342002173411</v>
      </c>
      <c r="P17" s="18">
        <v>0.23455805721287909</v>
      </c>
      <c r="R17" s="18">
        <v>0.1753897175275308</v>
      </c>
      <c r="S17" s="18">
        <v>0.132782348535505</v>
      </c>
      <c r="T17" s="18">
        <v>0.16886382967228469</v>
      </c>
      <c r="U17" s="18">
        <v>0.19324368357514429</v>
      </c>
      <c r="W17" s="18">
        <v>0.14747437754219719</v>
      </c>
      <c r="X17" s="18">
        <v>0.17095687256860961</v>
      </c>
      <c r="Y17" s="18">
        <v>0.14717700080573651</v>
      </c>
      <c r="Z17" s="18">
        <v>0.18629379813206179</v>
      </c>
      <c r="AB17" s="18">
        <v>0.1539850372659089</v>
      </c>
      <c r="AC17" s="18">
        <v>0.17368664027512901</v>
      </c>
      <c r="AE17" s="18">
        <v>0.1640830230483277</v>
      </c>
      <c r="AF17" s="18">
        <v>0.22625113430836979</v>
      </c>
      <c r="AG17" s="18">
        <v>0.15118814257035351</v>
      </c>
      <c r="AH17" s="18">
        <v>0.1077525018533082</v>
      </c>
    </row>
    <row r="18" spans="2:34" ht="19" customHeight="1" x14ac:dyDescent="0.35">
      <c r="B18" s="20" t="s">
        <v>133</v>
      </c>
      <c r="C18" s="18">
        <v>0.1429247792995767</v>
      </c>
      <c r="D18" s="18">
        <v>0.1868422129540277</v>
      </c>
      <c r="E18" s="18">
        <v>9.988688241155369E-2</v>
      </c>
      <c r="G18" s="18">
        <v>0.19464115883473021</v>
      </c>
      <c r="H18" s="18">
        <v>0.15068653500356349</v>
      </c>
      <c r="I18" s="18">
        <v>9.5330727993111083E-2</v>
      </c>
      <c r="J18" s="18">
        <v>0.13005676227361121</v>
      </c>
      <c r="L18" s="18">
        <v>0.15128188876376511</v>
      </c>
      <c r="M18" s="18">
        <v>0.16051545672737891</v>
      </c>
      <c r="N18" s="18">
        <v>0.14190238239722491</v>
      </c>
      <c r="O18" s="18">
        <v>0.16246820497051459</v>
      </c>
      <c r="P18" s="18">
        <v>0.14061734014577509</v>
      </c>
      <c r="R18" s="18">
        <v>0.14567126233028041</v>
      </c>
      <c r="S18" s="18">
        <v>0.1265427991671253</v>
      </c>
      <c r="T18" s="18">
        <v>0.15424793309863599</v>
      </c>
      <c r="U18" s="18">
        <v>0.15128188876376511</v>
      </c>
      <c r="W18" s="18">
        <v>0.12907091371718329</v>
      </c>
      <c r="X18" s="18">
        <v>0.1419094792143151</v>
      </c>
      <c r="Y18" s="18">
        <v>0.12592092109487979</v>
      </c>
      <c r="Z18" s="18">
        <v>0.17813093821167689</v>
      </c>
      <c r="AB18" s="18">
        <v>0.1160354419455239</v>
      </c>
      <c r="AC18" s="18">
        <v>0.16771892944808711</v>
      </c>
      <c r="AE18" s="18">
        <v>0.1578044777430887</v>
      </c>
      <c r="AF18" s="18">
        <v>0.11327068135770429</v>
      </c>
      <c r="AG18" s="18">
        <v>0.15121657887063339</v>
      </c>
      <c r="AH18" s="18">
        <v>0.12934409085563109</v>
      </c>
    </row>
    <row r="19" spans="2:34" ht="19" customHeight="1" x14ac:dyDescent="0.35">
      <c r="B19" s="20" t="s">
        <v>110</v>
      </c>
      <c r="C19" s="18">
        <v>1.586318061594089E-2</v>
      </c>
      <c r="D19" s="18">
        <v>3.6698419722345789E-3</v>
      </c>
      <c r="E19" s="18">
        <v>2.563426136635379E-2</v>
      </c>
      <c r="G19" s="18">
        <v>8.6295333841141155E-3</v>
      </c>
      <c r="H19" s="18">
        <v>2.2489718736835161E-2</v>
      </c>
      <c r="I19" s="18">
        <v>1.371276176318036E-2</v>
      </c>
      <c r="J19" s="18">
        <v>9.9459230836901023E-3</v>
      </c>
      <c r="L19" s="18">
        <v>5.2590528855737603E-3</v>
      </c>
      <c r="M19" s="18">
        <v>3.2819530386619819E-2</v>
      </c>
      <c r="N19" s="18">
        <v>6.8738953218528886E-3</v>
      </c>
      <c r="O19" s="18">
        <v>0</v>
      </c>
      <c r="P19" s="18">
        <v>0</v>
      </c>
      <c r="R19" s="18">
        <v>2.009571426570704E-2</v>
      </c>
      <c r="S19" s="18">
        <v>1.8405078944925001E-2</v>
      </c>
      <c r="T19" s="18">
        <v>1.532447060597095E-2</v>
      </c>
      <c r="U19" s="18">
        <v>5.2590528855737603E-3</v>
      </c>
      <c r="W19" s="18">
        <v>2.4831038997238521E-2</v>
      </c>
      <c r="X19" s="18">
        <v>1.8503541278852911E-2</v>
      </c>
      <c r="Y19" s="18">
        <v>4.2239357130085713E-3</v>
      </c>
      <c r="Z19" s="18">
        <v>1.6296375561397521E-2</v>
      </c>
      <c r="AB19" s="18">
        <v>1.203303032530692E-2</v>
      </c>
      <c r="AC19" s="18">
        <v>1.701650297314819E-2</v>
      </c>
      <c r="AE19" s="18">
        <v>1.738578730788258E-2</v>
      </c>
      <c r="AF19" s="18">
        <v>1.854051669819181E-2</v>
      </c>
      <c r="AG19" s="18">
        <v>1.4078820312457239E-2</v>
      </c>
      <c r="AH19" s="18">
        <v>1.3251936181130689E-2</v>
      </c>
    </row>
    <row r="21" spans="2:34" x14ac:dyDescent="0.35">
      <c r="B21" t="s">
        <v>206</v>
      </c>
    </row>
    <row r="22" spans="2:34" x14ac:dyDescent="0.35">
      <c r="B22" t="s">
        <v>207</v>
      </c>
    </row>
    <row r="24" spans="2:34" x14ac:dyDescent="0.35">
      <c r="B24"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J19"/>
  <sheetViews>
    <sheetView showGridLines="0" workbookViewId="0">
      <pane xSplit="2" topLeftCell="C1" activePane="topRight" state="frozen"/>
      <selection pane="topRight" activeCell="B15" sqref="B15"/>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134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135</v>
      </c>
      <c r="C9" s="18">
        <v>6.8574239885978966E-2</v>
      </c>
      <c r="D9" s="18">
        <v>6.257827262411278E-2</v>
      </c>
      <c r="E9" s="18">
        <v>7.4938805977734405E-2</v>
      </c>
      <c r="G9" s="18">
        <v>6.930909711253895E-2</v>
      </c>
      <c r="H9" s="18">
        <v>6.7900759953213596E-2</v>
      </c>
      <c r="I9" s="18">
        <v>6.7138070076706802E-2</v>
      </c>
      <c r="J9" s="18">
        <v>7.4384196923303128E-2</v>
      </c>
      <c r="L9" s="18">
        <v>7.1729142586264449E-2</v>
      </c>
      <c r="M9" s="18">
        <v>7.2317233219768434E-2</v>
      </c>
      <c r="N9" s="18">
        <v>5.5269854668862341E-2</v>
      </c>
      <c r="O9" s="18">
        <v>0.1106853393602574</v>
      </c>
      <c r="P9" s="18">
        <v>2.6311418995290579E-2</v>
      </c>
      <c r="R9" s="18">
        <v>5.1849324570182903E-2</v>
      </c>
      <c r="S9" s="18">
        <v>8.1148182451141915E-2</v>
      </c>
      <c r="T9" s="18">
        <v>6.9436497486093054E-2</v>
      </c>
      <c r="U9" s="18">
        <v>7.1729142586264449E-2</v>
      </c>
      <c r="W9" s="18">
        <v>7.2907977176193073E-2</v>
      </c>
      <c r="X9" s="18">
        <v>8.6131712148031045E-2</v>
      </c>
      <c r="Y9" s="18">
        <v>4.1512329618491217E-2</v>
      </c>
      <c r="Z9" s="18">
        <v>5.919444317303816E-2</v>
      </c>
      <c r="AB9" s="18">
        <v>7.6507767100217922E-2</v>
      </c>
      <c r="AC9" s="18">
        <v>6.2121550966651763E-2</v>
      </c>
      <c r="AE9" s="18">
        <v>5.6794367996141203E-2</v>
      </c>
      <c r="AF9" s="18">
        <v>6.4984597791176643E-2</v>
      </c>
      <c r="AG9" s="18">
        <v>6.909191841538162E-2</v>
      </c>
      <c r="AH9" s="18">
        <v>9.9093510401976781E-2</v>
      </c>
    </row>
    <row r="10" spans="2:36" ht="19" customHeight="1" x14ac:dyDescent="0.35">
      <c r="B10" s="20" t="s">
        <v>136</v>
      </c>
      <c r="C10" s="18">
        <v>0.28834784409673558</v>
      </c>
      <c r="D10" s="18">
        <v>0.2789310338775659</v>
      </c>
      <c r="E10" s="18">
        <v>0.2962842735635412</v>
      </c>
      <c r="G10" s="18">
        <v>0.21263453200662211</v>
      </c>
      <c r="H10" s="18">
        <v>0.31298389833605389</v>
      </c>
      <c r="I10" s="18">
        <v>0.31612966115794799</v>
      </c>
      <c r="J10" s="18">
        <v>0.27363301755966402</v>
      </c>
      <c r="L10" s="18">
        <v>0.22796845196865481</v>
      </c>
      <c r="M10" s="18">
        <v>0.3276824245690298</v>
      </c>
      <c r="N10" s="18">
        <v>0.35804113415851291</v>
      </c>
      <c r="O10" s="18">
        <v>0.24264670154532619</v>
      </c>
      <c r="P10" s="18">
        <v>0.27041158743078081</v>
      </c>
      <c r="R10" s="18">
        <v>0.29055608750684281</v>
      </c>
      <c r="S10" s="18">
        <v>0.26764681676354979</v>
      </c>
      <c r="T10" s="18">
        <v>0.35237425255516919</v>
      </c>
      <c r="U10" s="18">
        <v>0.22796845196865481</v>
      </c>
      <c r="W10" s="18">
        <v>0.32147578335584309</v>
      </c>
      <c r="X10" s="18">
        <v>0.33570469324332891</v>
      </c>
      <c r="Y10" s="18">
        <v>0.26395094080747339</v>
      </c>
      <c r="Z10" s="18">
        <v>0.22707687376160399</v>
      </c>
      <c r="AB10" s="18">
        <v>0.2684919218205975</v>
      </c>
      <c r="AC10" s="18">
        <v>0.30644427453171152</v>
      </c>
      <c r="AE10" s="18">
        <v>0.2270690525072889</v>
      </c>
      <c r="AF10" s="18">
        <v>0.2911691419986871</v>
      </c>
      <c r="AG10" s="18">
        <v>0.32705555959877591</v>
      </c>
      <c r="AH10" s="18">
        <v>0.32349723073993653</v>
      </c>
    </row>
    <row r="11" spans="2:36" ht="32.15" customHeight="1" x14ac:dyDescent="0.35">
      <c r="B11" s="20" t="s">
        <v>137</v>
      </c>
      <c r="C11" s="18">
        <v>0.28852750010580791</v>
      </c>
      <c r="D11" s="18">
        <v>0.29719569109451671</v>
      </c>
      <c r="E11" s="18">
        <v>0.27899085707037669</v>
      </c>
      <c r="G11" s="18">
        <v>0.25320885424897449</v>
      </c>
      <c r="H11" s="18">
        <v>0.27331140168829537</v>
      </c>
      <c r="I11" s="18">
        <v>0.32155754265525799</v>
      </c>
      <c r="J11" s="18">
        <v>0.34121722513578812</v>
      </c>
      <c r="L11" s="18">
        <v>0.2274495105553985</v>
      </c>
      <c r="M11" s="18">
        <v>0.26528477121830168</v>
      </c>
      <c r="N11" s="18">
        <v>0.2800332703739124</v>
      </c>
      <c r="O11" s="18">
        <v>0.2759583687766004</v>
      </c>
      <c r="P11" s="18">
        <v>0.35385392568820873</v>
      </c>
      <c r="R11" s="18">
        <v>0.30172368341845829</v>
      </c>
      <c r="S11" s="18">
        <v>0.31827421312087661</v>
      </c>
      <c r="T11" s="18">
        <v>0.27924508202639059</v>
      </c>
      <c r="U11" s="18">
        <v>0.2274495105553985</v>
      </c>
      <c r="W11" s="18">
        <v>0.30780235628796332</v>
      </c>
      <c r="X11" s="18">
        <v>0.28840894608895268</v>
      </c>
      <c r="Y11" s="18">
        <v>0.35913067620322442</v>
      </c>
      <c r="Z11" s="18">
        <v>0.22155175474165029</v>
      </c>
      <c r="AB11" s="18">
        <v>0.28136058130172631</v>
      </c>
      <c r="AC11" s="18">
        <v>0.29474343194009262</v>
      </c>
      <c r="AE11" s="18">
        <v>0.28475786883225301</v>
      </c>
      <c r="AF11" s="18">
        <v>0.27623165805435529</v>
      </c>
      <c r="AG11" s="18">
        <v>0.3050727805025446</v>
      </c>
      <c r="AH11" s="18">
        <v>0.27154444434641262</v>
      </c>
    </row>
    <row r="12" spans="2:36" ht="19" customHeight="1" x14ac:dyDescent="0.35">
      <c r="B12" s="20" t="s">
        <v>138</v>
      </c>
      <c r="C12" s="18">
        <v>0.2294672818725452</v>
      </c>
      <c r="D12" s="18">
        <v>0.24689859807788481</v>
      </c>
      <c r="E12" s="18">
        <v>0.21334336171660939</v>
      </c>
      <c r="G12" s="18">
        <v>0.26066968208804242</v>
      </c>
      <c r="H12" s="18">
        <v>0.2328287666600507</v>
      </c>
      <c r="I12" s="18">
        <v>0.18857391107046359</v>
      </c>
      <c r="J12" s="18">
        <v>0.2661025329859032</v>
      </c>
      <c r="L12" s="18">
        <v>0.2495346551287754</v>
      </c>
      <c r="M12" s="18">
        <v>0.22754874635101771</v>
      </c>
      <c r="N12" s="18">
        <v>0.22191208412318381</v>
      </c>
      <c r="O12" s="18">
        <v>0.25998667285051141</v>
      </c>
      <c r="P12" s="18">
        <v>0.2239774484351621</v>
      </c>
      <c r="R12" s="18">
        <v>0.23605016037098431</v>
      </c>
      <c r="S12" s="18">
        <v>0.22342267982263711</v>
      </c>
      <c r="T12" s="18">
        <v>0.21595035796000109</v>
      </c>
      <c r="U12" s="18">
        <v>0.2495346551287754</v>
      </c>
      <c r="W12" s="18">
        <v>0.16898372390231939</v>
      </c>
      <c r="X12" s="18">
        <v>0.2002126680802348</v>
      </c>
      <c r="Y12" s="18">
        <v>0.2507000725089884</v>
      </c>
      <c r="Z12" s="18">
        <v>0.29381024138237888</v>
      </c>
      <c r="AB12" s="18">
        <v>0.25219528806445402</v>
      </c>
      <c r="AC12" s="18">
        <v>0.20742872810732599</v>
      </c>
      <c r="AE12" s="18">
        <v>0.27980154302204352</v>
      </c>
      <c r="AF12" s="18">
        <v>0.22725770732316439</v>
      </c>
      <c r="AG12" s="18">
        <v>0.1931104603803511</v>
      </c>
      <c r="AH12" s="18">
        <v>0.21226780437528789</v>
      </c>
    </row>
    <row r="13" spans="2:36" ht="19" customHeight="1" x14ac:dyDescent="0.35">
      <c r="B13" s="20" t="s">
        <v>139</v>
      </c>
      <c r="C13" s="18">
        <v>0.1166732166643081</v>
      </c>
      <c r="D13" s="18">
        <v>0.1081180305992185</v>
      </c>
      <c r="E13" s="18">
        <v>0.12585879016322091</v>
      </c>
      <c r="G13" s="18">
        <v>0.1993602777048975</v>
      </c>
      <c r="H13" s="18">
        <v>0.1005164203312795</v>
      </c>
      <c r="I13" s="18">
        <v>9.8626992977985897E-2</v>
      </c>
      <c r="J13" s="18">
        <v>4.4663027395341767E-2</v>
      </c>
      <c r="L13" s="18">
        <v>0.21695812889553301</v>
      </c>
      <c r="M13" s="18">
        <v>9.3037932698650114E-2</v>
      </c>
      <c r="N13" s="18">
        <v>7.7869761353675307E-2</v>
      </c>
      <c r="O13" s="18">
        <v>0.1107229174673046</v>
      </c>
      <c r="P13" s="18">
        <v>0.11004359850005919</v>
      </c>
      <c r="R13" s="18">
        <v>0.1031874477008809</v>
      </c>
      <c r="S13" s="18">
        <v>0.10585643596250111</v>
      </c>
      <c r="T13" s="18">
        <v>7.6410061604004084E-2</v>
      </c>
      <c r="U13" s="18">
        <v>0.21695812889553301</v>
      </c>
      <c r="W13" s="18">
        <v>0.1034025508799008</v>
      </c>
      <c r="X13" s="18">
        <v>7.8821823527961202E-2</v>
      </c>
      <c r="Y13" s="18">
        <v>8.4705980861822683E-2</v>
      </c>
      <c r="Z13" s="18">
        <v>0.1983666869413287</v>
      </c>
      <c r="AB13" s="18">
        <v>0.1136625701901102</v>
      </c>
      <c r="AC13" s="18">
        <v>0.1202334806427707</v>
      </c>
      <c r="AE13" s="18">
        <v>0.14582822066286419</v>
      </c>
      <c r="AF13" s="18">
        <v>0.1261010652145155</v>
      </c>
      <c r="AG13" s="18">
        <v>0.1004268825872124</v>
      </c>
      <c r="AH13" s="18">
        <v>7.9156892367244949E-2</v>
      </c>
    </row>
    <row r="14" spans="2:36" ht="19" customHeight="1" x14ac:dyDescent="0.35">
      <c r="B14" s="20" t="s">
        <v>140</v>
      </c>
      <c r="C14" s="18">
        <v>8.4099173746242824E-3</v>
      </c>
      <c r="D14" s="18">
        <v>6.2783737267015369E-3</v>
      </c>
      <c r="E14" s="18">
        <v>1.058391150851729E-2</v>
      </c>
      <c r="G14" s="18">
        <v>4.8175568389245901E-3</v>
      </c>
      <c r="H14" s="18">
        <v>1.245875303110692E-2</v>
      </c>
      <c r="I14" s="18">
        <v>7.9738220616375199E-3</v>
      </c>
      <c r="J14" s="18">
        <v>0</v>
      </c>
      <c r="L14" s="18">
        <v>6.3601108653738867E-3</v>
      </c>
      <c r="M14" s="18">
        <v>1.4128891943232301E-2</v>
      </c>
      <c r="N14" s="18">
        <v>6.8738953218528886E-3</v>
      </c>
      <c r="O14" s="18">
        <v>0</v>
      </c>
      <c r="P14" s="18">
        <v>1.5402020950498699E-2</v>
      </c>
      <c r="R14" s="18">
        <v>1.6633296432651011E-2</v>
      </c>
      <c r="S14" s="18">
        <v>3.6516718792935481E-3</v>
      </c>
      <c r="T14" s="18">
        <v>6.5837483683417004E-3</v>
      </c>
      <c r="U14" s="18">
        <v>6.3601108653738867E-3</v>
      </c>
      <c r="W14" s="18">
        <v>2.5427608397780271E-2</v>
      </c>
      <c r="X14" s="18">
        <v>1.0720156911491229E-2</v>
      </c>
      <c r="Y14" s="18">
        <v>0</v>
      </c>
      <c r="Z14" s="18">
        <v>0</v>
      </c>
      <c r="AB14" s="18">
        <v>7.7818715228940884E-3</v>
      </c>
      <c r="AC14" s="18">
        <v>9.0285338114474804E-3</v>
      </c>
      <c r="AE14" s="18">
        <v>5.7489469794091367E-3</v>
      </c>
      <c r="AF14" s="18">
        <v>1.425582961810103E-2</v>
      </c>
      <c r="AG14" s="18">
        <v>5.242398515734467E-3</v>
      </c>
      <c r="AH14" s="18">
        <v>1.4440117769141159E-2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J18"/>
  <sheetViews>
    <sheetView showGridLines="0" workbookViewId="0">
      <pane xSplit="2" topLeftCell="U1" activePane="topRight" state="frozen"/>
      <selection pane="topRight" activeCell="B18" sqref="B18"/>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141</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142</v>
      </c>
      <c r="C9" s="18">
        <v>0.1011158778449442</v>
      </c>
      <c r="D9" s="18">
        <v>0.10262227591524591</v>
      </c>
      <c r="E9" s="18">
        <v>0.10017340901758839</v>
      </c>
      <c r="G9" s="18">
        <v>0.1095998059640384</v>
      </c>
      <c r="H9" s="18">
        <v>9.5858183879603695E-2</v>
      </c>
      <c r="I9" s="18">
        <v>0.1041691255977837</v>
      </c>
      <c r="J9" s="18">
        <v>9.4832020599962999E-2</v>
      </c>
      <c r="L9" s="18">
        <v>8.4414839090254087E-2</v>
      </c>
      <c r="M9" s="18">
        <v>8.9239632886997738E-2</v>
      </c>
      <c r="N9" s="18">
        <v>9.2414455496187653E-2</v>
      </c>
      <c r="O9" s="18">
        <v>0.13317286927618011</v>
      </c>
      <c r="P9" s="18">
        <v>0.12152372497095799</v>
      </c>
      <c r="R9" s="18">
        <v>9.1205546589676431E-2</v>
      </c>
      <c r="S9" s="18">
        <v>0.11989259201540491</v>
      </c>
      <c r="T9" s="18">
        <v>0.10042567363985801</v>
      </c>
      <c r="U9" s="18">
        <v>8.4414839090254087E-2</v>
      </c>
      <c r="W9" s="18">
        <v>3.7492476304092227E-2</v>
      </c>
      <c r="X9" s="18">
        <v>7.1827708346512739E-2</v>
      </c>
      <c r="Y9" s="18">
        <v>0.1100901811693825</v>
      </c>
      <c r="Z9" s="18">
        <v>0.16551635132044859</v>
      </c>
      <c r="AB9" s="18">
        <v>9.6414303708293181E-2</v>
      </c>
      <c r="AC9" s="18">
        <v>0.10604411301087779</v>
      </c>
      <c r="AE9" s="18">
        <v>0.1189505051089579</v>
      </c>
      <c r="AF9" s="18">
        <v>0.1081017530628457</v>
      </c>
      <c r="AG9" s="18">
        <v>7.6005030281984784E-2</v>
      </c>
      <c r="AH9" s="18">
        <v>0.1157719508344965</v>
      </c>
    </row>
    <row r="10" spans="2:36" ht="19" customHeight="1" x14ac:dyDescent="0.35">
      <c r="B10" s="20" t="s">
        <v>143</v>
      </c>
      <c r="C10" s="18">
        <v>0.36506934513782607</v>
      </c>
      <c r="D10" s="18">
        <v>0.37522525188977091</v>
      </c>
      <c r="E10" s="18">
        <v>0.35447255010140533</v>
      </c>
      <c r="G10" s="18">
        <v>0.2990564223045879</v>
      </c>
      <c r="H10" s="18">
        <v>0.36790637823106959</v>
      </c>
      <c r="I10" s="18">
        <v>0.40196145576535219</v>
      </c>
      <c r="J10" s="18">
        <v>0.39802512483352093</v>
      </c>
      <c r="L10" s="18">
        <v>0.27415977744540232</v>
      </c>
      <c r="M10" s="18">
        <v>0.35440237709811301</v>
      </c>
      <c r="N10" s="18">
        <v>0.40996054521588388</v>
      </c>
      <c r="O10" s="18">
        <v>0.31837369690743278</v>
      </c>
      <c r="P10" s="18">
        <v>0.35747408782608309</v>
      </c>
      <c r="R10" s="18">
        <v>0.38828305026010451</v>
      </c>
      <c r="S10" s="18">
        <v>0.36463754223292388</v>
      </c>
      <c r="T10" s="18">
        <v>0.40200649299418378</v>
      </c>
      <c r="U10" s="18">
        <v>0.27415977744540232</v>
      </c>
      <c r="W10" s="18">
        <v>0.32596761625483778</v>
      </c>
      <c r="X10" s="18">
        <v>0.35414141362823731</v>
      </c>
      <c r="Y10" s="18">
        <v>0.39076220667836731</v>
      </c>
      <c r="Z10" s="18">
        <v>0.40086652813552709</v>
      </c>
      <c r="AB10" s="18">
        <v>0.38369420559720391</v>
      </c>
      <c r="AC10" s="18">
        <v>0.3453572747957287</v>
      </c>
      <c r="AE10" s="18">
        <v>0.35930808617166171</v>
      </c>
      <c r="AF10" s="18">
        <v>0.3528588939282013</v>
      </c>
      <c r="AG10" s="18">
        <v>0.38897865667502901</v>
      </c>
      <c r="AH10" s="18">
        <v>0.33341310065717922</v>
      </c>
    </row>
    <row r="11" spans="2:36" ht="19" customHeight="1" x14ac:dyDescent="0.35">
      <c r="B11" s="20" t="s">
        <v>144</v>
      </c>
      <c r="C11" s="18">
        <v>0.34784508846112833</v>
      </c>
      <c r="D11" s="18">
        <v>0.3591420582578011</v>
      </c>
      <c r="E11" s="18">
        <v>0.33543867169277769</v>
      </c>
      <c r="G11" s="18">
        <v>0.38420267208640868</v>
      </c>
      <c r="H11" s="18">
        <v>0.33678826540707468</v>
      </c>
      <c r="I11" s="18">
        <v>0.32733487687920748</v>
      </c>
      <c r="J11" s="18">
        <v>0.37392089009351093</v>
      </c>
      <c r="L11" s="18">
        <v>0.39894404470302419</v>
      </c>
      <c r="M11" s="18">
        <v>0.39044424531668132</v>
      </c>
      <c r="N11" s="18">
        <v>0.29124769121082472</v>
      </c>
      <c r="O11" s="18">
        <v>0.34463003336723808</v>
      </c>
      <c r="P11" s="18">
        <v>0.35004223745709329</v>
      </c>
      <c r="R11" s="18">
        <v>0.34704071377060841</v>
      </c>
      <c r="S11" s="18">
        <v>0.35715790375641032</v>
      </c>
      <c r="T11" s="18">
        <v>0.30252642667336238</v>
      </c>
      <c r="U11" s="18">
        <v>0.39894404470302419</v>
      </c>
      <c r="W11" s="18">
        <v>0.35744123835922981</v>
      </c>
      <c r="X11" s="18">
        <v>0.37473968800953178</v>
      </c>
      <c r="Y11" s="18">
        <v>0.3755752327386116</v>
      </c>
      <c r="Z11" s="18">
        <v>0.29741579071810098</v>
      </c>
      <c r="AB11" s="18">
        <v>0.33369574072893682</v>
      </c>
      <c r="AC11" s="18">
        <v>0.36137934607134747</v>
      </c>
      <c r="AE11" s="18">
        <v>0.3589213115895114</v>
      </c>
      <c r="AF11" s="18">
        <v>0.3338536068370494</v>
      </c>
      <c r="AG11" s="18">
        <v>0.33614302298104443</v>
      </c>
      <c r="AH11" s="18">
        <v>0.37267539925985238</v>
      </c>
    </row>
    <row r="12" spans="2:36" ht="19" customHeight="1" x14ac:dyDescent="0.35">
      <c r="B12" s="20" t="s">
        <v>145</v>
      </c>
      <c r="C12" s="18">
        <v>0.1735350133802985</v>
      </c>
      <c r="D12" s="18">
        <v>0.15520931656697301</v>
      </c>
      <c r="E12" s="18">
        <v>0.19278727353111069</v>
      </c>
      <c r="G12" s="18">
        <v>0.1887049540108941</v>
      </c>
      <c r="H12" s="18">
        <v>0.18319654886634021</v>
      </c>
      <c r="I12" s="18">
        <v>0.16389611638911811</v>
      </c>
      <c r="J12" s="18">
        <v>0.1222269866649161</v>
      </c>
      <c r="L12" s="18">
        <v>0.22399031495347971</v>
      </c>
      <c r="M12" s="18">
        <v>0.1578816477857069</v>
      </c>
      <c r="N12" s="18">
        <v>0.19113164673680311</v>
      </c>
      <c r="O12" s="18">
        <v>0.1940978086778076</v>
      </c>
      <c r="P12" s="18">
        <v>0.16311509494996521</v>
      </c>
      <c r="R12" s="18">
        <v>0.1635766075545986</v>
      </c>
      <c r="S12" s="18">
        <v>0.14789268242642031</v>
      </c>
      <c r="T12" s="18">
        <v>0.18147413599137241</v>
      </c>
      <c r="U12" s="18">
        <v>0.22399031495347971</v>
      </c>
      <c r="W12" s="18">
        <v>0.25276948699728891</v>
      </c>
      <c r="X12" s="18">
        <v>0.18371866851235041</v>
      </c>
      <c r="Y12" s="18">
        <v>0.1117603937542188</v>
      </c>
      <c r="Z12" s="18">
        <v>0.13620132982592351</v>
      </c>
      <c r="AB12" s="18">
        <v>0.1750383250153783</v>
      </c>
      <c r="AC12" s="18">
        <v>0.17356288373139739</v>
      </c>
      <c r="AE12" s="18">
        <v>0.1477251752827197</v>
      </c>
      <c r="AF12" s="18">
        <v>0.18323320984926469</v>
      </c>
      <c r="AG12" s="18">
        <v>0.19279719896324471</v>
      </c>
      <c r="AH12" s="18">
        <v>0.168684845990659</v>
      </c>
    </row>
    <row r="13" spans="2:36" ht="19" customHeight="1" x14ac:dyDescent="0.35">
      <c r="B13" s="20" t="s">
        <v>140</v>
      </c>
      <c r="C13" s="18">
        <v>1.243467517580293E-2</v>
      </c>
      <c r="D13" s="18">
        <v>7.8010973702091584E-3</v>
      </c>
      <c r="E13" s="18">
        <v>1.7128095657117811E-2</v>
      </c>
      <c r="G13" s="18">
        <v>1.8436145634070918E-2</v>
      </c>
      <c r="H13" s="18">
        <v>1.625062361591172E-2</v>
      </c>
      <c r="I13" s="18">
        <v>2.6384253685385298E-3</v>
      </c>
      <c r="J13" s="18">
        <v>1.0994977808089159E-2</v>
      </c>
      <c r="L13" s="18">
        <v>1.849102380783962E-2</v>
      </c>
      <c r="M13" s="18">
        <v>8.032096912501124E-3</v>
      </c>
      <c r="N13" s="18">
        <v>1.5245661340300171E-2</v>
      </c>
      <c r="O13" s="18">
        <v>9.7255917713412448E-3</v>
      </c>
      <c r="P13" s="18">
        <v>7.8448547959003752E-3</v>
      </c>
      <c r="R13" s="18">
        <v>9.8940818250120681E-3</v>
      </c>
      <c r="S13" s="18">
        <v>1.041927956884056E-2</v>
      </c>
      <c r="T13" s="18">
        <v>1.3567270701223049E-2</v>
      </c>
      <c r="U13" s="18">
        <v>1.849102380783962E-2</v>
      </c>
      <c r="W13" s="18">
        <v>2.6329182084551501E-2</v>
      </c>
      <c r="X13" s="18">
        <v>1.5572521503367621E-2</v>
      </c>
      <c r="Y13" s="18">
        <v>1.1811985659419891E-2</v>
      </c>
      <c r="Z13" s="18">
        <v>0</v>
      </c>
      <c r="AB13" s="18">
        <v>1.115742495018787E-2</v>
      </c>
      <c r="AC13" s="18">
        <v>1.3656382390648489E-2</v>
      </c>
      <c r="AE13" s="18">
        <v>1.5094921847149209E-2</v>
      </c>
      <c r="AF13" s="18">
        <v>2.1952536322638799E-2</v>
      </c>
      <c r="AG13" s="18">
        <v>6.0760910986972106E-3</v>
      </c>
      <c r="AH13" s="18">
        <v>9.4547032578130227E-3</v>
      </c>
    </row>
    <row r="15" spans="2:36" x14ac:dyDescent="0.35">
      <c r="B15" t="s">
        <v>206</v>
      </c>
    </row>
    <row r="16" spans="2:36" x14ac:dyDescent="0.35">
      <c r="B16" t="s">
        <v>207</v>
      </c>
    </row>
    <row r="18" spans="2:2" x14ac:dyDescent="0.35">
      <c r="B18"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J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146</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147</v>
      </c>
      <c r="C9" s="18">
        <v>7.4232578553574236E-2</v>
      </c>
      <c r="D9" s="18">
        <v>7.2762388131180147E-2</v>
      </c>
      <c r="E9" s="18">
        <v>7.6111686538702428E-2</v>
      </c>
      <c r="G9" s="18">
        <v>0.1095536330682398</v>
      </c>
      <c r="H9" s="18">
        <v>7.9183267331205343E-2</v>
      </c>
      <c r="I9" s="18">
        <v>4.2091877210600238E-2</v>
      </c>
      <c r="J9" s="18">
        <v>6.5905657145929206E-2</v>
      </c>
      <c r="L9" s="18">
        <v>0.15477913907035259</v>
      </c>
      <c r="M9" s="18">
        <v>8.2805635022381863E-2</v>
      </c>
      <c r="N9" s="18">
        <v>3.1310241785875312E-2</v>
      </c>
      <c r="O9" s="18">
        <v>6.7663928132000548E-2</v>
      </c>
      <c r="P9" s="18">
        <v>6.0954387189074873E-2</v>
      </c>
      <c r="R9" s="18">
        <v>7.0814036567833652E-2</v>
      </c>
      <c r="S9" s="18">
        <v>5.8781163687460107E-2</v>
      </c>
      <c r="T9" s="18">
        <v>4.201541664998542E-2</v>
      </c>
      <c r="U9" s="18">
        <v>0.15477913907035259</v>
      </c>
      <c r="W9" s="18">
        <v>5.1637937996090302E-2</v>
      </c>
      <c r="X9" s="18">
        <v>6.4122506628197184E-2</v>
      </c>
      <c r="Y9" s="18">
        <v>3.7970060417323599E-2</v>
      </c>
      <c r="Z9" s="18">
        <v>0.12611785791030891</v>
      </c>
      <c r="AB9" s="18">
        <v>8.5376459592080498E-2</v>
      </c>
      <c r="AC9" s="18">
        <v>6.4996685046717503E-2</v>
      </c>
      <c r="AE9" s="18">
        <v>7.2156149515640464E-2</v>
      </c>
      <c r="AF9" s="18">
        <v>7.1974561447933572E-2</v>
      </c>
      <c r="AG9" s="18">
        <v>8.5882456814827923E-2</v>
      </c>
      <c r="AH9" s="18">
        <v>5.1945665325691212E-2</v>
      </c>
    </row>
    <row r="10" spans="2:36" ht="32.15" customHeight="1" x14ac:dyDescent="0.35">
      <c r="B10" s="20" t="s">
        <v>148</v>
      </c>
      <c r="C10" s="18">
        <v>0.40580113245619298</v>
      </c>
      <c r="D10" s="18">
        <v>0.45550532266176269</v>
      </c>
      <c r="E10" s="18">
        <v>0.35538478337391632</v>
      </c>
      <c r="G10" s="18">
        <v>0.46155096718606448</v>
      </c>
      <c r="H10" s="18">
        <v>0.39619006327969802</v>
      </c>
      <c r="I10" s="18">
        <v>0.4057605269761046</v>
      </c>
      <c r="J10" s="18">
        <v>0.31319303330159748</v>
      </c>
      <c r="L10" s="18">
        <v>0.45878947021267602</v>
      </c>
      <c r="M10" s="18">
        <v>0.4018471588610924</v>
      </c>
      <c r="N10" s="18">
        <v>0.37186693324194142</v>
      </c>
      <c r="O10" s="18">
        <v>0.39900511099731117</v>
      </c>
      <c r="P10" s="18">
        <v>0.40258438867691188</v>
      </c>
      <c r="R10" s="18">
        <v>0.41648056830449071</v>
      </c>
      <c r="S10" s="18">
        <v>0.40787357844083671</v>
      </c>
      <c r="T10" s="18">
        <v>0.3554233071773959</v>
      </c>
      <c r="U10" s="18">
        <v>0.45878947021267602</v>
      </c>
      <c r="W10" s="18">
        <v>0.39084629658543107</v>
      </c>
      <c r="X10" s="18">
        <v>0.33803686804221811</v>
      </c>
      <c r="Y10" s="18">
        <v>0.42110452496139911</v>
      </c>
      <c r="Z10" s="18">
        <v>0.49386718383864658</v>
      </c>
      <c r="AB10" s="18">
        <v>0.39195068342031952</v>
      </c>
      <c r="AC10" s="18">
        <v>0.42115999650759051</v>
      </c>
      <c r="AE10" s="18">
        <v>0.46296957099234642</v>
      </c>
      <c r="AF10" s="18">
        <v>0.44643649765253007</v>
      </c>
      <c r="AG10" s="18">
        <v>0.35851465743536132</v>
      </c>
      <c r="AH10" s="18">
        <v>0.34102998043045141</v>
      </c>
    </row>
    <row r="11" spans="2:36" ht="32.15" customHeight="1" x14ac:dyDescent="0.35">
      <c r="B11" s="20" t="s">
        <v>149</v>
      </c>
      <c r="C11" s="18">
        <v>0.43462888641948633</v>
      </c>
      <c r="D11" s="18">
        <v>0.39194267137789413</v>
      </c>
      <c r="E11" s="18">
        <v>0.47964207072347292</v>
      </c>
      <c r="G11" s="18">
        <v>0.34267498227597909</v>
      </c>
      <c r="H11" s="18">
        <v>0.43903790076059263</v>
      </c>
      <c r="I11" s="18">
        <v>0.47275611746177781</v>
      </c>
      <c r="J11" s="18">
        <v>0.52017411800613433</v>
      </c>
      <c r="L11" s="18">
        <v>0.34632684516569218</v>
      </c>
      <c r="M11" s="18">
        <v>0.45605715014266712</v>
      </c>
      <c r="N11" s="18">
        <v>0.52021072511003807</v>
      </c>
      <c r="O11" s="18">
        <v>0.419915565887093</v>
      </c>
      <c r="P11" s="18">
        <v>0.47164776455101731</v>
      </c>
      <c r="R11" s="18">
        <v>0.43867393508831809</v>
      </c>
      <c r="S11" s="18">
        <v>0.41057038280702018</v>
      </c>
      <c r="T11" s="18">
        <v>0.51976519290716316</v>
      </c>
      <c r="U11" s="18">
        <v>0.34632684516569218</v>
      </c>
      <c r="W11" s="18">
        <v>0.44341716037173962</v>
      </c>
      <c r="X11" s="18">
        <v>0.50237931692819981</v>
      </c>
      <c r="Y11" s="18">
        <v>0.45019078261086359</v>
      </c>
      <c r="Z11" s="18">
        <v>0.33667937530485242</v>
      </c>
      <c r="AB11" s="18">
        <v>0.42022284636492052</v>
      </c>
      <c r="AC11" s="18">
        <v>0.44525519054145352</v>
      </c>
      <c r="AE11" s="18">
        <v>0.38878773218194612</v>
      </c>
      <c r="AF11" s="18">
        <v>0.40879354656876099</v>
      </c>
      <c r="AG11" s="18">
        <v>0.47072714856694892</v>
      </c>
      <c r="AH11" s="18">
        <v>0.48177511317100952</v>
      </c>
    </row>
    <row r="12" spans="2:36" ht="19" customHeight="1" x14ac:dyDescent="0.35">
      <c r="B12" s="20" t="s">
        <v>140</v>
      </c>
      <c r="C12" s="18">
        <v>8.5337402570746498E-2</v>
      </c>
      <c r="D12" s="18">
        <v>7.9789617829163093E-2</v>
      </c>
      <c r="E12" s="18">
        <v>8.8861459363908435E-2</v>
      </c>
      <c r="G12" s="18">
        <v>8.622041746971662E-2</v>
      </c>
      <c r="H12" s="18">
        <v>8.5588768628504008E-2</v>
      </c>
      <c r="I12" s="18">
        <v>7.9391478351517414E-2</v>
      </c>
      <c r="J12" s="18">
        <v>0.1007271915463389</v>
      </c>
      <c r="L12" s="18">
        <v>4.0104545551279167E-2</v>
      </c>
      <c r="M12" s="18">
        <v>5.929005597385853E-2</v>
      </c>
      <c r="N12" s="18">
        <v>7.6612099862144886E-2</v>
      </c>
      <c r="O12" s="18">
        <v>0.1134153949835951</v>
      </c>
      <c r="P12" s="18">
        <v>6.4813459582996003E-2</v>
      </c>
      <c r="R12" s="18">
        <v>7.4031460039357649E-2</v>
      </c>
      <c r="S12" s="18">
        <v>0.1227748750646831</v>
      </c>
      <c r="T12" s="18">
        <v>8.2796083265455303E-2</v>
      </c>
      <c r="U12" s="18">
        <v>4.0104545551279167E-2</v>
      </c>
      <c r="W12" s="18">
        <v>0.1140986050467392</v>
      </c>
      <c r="X12" s="18">
        <v>9.546130840138474E-2</v>
      </c>
      <c r="Y12" s="18">
        <v>9.0734632010413832E-2</v>
      </c>
      <c r="Z12" s="18">
        <v>4.3335582946192282E-2</v>
      </c>
      <c r="AB12" s="18">
        <v>0.1024500106226795</v>
      </c>
      <c r="AC12" s="18">
        <v>6.8588127904238474E-2</v>
      </c>
      <c r="AE12" s="18">
        <v>7.6086547310066949E-2</v>
      </c>
      <c r="AF12" s="18">
        <v>7.2795394330775379E-2</v>
      </c>
      <c r="AG12" s="18">
        <v>8.4875737182862038E-2</v>
      </c>
      <c r="AH12" s="18">
        <v>0.12524924107284799</v>
      </c>
    </row>
    <row r="14" spans="2:36" x14ac:dyDescent="0.35">
      <c r="B14" t="s">
        <v>206</v>
      </c>
    </row>
    <row r="15" spans="2:36" x14ac:dyDescent="0.35">
      <c r="B15" t="s">
        <v>207</v>
      </c>
    </row>
    <row r="17" spans="2:2" x14ac:dyDescent="0.35">
      <c r="B17"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J17"/>
  <sheetViews>
    <sheetView showGridLines="0" workbookViewId="0">
      <pane xSplit="2" topLeftCell="N1" activePane="topRight" state="frozen"/>
      <selection pane="topRight" activeCell="B17" sqref="B17"/>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150</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151</v>
      </c>
      <c r="C9" s="18">
        <v>0.19742746321383911</v>
      </c>
      <c r="D9" s="18">
        <v>0.1986627048108307</v>
      </c>
      <c r="E9" s="18">
        <v>0.19174225079974899</v>
      </c>
      <c r="G9" s="18">
        <v>0.29233955712865112</v>
      </c>
      <c r="H9" s="18">
        <v>0.18675709233794979</v>
      </c>
      <c r="I9" s="18">
        <v>0.1596485669092208</v>
      </c>
      <c r="J9" s="18">
        <v>0.13229171788697491</v>
      </c>
      <c r="L9" s="18">
        <v>0.28775237439446621</v>
      </c>
      <c r="M9" s="18">
        <v>0.17794654787947051</v>
      </c>
      <c r="N9" s="18">
        <v>0.17854893373942121</v>
      </c>
      <c r="O9" s="18">
        <v>0.23099639672234629</v>
      </c>
      <c r="P9" s="18">
        <v>0.101172702722549</v>
      </c>
      <c r="R9" s="18">
        <v>0.16552470377498699</v>
      </c>
      <c r="S9" s="18">
        <v>0.2116443165678803</v>
      </c>
      <c r="T9" s="18">
        <v>0.15358270520235651</v>
      </c>
      <c r="U9" s="18">
        <v>0.28775237439446621</v>
      </c>
      <c r="W9" s="18">
        <v>0.17981151353574851</v>
      </c>
      <c r="X9" s="18">
        <v>0.13678412478824309</v>
      </c>
      <c r="Y9" s="18">
        <v>0.13380006286066731</v>
      </c>
      <c r="Z9" s="18">
        <v>0.3225315710509622</v>
      </c>
      <c r="AB9" s="18">
        <v>0.19170244382574719</v>
      </c>
      <c r="AC9" s="18">
        <v>0.20166389873972149</v>
      </c>
      <c r="AE9" s="18">
        <v>0.2476407317088527</v>
      </c>
      <c r="AF9" s="18">
        <v>0.2052107483784823</v>
      </c>
      <c r="AG9" s="18">
        <v>0.1747730241715017</v>
      </c>
      <c r="AH9" s="18">
        <v>0.13091706463916711</v>
      </c>
    </row>
    <row r="10" spans="2:36" ht="19" customHeight="1" x14ac:dyDescent="0.35">
      <c r="B10" s="20" t="s">
        <v>152</v>
      </c>
      <c r="C10" s="18">
        <v>0.46076931655851328</v>
      </c>
      <c r="D10" s="18">
        <v>0.46302593699097028</v>
      </c>
      <c r="E10" s="18">
        <v>0.46107334396134853</v>
      </c>
      <c r="G10" s="18">
        <v>0.48408947651985401</v>
      </c>
      <c r="H10" s="18">
        <v>0.44770049775370502</v>
      </c>
      <c r="I10" s="18">
        <v>0.46563240177299942</v>
      </c>
      <c r="J10" s="18">
        <v>0.44824896344900289</v>
      </c>
      <c r="L10" s="18">
        <v>0.446582010945276</v>
      </c>
      <c r="M10" s="18">
        <v>0.43782069736282681</v>
      </c>
      <c r="N10" s="18">
        <v>0.43251653598073803</v>
      </c>
      <c r="O10" s="18">
        <v>0.45514696529396859</v>
      </c>
      <c r="P10" s="18">
        <v>0.5675685162718348</v>
      </c>
      <c r="R10" s="18">
        <v>0.47588615839236859</v>
      </c>
      <c r="S10" s="18">
        <v>0.45636426293549409</v>
      </c>
      <c r="T10" s="18">
        <v>0.45920012481711292</v>
      </c>
      <c r="U10" s="18">
        <v>0.446582010945276</v>
      </c>
      <c r="W10" s="18">
        <v>0.46775754300529671</v>
      </c>
      <c r="X10" s="18">
        <v>0.41063932792843533</v>
      </c>
      <c r="Y10" s="18">
        <v>0.5506990762245707</v>
      </c>
      <c r="Z10" s="18">
        <v>0.45809084574057851</v>
      </c>
      <c r="AB10" s="18">
        <v>0.46866652767106332</v>
      </c>
      <c r="AC10" s="18">
        <v>0.4574037268536163</v>
      </c>
      <c r="AE10" s="18">
        <v>0.50702479628094588</v>
      </c>
      <c r="AF10" s="18">
        <v>0.50506589177422423</v>
      </c>
      <c r="AG10" s="18">
        <v>0.42458473352396442</v>
      </c>
      <c r="AH10" s="18">
        <v>0.38690174601949417</v>
      </c>
    </row>
    <row r="11" spans="2:36" ht="19" customHeight="1" x14ac:dyDescent="0.35">
      <c r="B11" s="20" t="s">
        <v>153</v>
      </c>
      <c r="C11" s="18">
        <v>0.3005056237137686</v>
      </c>
      <c r="D11" s="18">
        <v>0.30877071701745928</v>
      </c>
      <c r="E11" s="18">
        <v>0.29392394125470273</v>
      </c>
      <c r="G11" s="18">
        <v>0.1830492195117506</v>
      </c>
      <c r="H11" s="18">
        <v>0.30992769385218633</v>
      </c>
      <c r="I11" s="18">
        <v>0.34789005776933862</v>
      </c>
      <c r="J11" s="18">
        <v>0.39650532110339309</v>
      </c>
      <c r="L11" s="18">
        <v>0.2468490922823868</v>
      </c>
      <c r="M11" s="18">
        <v>0.31767851016325671</v>
      </c>
      <c r="N11" s="18">
        <v>0.35070835609512169</v>
      </c>
      <c r="O11" s="18">
        <v>0.2439394452592292</v>
      </c>
      <c r="P11" s="18">
        <v>0.29577224793922802</v>
      </c>
      <c r="R11" s="18">
        <v>0.31094279190211721</v>
      </c>
      <c r="S11" s="18">
        <v>0.28035977915977889</v>
      </c>
      <c r="T11" s="18">
        <v>0.35022429338024591</v>
      </c>
      <c r="U11" s="18">
        <v>0.2468490922823868</v>
      </c>
      <c r="W11" s="18">
        <v>0.29685645525690663</v>
      </c>
      <c r="X11" s="18">
        <v>0.40467837701379722</v>
      </c>
      <c r="Y11" s="18">
        <v>0.28303883586426459</v>
      </c>
      <c r="Z11" s="18">
        <v>0.1935627261740063</v>
      </c>
      <c r="AB11" s="18">
        <v>0.30579590944530899</v>
      </c>
      <c r="AC11" s="18">
        <v>0.29456934546892288</v>
      </c>
      <c r="AE11" s="18">
        <v>0.20715691631158259</v>
      </c>
      <c r="AF11" s="18">
        <v>0.25935953797957428</v>
      </c>
      <c r="AG11" s="18">
        <v>0.36503757751012811</v>
      </c>
      <c r="AH11" s="18">
        <v>0.4036300102807146</v>
      </c>
    </row>
    <row r="12" spans="2:36" ht="19" customHeight="1" x14ac:dyDescent="0.35">
      <c r="B12" s="20" t="s">
        <v>154</v>
      </c>
      <c r="C12" s="18">
        <v>4.1297596513879098E-2</v>
      </c>
      <c r="D12" s="18">
        <v>2.9540641180739749E-2</v>
      </c>
      <c r="E12" s="18">
        <v>5.3260463984199702E-2</v>
      </c>
      <c r="G12" s="18">
        <v>4.0521746839744237E-2</v>
      </c>
      <c r="H12" s="18">
        <v>5.5614716056158781E-2</v>
      </c>
      <c r="I12" s="18">
        <v>2.6828973548441319E-2</v>
      </c>
      <c r="J12" s="18">
        <v>2.29539975606292E-2</v>
      </c>
      <c r="L12" s="18">
        <v>1.8816522377871119E-2</v>
      </c>
      <c r="M12" s="18">
        <v>6.6554244594446046E-2</v>
      </c>
      <c r="N12" s="18">
        <v>3.8226174184718541E-2</v>
      </c>
      <c r="O12" s="18">
        <v>6.9917192724455637E-2</v>
      </c>
      <c r="P12" s="18">
        <v>3.5486533066388298E-2</v>
      </c>
      <c r="R12" s="18">
        <v>4.7646345930527162E-2</v>
      </c>
      <c r="S12" s="18">
        <v>5.1631641336846737E-2</v>
      </c>
      <c r="T12" s="18">
        <v>3.6992876600284309E-2</v>
      </c>
      <c r="U12" s="18">
        <v>1.8816522377871119E-2</v>
      </c>
      <c r="W12" s="18">
        <v>5.5574488202048321E-2</v>
      </c>
      <c r="X12" s="18">
        <v>4.7898170269524261E-2</v>
      </c>
      <c r="Y12" s="18">
        <v>3.246202505049748E-2</v>
      </c>
      <c r="Z12" s="18">
        <v>2.5814857034453041E-2</v>
      </c>
      <c r="AB12" s="18">
        <v>3.3835119057880468E-2</v>
      </c>
      <c r="AC12" s="18">
        <v>4.6363028937739227E-2</v>
      </c>
      <c r="AE12" s="18">
        <v>3.817755569861879E-2</v>
      </c>
      <c r="AF12" s="18">
        <v>3.036382186771908E-2</v>
      </c>
      <c r="AG12" s="18">
        <v>3.5604664794405917E-2</v>
      </c>
      <c r="AH12" s="18">
        <v>7.8551179060624018E-2</v>
      </c>
    </row>
    <row r="14" spans="2:36" x14ac:dyDescent="0.35">
      <c r="B14" t="s">
        <v>206</v>
      </c>
    </row>
    <row r="15" spans="2:36" x14ac:dyDescent="0.35">
      <c r="B15" t="s">
        <v>207</v>
      </c>
    </row>
    <row r="17" spans="2:2" x14ac:dyDescent="0.35">
      <c r="B17"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J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155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156</v>
      </c>
      <c r="C9" s="18">
        <v>4.9432069151765609E-2</v>
      </c>
      <c r="D9" s="18">
        <v>4.2691786626142349E-2</v>
      </c>
      <c r="E9" s="18">
        <v>5.6433287726986019E-2</v>
      </c>
      <c r="G9" s="18">
        <v>2.496300890872934E-2</v>
      </c>
      <c r="H9" s="18">
        <v>5.8328257396293041E-2</v>
      </c>
      <c r="I9" s="18">
        <v>5.9846218329927342E-2</v>
      </c>
      <c r="J9" s="18">
        <v>3.5865435909478598E-2</v>
      </c>
      <c r="L9" s="18">
        <v>4.6555398948488473E-2</v>
      </c>
      <c r="M9" s="18">
        <v>2.932582878309993E-2</v>
      </c>
      <c r="N9" s="18">
        <v>7.1609845866570113E-2</v>
      </c>
      <c r="O9" s="18">
        <v>3.4197142748263097E-2</v>
      </c>
      <c r="P9" s="18">
        <v>6.5774996586588516E-2</v>
      </c>
      <c r="R9" s="18">
        <v>3.6559129638216531E-2</v>
      </c>
      <c r="S9" s="18">
        <v>4.4765543122601462E-2</v>
      </c>
      <c r="T9" s="18">
        <v>7.1254611433258383E-2</v>
      </c>
      <c r="U9" s="18">
        <v>4.6555398948488473E-2</v>
      </c>
      <c r="W9" s="18">
        <v>5.9394438899902938E-2</v>
      </c>
      <c r="X9" s="18">
        <v>4.2528956515414343E-2</v>
      </c>
      <c r="Y9" s="18">
        <v>4.6858672756557911E-2</v>
      </c>
      <c r="Z9" s="18">
        <v>4.9442131947492647E-2</v>
      </c>
      <c r="AB9" s="18">
        <v>4.890569111072722E-2</v>
      </c>
      <c r="AC9" s="18">
        <v>5.0280703043442947E-2</v>
      </c>
      <c r="AE9" s="18">
        <v>3.4564296535202217E-2</v>
      </c>
      <c r="AF9" s="18">
        <v>7.1110007144892087E-2</v>
      </c>
      <c r="AG9" s="18">
        <v>4.6842030654727043E-2</v>
      </c>
      <c r="AH9" s="18">
        <v>5.9443019420014127E-2</v>
      </c>
    </row>
    <row r="10" spans="2:36" ht="19" customHeight="1" x14ac:dyDescent="0.35">
      <c r="B10" s="20" t="s">
        <v>157</v>
      </c>
      <c r="C10" s="18">
        <v>0.1231097697176074</v>
      </c>
      <c r="D10" s="18">
        <v>0.1208242162541731</v>
      </c>
      <c r="E10" s="18">
        <v>0.12358757936448329</v>
      </c>
      <c r="G10" s="18">
        <v>9.5215759301523498E-2</v>
      </c>
      <c r="H10" s="18">
        <v>0.12537387903924019</v>
      </c>
      <c r="I10" s="18">
        <v>0.13740660114026851</v>
      </c>
      <c r="J10" s="18">
        <v>0.13620686796651821</v>
      </c>
      <c r="L10" s="18">
        <v>0.1032092965780316</v>
      </c>
      <c r="M10" s="18">
        <v>0.1096221571859036</v>
      </c>
      <c r="N10" s="18">
        <v>0.15821153289170181</v>
      </c>
      <c r="O10" s="18">
        <v>0.16041014182030161</v>
      </c>
      <c r="P10" s="18">
        <v>9.3995695851958855E-2</v>
      </c>
      <c r="R10" s="18">
        <v>0.1067443917047446</v>
      </c>
      <c r="S10" s="18">
        <v>0.11127772963853851</v>
      </c>
      <c r="T10" s="18">
        <v>0.1691346889181416</v>
      </c>
      <c r="U10" s="18">
        <v>0.1032092965780316</v>
      </c>
      <c r="W10" s="18">
        <v>0.1575097203705752</v>
      </c>
      <c r="X10" s="18">
        <v>0.1259677057338299</v>
      </c>
      <c r="Y10" s="18">
        <v>0.1338934828800977</v>
      </c>
      <c r="Z10" s="18">
        <v>8.4956238913381693E-2</v>
      </c>
      <c r="AB10" s="18">
        <v>0.1062547260515687</v>
      </c>
      <c r="AC10" s="18">
        <v>0.13656923240531221</v>
      </c>
      <c r="AE10" s="18">
        <v>8.3889803345977884E-2</v>
      </c>
      <c r="AF10" s="18">
        <v>0.12727678208147261</v>
      </c>
      <c r="AG10" s="18">
        <v>0.13918280800945479</v>
      </c>
      <c r="AH10" s="18">
        <v>0.16482984507662221</v>
      </c>
    </row>
    <row r="11" spans="2:36" ht="19" customHeight="1" x14ac:dyDescent="0.35">
      <c r="B11" s="20" t="s">
        <v>158</v>
      </c>
      <c r="C11" s="18">
        <v>0.29285140275865101</v>
      </c>
      <c r="D11" s="18">
        <v>0.28556150550794351</v>
      </c>
      <c r="E11" s="18">
        <v>0.30175156196105279</v>
      </c>
      <c r="G11" s="18">
        <v>0.25139334341558062</v>
      </c>
      <c r="H11" s="18">
        <v>0.30685459622930672</v>
      </c>
      <c r="I11" s="18">
        <v>0.32667086822691338</v>
      </c>
      <c r="J11" s="18">
        <v>0.22387509059150201</v>
      </c>
      <c r="L11" s="18">
        <v>0.2129992223420048</v>
      </c>
      <c r="M11" s="18">
        <v>0.25394867841666607</v>
      </c>
      <c r="N11" s="18">
        <v>0.34780855243034409</v>
      </c>
      <c r="O11" s="18">
        <v>0.24230693607019729</v>
      </c>
      <c r="P11" s="18">
        <v>0.36571010302536849</v>
      </c>
      <c r="R11" s="18">
        <v>0.28995529122104691</v>
      </c>
      <c r="S11" s="18">
        <v>0.3178636320914226</v>
      </c>
      <c r="T11" s="18">
        <v>0.31984531881455769</v>
      </c>
      <c r="U11" s="18">
        <v>0.2129992223420048</v>
      </c>
      <c r="W11" s="18">
        <v>0.28682742762241581</v>
      </c>
      <c r="X11" s="18">
        <v>0.35327468742971002</v>
      </c>
      <c r="Y11" s="18">
        <v>0.30420563737427481</v>
      </c>
      <c r="Z11" s="18">
        <v>0.21290016348499871</v>
      </c>
      <c r="AB11" s="18">
        <v>0.30203487991412131</v>
      </c>
      <c r="AC11" s="18">
        <v>0.28704498436166609</v>
      </c>
      <c r="AE11" s="18">
        <v>0.27187459895758692</v>
      </c>
      <c r="AF11" s="18">
        <v>0.2647119184302637</v>
      </c>
      <c r="AG11" s="18">
        <v>0.32479448556697149</v>
      </c>
      <c r="AH11" s="18">
        <v>0.29743310593956429</v>
      </c>
    </row>
    <row r="12" spans="2:36" ht="19" customHeight="1" x14ac:dyDescent="0.35">
      <c r="B12" s="20" t="s">
        <v>159</v>
      </c>
      <c r="C12" s="18">
        <v>0.38004696805310628</v>
      </c>
      <c r="D12" s="18">
        <v>0.40606852433771973</v>
      </c>
      <c r="E12" s="18">
        <v>0.35312365783683031</v>
      </c>
      <c r="G12" s="18">
        <v>0.4203080077247226</v>
      </c>
      <c r="H12" s="18">
        <v>0.35221513263720772</v>
      </c>
      <c r="I12" s="18">
        <v>0.35999757975601338</v>
      </c>
      <c r="J12" s="18">
        <v>0.47216538033165911</v>
      </c>
      <c r="L12" s="18">
        <v>0.41823422437458208</v>
      </c>
      <c r="M12" s="18">
        <v>0.39425554823426789</v>
      </c>
      <c r="N12" s="18">
        <v>0.30622178060938532</v>
      </c>
      <c r="O12" s="18">
        <v>0.43892011636073558</v>
      </c>
      <c r="P12" s="18">
        <v>0.33525469485289372</v>
      </c>
      <c r="R12" s="18">
        <v>0.38275672582335513</v>
      </c>
      <c r="S12" s="18">
        <v>0.40118753256448192</v>
      </c>
      <c r="T12" s="18">
        <v>0.32519417314194321</v>
      </c>
      <c r="U12" s="18">
        <v>0.41823422437458208</v>
      </c>
      <c r="W12" s="18">
        <v>0.31267031941841872</v>
      </c>
      <c r="X12" s="18">
        <v>0.34923692152398428</v>
      </c>
      <c r="Y12" s="18">
        <v>0.38937298255218689</v>
      </c>
      <c r="Z12" s="18">
        <v>0.46069523490840719</v>
      </c>
      <c r="AB12" s="18">
        <v>0.37024264775161292</v>
      </c>
      <c r="AC12" s="18">
        <v>0.3900055097191889</v>
      </c>
      <c r="AE12" s="18">
        <v>0.4374223424329638</v>
      </c>
      <c r="AF12" s="18">
        <v>0.37528956880262232</v>
      </c>
      <c r="AG12" s="18">
        <v>0.34472634633635107</v>
      </c>
      <c r="AH12" s="18">
        <v>0.34772862770722418</v>
      </c>
    </row>
    <row r="13" spans="2:36" ht="19" customHeight="1" x14ac:dyDescent="0.35">
      <c r="B13" s="20" t="s">
        <v>160</v>
      </c>
      <c r="C13" s="18">
        <v>0.115645564294657</v>
      </c>
      <c r="D13" s="18">
        <v>0.1088575075010816</v>
      </c>
      <c r="E13" s="18">
        <v>0.12306179351519519</v>
      </c>
      <c r="G13" s="18">
        <v>0.1758755251690596</v>
      </c>
      <c r="H13" s="18">
        <v>0.12725615967649601</v>
      </c>
      <c r="I13" s="18">
        <v>7.4137825218803952E-2</v>
      </c>
      <c r="J13" s="18">
        <v>4.5032348459401711E-2</v>
      </c>
      <c r="L13" s="18">
        <v>0.1899531011222502</v>
      </c>
      <c r="M13" s="18">
        <v>0.15278363055895011</v>
      </c>
      <c r="N13" s="18">
        <v>9.3943478076061043E-2</v>
      </c>
      <c r="O13" s="18">
        <v>9.9760512805687762E-2</v>
      </c>
      <c r="P13" s="18">
        <v>8.9371290994273156E-2</v>
      </c>
      <c r="R13" s="18">
        <v>0.13049915509626181</v>
      </c>
      <c r="S13" s="18">
        <v>9.0585919335516976E-2</v>
      </c>
      <c r="T13" s="18">
        <v>7.933862079626007E-2</v>
      </c>
      <c r="U13" s="18">
        <v>0.1899531011222502</v>
      </c>
      <c r="W13" s="18">
        <v>0.1145847567045389</v>
      </c>
      <c r="X13" s="18">
        <v>8.5159067557626311E-2</v>
      </c>
      <c r="Y13" s="18">
        <v>0.1020532089193192</v>
      </c>
      <c r="Z13" s="18">
        <v>0.17343349197068911</v>
      </c>
      <c r="AB13" s="18">
        <v>0.1397146975569829</v>
      </c>
      <c r="AC13" s="18">
        <v>9.3367557488346534E-2</v>
      </c>
      <c r="AE13" s="18">
        <v>0.15398821400437779</v>
      </c>
      <c r="AF13" s="18">
        <v>0.1226118861578494</v>
      </c>
      <c r="AG13" s="18">
        <v>9.2682503358478635E-2</v>
      </c>
      <c r="AH13" s="18">
        <v>7.8097134839686472E-2</v>
      </c>
    </row>
    <row r="14" spans="2:36" ht="19" customHeight="1" x14ac:dyDescent="0.35">
      <c r="B14" s="20" t="s">
        <v>140</v>
      </c>
      <c r="C14" s="18">
        <v>3.8914226024212878E-2</v>
      </c>
      <c r="D14" s="18">
        <v>3.5996459772939832E-2</v>
      </c>
      <c r="E14" s="18">
        <v>4.2042119595452461E-2</v>
      </c>
      <c r="G14" s="18">
        <v>3.2244355480384353E-2</v>
      </c>
      <c r="H14" s="18">
        <v>2.997197502145629E-2</v>
      </c>
      <c r="I14" s="18">
        <v>4.1940907328073471E-2</v>
      </c>
      <c r="J14" s="18">
        <v>8.6854876741440643E-2</v>
      </c>
      <c r="L14" s="18">
        <v>2.9048756634642889E-2</v>
      </c>
      <c r="M14" s="18">
        <v>6.0064156821112179E-2</v>
      </c>
      <c r="N14" s="18">
        <v>2.2204810125937249E-2</v>
      </c>
      <c r="O14" s="18">
        <v>2.4405150194814491E-2</v>
      </c>
      <c r="P14" s="18">
        <v>4.9893218688917218E-2</v>
      </c>
      <c r="R14" s="18">
        <v>5.3485306516375022E-2</v>
      </c>
      <c r="S14" s="18">
        <v>3.4319643247438643E-2</v>
      </c>
      <c r="T14" s="18">
        <v>3.5232586895838733E-2</v>
      </c>
      <c r="U14" s="18">
        <v>2.9048756634642889E-2</v>
      </c>
      <c r="W14" s="18">
        <v>6.9013336984148618E-2</v>
      </c>
      <c r="X14" s="18">
        <v>4.3832661239434953E-2</v>
      </c>
      <c r="Y14" s="18">
        <v>2.3616015517563621E-2</v>
      </c>
      <c r="Z14" s="18">
        <v>1.857273877503084E-2</v>
      </c>
      <c r="AB14" s="18">
        <v>3.2847357614986909E-2</v>
      </c>
      <c r="AC14" s="18">
        <v>4.273201298204337E-2</v>
      </c>
      <c r="AE14" s="18">
        <v>1.8260744723891241E-2</v>
      </c>
      <c r="AF14" s="18">
        <v>3.8999837382899902E-2</v>
      </c>
      <c r="AG14" s="18">
        <v>5.1771826074017029E-2</v>
      </c>
      <c r="AH14" s="18">
        <v>5.2468267016888608E-2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G16"/>
  <sheetViews>
    <sheetView showGridLines="0" workbookViewId="0">
      <selection activeCell="B16" sqref="B16"/>
    </sheetView>
  </sheetViews>
  <sheetFormatPr defaultRowHeight="14.5" x14ac:dyDescent="0.35"/>
  <cols>
    <col min="1" max="1" width="5" customWidth="1"/>
    <col min="2" max="2" width="25" customWidth="1"/>
    <col min="3" max="7" width="20" customWidth="1"/>
  </cols>
  <sheetData>
    <row r="2" spans="2:7" ht="40" customHeight="1" x14ac:dyDescent="0.35">
      <c r="D2" s="19" t="s">
        <v>208</v>
      </c>
    </row>
    <row r="6" spans="2:7" ht="60" customHeight="1" x14ac:dyDescent="0.35">
      <c r="C6" s="21" t="s">
        <v>209</v>
      </c>
      <c r="D6" s="21" t="s">
        <v>210</v>
      </c>
      <c r="E6" s="21" t="s">
        <v>211</v>
      </c>
      <c r="F6" s="21" t="s">
        <v>212</v>
      </c>
      <c r="G6" s="21" t="s">
        <v>213</v>
      </c>
    </row>
    <row r="7" spans="2:7" ht="29" x14ac:dyDescent="0.35">
      <c r="B7" s="20" t="s">
        <v>162</v>
      </c>
      <c r="C7" s="18">
        <v>0.62153015259551758</v>
      </c>
      <c r="D7" s="18">
        <v>0.64453798514214644</v>
      </c>
      <c r="E7" s="18">
        <v>0.56636515361753015</v>
      </c>
      <c r="F7" s="18">
        <v>0.69748370849707808</v>
      </c>
      <c r="G7" s="18">
        <v>0.36935569290246012</v>
      </c>
    </row>
    <row r="8" spans="2:7" ht="29" x14ac:dyDescent="0.35">
      <c r="B8" s="20" t="s">
        <v>163</v>
      </c>
      <c r="C8" s="18">
        <v>0.29749942799194168</v>
      </c>
      <c r="D8" s="18">
        <v>0.28310187907889017</v>
      </c>
      <c r="E8" s="18">
        <v>0.33787879460185499</v>
      </c>
      <c r="F8" s="18">
        <v>0.23650282624454999</v>
      </c>
      <c r="G8" s="18">
        <v>0.54508771499859499</v>
      </c>
    </row>
    <row r="9" spans="2:7" x14ac:dyDescent="0.35">
      <c r="B9" s="20" t="s">
        <v>140</v>
      </c>
      <c r="C9" s="18">
        <v>8.0970419412540864E-2</v>
      </c>
      <c r="D9" s="18">
        <v>7.2360135778963428E-2</v>
      </c>
      <c r="E9" s="18">
        <v>9.5756051780614929E-2</v>
      </c>
      <c r="F9" s="18">
        <v>6.6013465258371873E-2</v>
      </c>
      <c r="G9" s="18">
        <v>8.5556592098945006E-2</v>
      </c>
    </row>
    <row r="12" spans="2:7" x14ac:dyDescent="0.35">
      <c r="B12" t="s">
        <v>206</v>
      </c>
    </row>
    <row r="13" spans="2:7" x14ac:dyDescent="0.35">
      <c r="B13" t="s">
        <v>207</v>
      </c>
    </row>
    <row r="16" spans="2:7" x14ac:dyDescent="0.35">
      <c r="B16" t="str">
        <f>HYPERLINK("#Contents!A1", "Return to Contents")</f>
        <v>Return to Contents</v>
      </c>
    </row>
  </sheetData>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161</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162</v>
      </c>
      <c r="C9" s="18">
        <v>0.69748370849707808</v>
      </c>
      <c r="D9" s="18">
        <v>0.71948607958022093</v>
      </c>
      <c r="E9" s="18">
        <v>0.6769079442119873</v>
      </c>
      <c r="G9" s="18">
        <v>0.80056081231462939</v>
      </c>
      <c r="H9" s="18">
        <v>0.71587164447767337</v>
      </c>
      <c r="I9" s="18">
        <v>0.61244883215903789</v>
      </c>
      <c r="J9" s="18">
        <v>0.62750518322045867</v>
      </c>
      <c r="L9" s="18">
        <v>0.74928573982564473</v>
      </c>
      <c r="M9" s="18">
        <v>0.65938984001039624</v>
      </c>
      <c r="N9" s="18">
        <v>0.60614898941639184</v>
      </c>
      <c r="O9" s="18">
        <v>0.77450313888011912</v>
      </c>
      <c r="P9" s="18">
        <v>0.72440846847493712</v>
      </c>
      <c r="R9" s="18">
        <v>0.69118677180540966</v>
      </c>
      <c r="S9" s="18">
        <v>0.73648229226388517</v>
      </c>
      <c r="T9" s="18">
        <v>0.62141716439910366</v>
      </c>
      <c r="U9" s="18">
        <v>0.74928573982564473</v>
      </c>
      <c r="W9" s="18">
        <v>0.6869154212380536</v>
      </c>
      <c r="X9" s="18">
        <v>0.66495628208069235</v>
      </c>
      <c r="Y9" s="18">
        <v>0.67398842594778519</v>
      </c>
      <c r="Z9" s="18">
        <v>0.76636469075627001</v>
      </c>
      <c r="AB9" s="18">
        <v>0.70156042069794133</v>
      </c>
      <c r="AC9" s="18">
        <v>0.69500157440396859</v>
      </c>
      <c r="AE9" s="18">
        <v>0.83935326418334066</v>
      </c>
      <c r="AF9" s="18">
        <v>0.7419014101378657</v>
      </c>
      <c r="AG9" s="18">
        <v>0.61937551309805405</v>
      </c>
      <c r="AH9" s="18">
        <v>0.51452726926208459</v>
      </c>
    </row>
    <row r="10" spans="2:36" ht="32.15" customHeight="1" x14ac:dyDescent="0.35">
      <c r="B10" s="20" t="s">
        <v>163</v>
      </c>
      <c r="C10" s="18">
        <v>0.23650282624454999</v>
      </c>
      <c r="D10" s="18">
        <v>0.20110806030747291</v>
      </c>
      <c r="E10" s="18">
        <v>0.27007834487758242</v>
      </c>
      <c r="G10" s="18">
        <v>0.1657968876602495</v>
      </c>
      <c r="H10" s="18">
        <v>0.21623654681276239</v>
      </c>
      <c r="I10" s="18">
        <v>0.32259504979603282</v>
      </c>
      <c r="J10" s="18">
        <v>0.23229501059461891</v>
      </c>
      <c r="L10" s="18">
        <v>0.19641270927665541</v>
      </c>
      <c r="M10" s="18">
        <v>0.23688089866711179</v>
      </c>
      <c r="N10" s="18">
        <v>0.33651072865865578</v>
      </c>
      <c r="O10" s="18">
        <v>0.1816758881226625</v>
      </c>
      <c r="P10" s="18">
        <v>0.16781436798167301</v>
      </c>
      <c r="R10" s="18">
        <v>0.21614958196676509</v>
      </c>
      <c r="S10" s="18">
        <v>0.20567963642406911</v>
      </c>
      <c r="T10" s="18">
        <v>0.32389560052195132</v>
      </c>
      <c r="U10" s="18">
        <v>0.19641270927665541</v>
      </c>
      <c r="W10" s="18">
        <v>0.22667648101842519</v>
      </c>
      <c r="X10" s="18">
        <v>0.26576654105755049</v>
      </c>
      <c r="Y10" s="18">
        <v>0.26787852102874532</v>
      </c>
      <c r="Z10" s="18">
        <v>0.1780878663070036</v>
      </c>
      <c r="AB10" s="18">
        <v>0.23169856294294469</v>
      </c>
      <c r="AC10" s="18">
        <v>0.24257613292512381</v>
      </c>
      <c r="AE10" s="18">
        <v>0.1332814688090152</v>
      </c>
      <c r="AF10" s="18">
        <v>0.20763088595782711</v>
      </c>
      <c r="AG10" s="18">
        <v>0.2981323890149653</v>
      </c>
      <c r="AH10" s="18">
        <v>0.352326364396645</v>
      </c>
    </row>
    <row r="11" spans="2:36" ht="19" customHeight="1" x14ac:dyDescent="0.35">
      <c r="B11" s="20" t="s">
        <v>140</v>
      </c>
      <c r="C11" s="18">
        <v>6.6013465258371873E-2</v>
      </c>
      <c r="D11" s="18">
        <v>7.9405860112306256E-2</v>
      </c>
      <c r="E11" s="18">
        <v>5.3013710910430348E-2</v>
      </c>
      <c r="G11" s="18">
        <v>3.3642300025120968E-2</v>
      </c>
      <c r="H11" s="18">
        <v>6.7891808709564253E-2</v>
      </c>
      <c r="I11" s="18">
        <v>6.4956118044929123E-2</v>
      </c>
      <c r="J11" s="18">
        <v>0.1401998061849227</v>
      </c>
      <c r="L11" s="18">
        <v>5.4301550897700002E-2</v>
      </c>
      <c r="M11" s="18">
        <v>0.10372926132249199</v>
      </c>
      <c r="N11" s="18">
        <v>5.7340281924952108E-2</v>
      </c>
      <c r="O11" s="18">
        <v>4.3820972997218377E-2</v>
      </c>
      <c r="P11" s="18">
        <v>0.1077771635433898</v>
      </c>
      <c r="R11" s="18">
        <v>9.2663646227825247E-2</v>
      </c>
      <c r="S11" s="18">
        <v>5.7838071312045838E-2</v>
      </c>
      <c r="T11" s="18">
        <v>5.4687235078944747E-2</v>
      </c>
      <c r="U11" s="18">
        <v>5.4301550897700002E-2</v>
      </c>
      <c r="W11" s="18">
        <v>8.640809774352122E-2</v>
      </c>
      <c r="X11" s="18">
        <v>6.927717686175705E-2</v>
      </c>
      <c r="Y11" s="18">
        <v>5.8133053023469758E-2</v>
      </c>
      <c r="Z11" s="18">
        <v>5.554744293672647E-2</v>
      </c>
      <c r="AB11" s="18">
        <v>6.6741016359113919E-2</v>
      </c>
      <c r="AC11" s="18">
        <v>6.2422292670907549E-2</v>
      </c>
      <c r="AE11" s="18">
        <v>2.7365267007644089E-2</v>
      </c>
      <c r="AF11" s="18">
        <v>5.0467703904307083E-2</v>
      </c>
      <c r="AG11" s="18">
        <v>8.2492097886980684E-2</v>
      </c>
      <c r="AH11" s="18">
        <v>0.13314636634127039</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F48"/>
  <sheetViews>
    <sheetView showGridLines="0" workbookViewId="0"/>
  </sheetViews>
  <sheetFormatPr defaultRowHeight="14.5" x14ac:dyDescent="0.35"/>
  <cols>
    <col min="1" max="2" width="5" customWidth="1"/>
    <col min="3" max="3" width="10" customWidth="1"/>
    <col min="4" max="4" width="100" customWidth="1"/>
    <col min="5" max="5" width="20" customWidth="1"/>
    <col min="6" max="6" width="50" customWidth="1"/>
  </cols>
  <sheetData>
    <row r="2" spans="3:6" ht="40" customHeight="1" x14ac:dyDescent="0.55000000000000004">
      <c r="D2" s="4" t="s">
        <v>10</v>
      </c>
    </row>
    <row r="6" spans="3:6" x14ac:dyDescent="0.35">
      <c r="D6" s="5" t="str">
        <f>HYPERLINK("#'Full Results'!A1", "Full Results")</f>
        <v>Full Results</v>
      </c>
    </row>
    <row r="8" spans="3:6" x14ac:dyDescent="0.35">
      <c r="C8" s="6" t="s">
        <v>11</v>
      </c>
      <c r="D8" s="7" t="s">
        <v>12</v>
      </c>
      <c r="E8" s="6" t="s">
        <v>13</v>
      </c>
      <c r="F8" s="7" t="s">
        <v>14</v>
      </c>
    </row>
    <row r="9" spans="3:6" x14ac:dyDescent="0.35">
      <c r="C9" s="8">
        <v>1</v>
      </c>
      <c r="D9" s="5" t="str">
        <f>HYPERLINK("#'Table 1'!A1", "Do you have any children? If so, how old are they?")</f>
        <v>Do you have any children? If so, how old are they?</v>
      </c>
      <c r="E9" s="9">
        <f>HYPERLINK("#'Full Results'!A9", 9)</f>
        <v>9</v>
      </c>
      <c r="F9" s="10" t="s">
        <v>15</v>
      </c>
    </row>
    <row r="10" spans="3:6" x14ac:dyDescent="0.35">
      <c r="C10" s="8">
        <v>2</v>
      </c>
      <c r="D10" s="5" t="str">
        <f>HYPERLINK("#'Table 2'!A1", "What is the highest level of education you have achieved?")</f>
        <v>What is the highest level of education you have achieved?</v>
      </c>
      <c r="E10" s="9">
        <f>HYPERLINK("#'Full Results'!A21", 21)</f>
        <v>21</v>
      </c>
      <c r="F10" s="10" t="s">
        <v>15</v>
      </c>
    </row>
    <row r="11" spans="3:6" x14ac:dyDescent="0.35">
      <c r="C11" s="8">
        <v>3</v>
      </c>
      <c r="D11" s="5" t="str">
        <f>HYPERLINK("#'Table 3'!A1", "How old is the child you will be answering about?")</f>
        <v>How old is the child you will be answering about?</v>
      </c>
      <c r="E11" s="9">
        <f>HYPERLINK("#'Full Results'!A33", 33)</f>
        <v>33</v>
      </c>
      <c r="F11" s="10" t="s">
        <v>15</v>
      </c>
    </row>
    <row r="12" spans="3:6" x14ac:dyDescent="0.35">
      <c r="C12" s="8">
        <v>4</v>
      </c>
      <c r="D12" s="5" t="str">
        <f>HYPERLINK("#'Table 4'!A1", "And is this child...")</f>
        <v>And is this child...</v>
      </c>
      <c r="E12" s="9">
        <f>HYPERLINK("#'Full Results'!A52", 52)</f>
        <v>52</v>
      </c>
      <c r="F12" s="10" t="s">
        <v>15</v>
      </c>
    </row>
    <row r="13" spans="3:6" x14ac:dyDescent="0.35">
      <c r="C13" s="8">
        <v>5</v>
      </c>
      <c r="D13" s="5" t="str">
        <f>HYPERLINK("#'Table 5'!A1", "What type of school do they attend? If they are about to change school type in the next school year, please answer for the year they have just completed")</f>
        <v>What type of school do they attend? If they are about to change school type in the next school year, please answer for the year they have just completed</v>
      </c>
      <c r="E13" s="9">
        <f>HYPERLINK("#'Full Results'!A60", 60)</f>
        <v>60</v>
      </c>
      <c r="F13" s="10" t="s">
        <v>15</v>
      </c>
    </row>
    <row r="14" spans="3:6" x14ac:dyDescent="0.35">
      <c r="C14" s="8">
        <v>6</v>
      </c>
      <c r="D14" s="5" t="str">
        <f>HYPERLINK("#'Table 6'!A1", "Is your child entitled to Free School Meals at sch...")</f>
        <v>Is your child entitled to Free School Meals at sch...</v>
      </c>
      <c r="E14" s="9">
        <f>HYPERLINK("#'Full Results'!A70", 70)</f>
        <v>70</v>
      </c>
      <c r="F14" s="10" t="s">
        <v>15</v>
      </c>
    </row>
    <row r="15" spans="3:6" x14ac:dyDescent="0.35">
      <c r="C15" s="8">
        <v>7</v>
      </c>
      <c r="D15" s="5" t="str">
        <f>HYPERLINK("#'Table 7'!A1", "Which do you think are the most important issues facing the country at this time?")</f>
        <v>Which do you think are the most important issues facing the country at this time?</v>
      </c>
      <c r="E15" s="9">
        <f>HYPERLINK("#'Full Results'!A78", 78)</f>
        <v>78</v>
      </c>
      <c r="F15" s="10" t="s">
        <v>15</v>
      </c>
    </row>
    <row r="16" spans="3:6" x14ac:dyDescent="0.35">
      <c r="C16" s="8">
        <v>8</v>
      </c>
      <c r="D16" s="5" t="str">
        <f>HYPERLINK("#'Table 8'!A1", "Which do you think are the most important education-related issues facing parents in the UK at this time? Select up to three")</f>
        <v>Which do you think are the most important education-related issues facing parents in the UK at this time? Select up to three</v>
      </c>
      <c r="E16" s="9">
        <f>HYPERLINK("#'Full Results'!A94", 94)</f>
        <v>94</v>
      </c>
      <c r="F16" s="10" t="s">
        <v>15</v>
      </c>
    </row>
    <row r="17" spans="3:6" x14ac:dyDescent="0.35">
      <c r="C17" s="8">
        <v>9</v>
      </c>
      <c r="D17" s="5" t="str">
        <f>HYPERLINK("#'Table 9'!A1", "Which of the following cost concerns worry you most as a parent? Select up to three")</f>
        <v>Which of the following cost concerns worry you most as a parent? Select up to three</v>
      </c>
      <c r="E17" s="9">
        <f>HYPERLINK("#'Full Results'!A111", 111)</f>
        <v>111</v>
      </c>
      <c r="F17" s="10" t="s">
        <v>15</v>
      </c>
    </row>
    <row r="18" spans="3:6" x14ac:dyDescent="0.35">
      <c r="C18" s="8">
        <v>10</v>
      </c>
      <c r="D18" s="5" t="str">
        <f>HYPERLINK("#'Table 10'!A1", "How easy or difficult do you tend to find it to ensure that your children are fed healthy and nutritious meals when they are at school?")</f>
        <v>How easy or difficult do you tend to find it to ensure that your children are fed healthy and nutritious meals when they are at school?</v>
      </c>
      <c r="E18" s="9">
        <f>HYPERLINK("#'Full Results'!A127", 127)</f>
        <v>127</v>
      </c>
      <c r="F18" s="10" t="s">
        <v>15</v>
      </c>
    </row>
    <row r="19" spans="3:6" x14ac:dyDescent="0.35">
      <c r="C19" s="8">
        <v>11</v>
      </c>
      <c r="D19" s="5" t="str">
        <f>HYPERLINK("#'Table 11'!A1", "Thinking about the cost of feeding your children healthy and nutritious food, how much anxiety, if any, does this add to your household budget concerns?")</f>
        <v>Thinking about the cost of feeding your children healthy and nutritious food, how much anxiety, if any, does this add to your household budget concerns?</v>
      </c>
      <c r="E19" s="9">
        <f>HYPERLINK("#'Full Results'!A138", 138)</f>
        <v>138</v>
      </c>
      <c r="F19" s="10" t="s">
        <v>15</v>
      </c>
    </row>
    <row r="20" spans="3:6" x14ac:dyDescent="0.35">
      <c r="C20" s="8">
        <v>12</v>
      </c>
      <c r="D20" s="5" t="str">
        <f>HYPERLINK("#'Table 12'!A1", "Do you think the government is doing enough to ensure children eat healthily at school?")</f>
        <v>Do you think the government is doing enough to ensure children eat healthily at school?</v>
      </c>
      <c r="E20" s="9">
        <f>HYPERLINK("#'Full Results'!A148", 148)</f>
        <v>148</v>
      </c>
      <c r="F20" s="10" t="s">
        <v>15</v>
      </c>
    </row>
    <row r="21" spans="3:6" x14ac:dyDescent="0.35">
      <c r="C21" s="8">
        <v>13</v>
      </c>
      <c r="D21" s="5" t="str">
        <f>HYPERLINK("#'Table 13'!A1", "How well informed do you feel about the food your child's school serves?")</f>
        <v>How well informed do you feel about the food your child's school serves?</v>
      </c>
      <c r="E21" s="9">
        <f>HYPERLINK("#'Full Results'!A157", 157)</f>
        <v>157</v>
      </c>
      <c r="F21" s="10" t="s">
        <v>15</v>
      </c>
    </row>
    <row r="22" spans="3:6" x14ac:dyDescent="0.35">
      <c r="C22" s="8">
        <v>14</v>
      </c>
      <c r="D22" s="5" t="str">
        <f>HYPERLINK("#'Table 14'!A1", "How would you rate the overall quality of food served at your child's school?")</f>
        <v>How would you rate the overall quality of food served at your child's school?</v>
      </c>
      <c r="E22" s="9">
        <f>HYPERLINK("#'Full Results'!A166", 166)</f>
        <v>166</v>
      </c>
      <c r="F22" s="10" t="s">
        <v>15</v>
      </c>
    </row>
    <row r="23" spans="3:6" x14ac:dyDescent="0.35">
      <c r="C23" s="8">
        <v>15</v>
      </c>
      <c r="D23" s="5" t="str">
        <f>HYPERLINK("#'Table 15'!A1", "Grid Summary: As far as you know, does your child ever eat or drink each of these types of food/drink at school?")</f>
        <v>Grid Summary: As far as you know, does your child ever eat or drink each of these types of food/drink at school?</v>
      </c>
      <c r="E23" s="9">
        <f>HYPERLINK("#'Full Results'!A177", 177)</f>
        <v>177</v>
      </c>
      <c r="F23" s="10"/>
    </row>
    <row r="24" spans="3:6" x14ac:dyDescent="0.35">
      <c r="C24" s="8">
        <v>16</v>
      </c>
      <c r="D24" s="5" t="str">
        <f>HYPERLINK("#'Table 16'!A1", "As far as you know, does your child ever eat or drink each of these types of food/drink at school?: Fresh fruit or vegetables (e.g. apples, carrot sticks)")</f>
        <v>As far as you know, does your child ever eat or drink each of these types of food/drink at school?: Fresh fruit or vegetables (e.g. apples, carrot sticks)</v>
      </c>
      <c r="E24" s="9">
        <f>HYPERLINK("#'Full Results'!A177", 177)</f>
        <v>177</v>
      </c>
      <c r="F24" s="10" t="s">
        <v>15</v>
      </c>
    </row>
    <row r="25" spans="3:6" x14ac:dyDescent="0.35">
      <c r="C25" s="8">
        <v>17</v>
      </c>
      <c r="D25" s="5" t="str">
        <f>HYPERLINK("#'Table 17'!A1", "As far as you know, does your child ever eat or drink each of these types of food/drink at school?: Sugary drinks")</f>
        <v>As far as you know, does your child ever eat or drink each of these types of food/drink at school?: Sugary drinks</v>
      </c>
      <c r="E25" s="9">
        <f>HYPERLINK("#'Full Results'!A185", 185)</f>
        <v>185</v>
      </c>
      <c r="F25" s="10" t="s">
        <v>15</v>
      </c>
    </row>
    <row r="26" spans="3:6" x14ac:dyDescent="0.35">
      <c r="C26" s="8">
        <v>18</v>
      </c>
      <c r="D26" s="5" t="str">
        <f>HYPERLINK("#'Table 18'!A1", "As far as you know, does your child ever eat or drink each of these types of food/drink at school?: Fried foods (chips, nuggets, )")</f>
        <v>As far as you know, does your child ever eat or drink each of these types of food/drink at school?: Fried foods (chips, nuggets, )</v>
      </c>
      <c r="E26" s="9">
        <f>HYPERLINK("#'Full Results'!A193", 193)</f>
        <v>193</v>
      </c>
      <c r="F26" s="10" t="s">
        <v>15</v>
      </c>
    </row>
    <row r="27" spans="3:6" x14ac:dyDescent="0.35">
      <c r="C27" s="8">
        <v>19</v>
      </c>
      <c r="D27" s="5" t="str">
        <f>HYPERLINK("#'Table 19'!A1", "As far as you know, does your child ever eat or drink each of these types of food/drink at school?: Snacks (e.g. biscuits, crisps, chocolate, sweets)")</f>
        <v>As far as you know, does your child ever eat or drink each of these types of food/drink at school?: Snacks (e.g. biscuits, crisps, chocolate, sweets)</v>
      </c>
      <c r="E27" s="9">
        <f>HYPERLINK("#'Full Results'!A201", 201)</f>
        <v>201</v>
      </c>
      <c r="F27" s="10" t="s">
        <v>15</v>
      </c>
    </row>
    <row r="28" spans="3:6" x14ac:dyDescent="0.35">
      <c r="C28" s="8">
        <v>20</v>
      </c>
      <c r="D28" s="5" t="str">
        <f>HYPERLINK("#'Table 20'!A1", "As far as you know, does your child ever eat or drink each of these types of food/drink at school?: Pastries (sausage rolls, pies, pasties)")</f>
        <v>As far as you know, does your child ever eat or drink each of these types of food/drink at school?: Pastries (sausage rolls, pies, pasties)</v>
      </c>
      <c r="E28" s="9">
        <f>HYPERLINK("#'Full Results'!A209", 209)</f>
        <v>209</v>
      </c>
      <c r="F28" s="10" t="s">
        <v>15</v>
      </c>
    </row>
    <row r="29" spans="3:6" x14ac:dyDescent="0.35">
      <c r="C29" s="8">
        <v>21</v>
      </c>
      <c r="D29" s="5" t="str">
        <f>HYPERLINK("#'Table 21'!A1", "Grid Summary: You said your child eats or drinks the following types of food/drink at school. As far as you know, how often do they have each one?")</f>
        <v>Grid Summary: You said your child eats or drinks the following types of food/drink at school. As far as you know, how often do they have each one?</v>
      </c>
      <c r="E29" s="9">
        <f>HYPERLINK("#'Full Results'!A217", 217)</f>
        <v>217</v>
      </c>
      <c r="F29" s="10"/>
    </row>
    <row r="30" spans="3:6" x14ac:dyDescent="0.35">
      <c r="C30" s="8">
        <v>22</v>
      </c>
      <c r="D30" s="5" t="str">
        <f>HYPERLINK("#'Table 22'!A1", "You said your child eats or drinks the following types of food/drink at school. As far as you know, how often do they have each one?: Fresh fruit or vegetables (e.g. apples, carrot sticks)")</f>
        <v>You said your child eats or drinks the following types of food/drink at school. As far as you know, how often do they have each one?: Fresh fruit or vegetables (e.g. apples, carrot sticks)</v>
      </c>
      <c r="E30" s="9">
        <f>HYPERLINK("#'Full Results'!A217", 217)</f>
        <v>217</v>
      </c>
      <c r="F30" s="10" t="s">
        <v>16</v>
      </c>
    </row>
    <row r="31" spans="3:6" x14ac:dyDescent="0.35">
      <c r="C31" s="8">
        <v>23</v>
      </c>
      <c r="D31" s="5" t="str">
        <f>HYPERLINK("#'Table 23'!A1", "You said your child eats or drinks the following types of food/drink at school. As far as you know, how often do they have each one?: Sugary drinks")</f>
        <v>You said your child eats or drinks the following types of food/drink at school. As far as you know, how often do they have each one?: Sugary drinks</v>
      </c>
      <c r="E31" s="9">
        <f>HYPERLINK("#'Full Results'!A228", 228)</f>
        <v>228</v>
      </c>
      <c r="F31" s="10" t="s">
        <v>17</v>
      </c>
    </row>
    <row r="32" spans="3:6" x14ac:dyDescent="0.35">
      <c r="C32" s="8">
        <v>24</v>
      </c>
      <c r="D32" s="5" t="str">
        <f>HYPERLINK("#'Table 24'!A1", "You said your child eats or drinks the following types of food/drink at school. As far as you know, how often do they have each one?: Fried foods (chips, nuggets, )")</f>
        <v>You said your child eats or drinks the following types of food/drink at school. As far as you know, how often do they have each one?: Fried foods (chips, nuggets, )</v>
      </c>
      <c r="E32" s="9">
        <f>HYPERLINK("#'Full Results'!A239", 239)</f>
        <v>239</v>
      </c>
      <c r="F32" s="10" t="s">
        <v>18</v>
      </c>
    </row>
    <row r="33" spans="3:6" x14ac:dyDescent="0.35">
      <c r="C33" s="8">
        <v>25</v>
      </c>
      <c r="D33" s="5" t="str">
        <f>HYPERLINK("#'Table 25'!A1", "You said your child eats or drinks the following types of food/drink at school. As far as you know, how often do they have each one?: Snacks (e.g. biscuits, crisps, chocolate, sweets)")</f>
        <v>You said your child eats or drinks the following types of food/drink at school. As far as you know, how often do they have each one?: Snacks (e.g. biscuits, crisps, chocolate, sweets)</v>
      </c>
      <c r="E33" s="9">
        <f>HYPERLINK("#'Full Results'!A250", 250)</f>
        <v>250</v>
      </c>
      <c r="F33" s="10" t="s">
        <v>19</v>
      </c>
    </row>
    <row r="34" spans="3:6" x14ac:dyDescent="0.35">
      <c r="C34" s="8">
        <v>26</v>
      </c>
      <c r="D34" s="5" t="str">
        <f>HYPERLINK("#'Table 26'!A1", "You said your child eats or drinks the following types of food/drink at school. As far as you know, how often do they have each one?: Pastries (sausage rolls, pies, pasties)")</f>
        <v>You said your child eats or drinks the following types of food/drink at school. As far as you know, how often do they have each one?: Pastries (sausage rolls, pies, pasties)</v>
      </c>
      <c r="E34" s="9">
        <f>HYPERLINK("#'Full Results'!A261", 261)</f>
        <v>261</v>
      </c>
      <c r="F34" s="10" t="s">
        <v>20</v>
      </c>
    </row>
    <row r="35" spans="3:6" x14ac:dyDescent="0.35">
      <c r="C35" s="8">
        <v>27</v>
      </c>
      <c r="D35" s="5" t="str">
        <f>HYPERLINK("#'Table 27'!A1", "Grid Summary: Before reading this survey, were you aware of each of the following?")</f>
        <v>Grid Summary: Before reading this survey, were you aware of each of the following?</v>
      </c>
      <c r="E35" s="9">
        <f>HYPERLINK("#'Full Results'!A272", 272)</f>
        <v>272</v>
      </c>
      <c r="F35" s="10"/>
    </row>
    <row r="36" spans="3:6" x14ac:dyDescent="0.35">
      <c r="C36" s="8">
        <v>28</v>
      </c>
      <c r="D36" s="5" t="str">
        <f>HYPERLINK("#'Table 28'!A1", "Before reading this survey, were you aware of each...")</f>
        <v>Before reading this survey, were you aware of each...</v>
      </c>
      <c r="E36" s="9">
        <f>HYPERLINK("#'Full Results'!A272", 272)</f>
        <v>272</v>
      </c>
      <c r="F36" s="10" t="s">
        <v>15</v>
      </c>
    </row>
    <row r="37" spans="3:6" x14ac:dyDescent="0.35">
      <c r="C37" s="8">
        <v>29</v>
      </c>
      <c r="D37" s="5" t="str">
        <f>HYPERLINK("#'Table 29'!A1", "Before reading this survey, were you aware of each of the following?: Free breakfast clubs being rolled out to primary schools")</f>
        <v>Before reading this survey, were you aware of each of the following?: Free breakfast clubs being rolled out to primary schools</v>
      </c>
      <c r="E37" s="9">
        <f>HYPERLINK("#'Full Results'!A280", 280)</f>
        <v>280</v>
      </c>
      <c r="F37" s="10" t="s">
        <v>15</v>
      </c>
    </row>
    <row r="38" spans="3:6" x14ac:dyDescent="0.35">
      <c r="C38" s="8">
        <v>30</v>
      </c>
      <c r="D38" s="5" t="str">
        <f>HYPERLINK("#'Table 30'!A1", "Before reading this survey, were you aware of each of the following?: Extending Free School Meals to all children from households receiving Universal Credit")</f>
        <v>Before reading this survey, were you aware of each of the following?: Extending Free School Meals to all children from households receiving Universal Credit</v>
      </c>
      <c r="E38" s="9">
        <f>HYPERLINK("#'Full Results'!A288", 288)</f>
        <v>288</v>
      </c>
      <c r="F38" s="10" t="s">
        <v>15</v>
      </c>
    </row>
    <row r="39" spans="3:6" x14ac:dyDescent="0.35">
      <c r="C39" s="8">
        <v>31</v>
      </c>
      <c r="D39" s="5" t="str">
        <f>HYPERLINK("#'Table 31'!A1", "Before reading this survey, were you aware of each of the following?: A new national rule requiring all school lunches to contain some organic ingredients")</f>
        <v>Before reading this survey, were you aware of each of the following?: A new national rule requiring all school lunches to contain some organic ingredients</v>
      </c>
      <c r="E39" s="9">
        <f>HYPERLINK("#'Full Results'!A296", 296)</f>
        <v>296</v>
      </c>
      <c r="F39" s="10" t="s">
        <v>15</v>
      </c>
    </row>
    <row r="40" spans="3:6" x14ac:dyDescent="0.35">
      <c r="C40" s="8">
        <v>32</v>
      </c>
      <c r="D40" s="5" t="str">
        <f>HYPERLINK("#'Table 32'!A1", "The government has announced new food standards fo...")</f>
        <v>The government has announced new food standards fo...</v>
      </c>
      <c r="E40" s="9">
        <f>HYPERLINK("#'Full Results'!A304", 304)</f>
        <v>304</v>
      </c>
      <c r="F40" s="10" t="s">
        <v>15</v>
      </c>
    </row>
    <row r="41" spans="3:6" x14ac:dyDescent="0.35">
      <c r="C41" s="8">
        <v>33</v>
      </c>
      <c r="D41" s="5" t="str">
        <f>HYPERLINK("#'Table 33'!A1", "Grid Summary: Do you think that these new standards will improve school dinners for children in each of the following circumstances?")</f>
        <v>Grid Summary: Do you think that these new standards will improve school dinners for children in each of the following circumstances?</v>
      </c>
      <c r="E41" s="9">
        <f>HYPERLINK("#'Full Results'!A315", 315)</f>
        <v>315</v>
      </c>
      <c r="F41" s="10"/>
    </row>
    <row r="42" spans="3:6" x14ac:dyDescent="0.35">
      <c r="C42" s="8">
        <v>34</v>
      </c>
      <c r="D42" s="5" t="str">
        <f>HYPERLINK("#'Table 34'!A1", "Do you think that these new standards will improve school dinners for children in each of the following circumstances?: If they are implemented by schools alone")</f>
        <v>Do you think that these new standards will improve school dinners for children in each of the following circumstances?: If they are implemented by schools alone</v>
      </c>
      <c r="E42" s="9">
        <f>HYPERLINK("#'Full Results'!A315", 315)</f>
        <v>315</v>
      </c>
      <c r="F42" s="10" t="s">
        <v>15</v>
      </c>
    </row>
    <row r="43" spans="3:6" x14ac:dyDescent="0.35">
      <c r="C43" s="8">
        <v>35</v>
      </c>
      <c r="D43" s="5" t="str">
        <f>HYPERLINK("#'Table 35'!A1", "Do you think that these new standards will improve school dinners for children in each of the following circumstances?: If they are implemented by schools and also monitored and enforced by an external authority")</f>
        <v>Do you think that these new standards will improve school dinners for children in each of the following circumstances?: If they are implemented by schools and also monitored and enforced by an external authority</v>
      </c>
      <c r="E43" s="9">
        <f>HYPERLINK("#'Full Results'!A325", 325)</f>
        <v>325</v>
      </c>
      <c r="F43" s="10" t="s">
        <v>15</v>
      </c>
    </row>
    <row r="44" spans="3:6" x14ac:dyDescent="0.35">
      <c r="C44" s="8">
        <v>36</v>
      </c>
      <c r="D44" s="5" t="str">
        <f>HYPERLINK("#'Table 36'!A1", "To what extent would you support or oppose the government introducing measures to check that the food served in your child's school is meeting these updated standards?")</f>
        <v>To what extent would you support or oppose the government introducing measures to check that the food served in your child's school is meeting these updated standards?</v>
      </c>
      <c r="E44" s="9">
        <f>HYPERLINK("#'Full Results'!A335", 335)</f>
        <v>335</v>
      </c>
      <c r="F44" s="10" t="s">
        <v>15</v>
      </c>
    </row>
    <row r="45" spans="3:6" x14ac:dyDescent="0.35">
      <c r="C45" s="8">
        <v>37</v>
      </c>
      <c r="D45" s="5" t="str">
        <f>HYPERLINK("#'Table 37'!A1", "Grid Summary: To what extent would you support or oppose each of the following ideas?")</f>
        <v>Grid Summary: To what extent would you support or oppose each of the following ideas?</v>
      </c>
      <c r="E45" s="9">
        <f>HYPERLINK("#'Full Results'!A346", 346)</f>
        <v>346</v>
      </c>
      <c r="F45" s="10"/>
    </row>
    <row r="46" spans="3:6" x14ac:dyDescent="0.35">
      <c r="C46" s="8">
        <v>38</v>
      </c>
      <c r="D46" s="5" t="str">
        <f>HYPERLINK("#'Table 38'!A1", "To what extent would you support or oppose each of the following ideas?: Extending Free School Meals to all children from low income households (e.g. those on Universal Credit)")</f>
        <v>To what extent would you support or oppose each of the following ideas?: Extending Free School Meals to all children from low income households (e.g. those on Universal Credit)</v>
      </c>
      <c r="E46" s="9">
        <f>HYPERLINK("#'Full Results'!A346", 346)</f>
        <v>346</v>
      </c>
      <c r="F46" s="10" t="s">
        <v>15</v>
      </c>
    </row>
    <row r="47" spans="3:6" x14ac:dyDescent="0.35">
      <c r="C47" s="8">
        <v>39</v>
      </c>
      <c r="D47" s="5" t="str">
        <f>HYPERLINK("#'Table 39'!A1", "To what extent would you support or oppose each of the following ideas?: Extending Free School Meals to all primary school children")</f>
        <v>To what extent would you support or oppose each of the following ideas?: Extending Free School Meals to all primary school children</v>
      </c>
      <c r="E47" s="9">
        <f>HYPERLINK("#'Full Results'!A357", 357)</f>
        <v>357</v>
      </c>
      <c r="F47" s="10" t="s">
        <v>15</v>
      </c>
    </row>
    <row r="48" spans="3:6" x14ac:dyDescent="0.35">
      <c r="C48" s="8">
        <v>40</v>
      </c>
      <c r="D48" s="5" t="str">
        <f>HYPERLINK("#'Table 40'!A1", "To what extent would you support or oppose each of the following ideas?: Extending Free School Meals to all primary and secondary school children")</f>
        <v>To what extent would you support or oppose each of the following ideas?: Extending Free School Meals to all primary and secondary school children</v>
      </c>
      <c r="E48" s="9">
        <f>HYPERLINK("#'Full Results'!A368", 368)</f>
        <v>368</v>
      </c>
      <c r="F48" s="10" t="s">
        <v>15</v>
      </c>
    </row>
  </sheetData>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162</v>
      </c>
      <c r="C9" s="18">
        <v>0.36935569290246012</v>
      </c>
      <c r="D9" s="18">
        <v>0.40905818574381042</v>
      </c>
      <c r="E9" s="18">
        <v>0.33178058588127401</v>
      </c>
      <c r="G9" s="18">
        <v>0.40945791754354671</v>
      </c>
      <c r="H9" s="18">
        <v>0.34772624664265539</v>
      </c>
      <c r="I9" s="18">
        <v>0.36021668268520679</v>
      </c>
      <c r="J9" s="18">
        <v>0.39902801603092891</v>
      </c>
      <c r="L9" s="18">
        <v>0.45270677725989528</v>
      </c>
      <c r="M9" s="18">
        <v>0.33254589934449441</v>
      </c>
      <c r="N9" s="18">
        <v>0.3161010707036126</v>
      </c>
      <c r="O9" s="18">
        <v>0.33233696664954299</v>
      </c>
      <c r="P9" s="18">
        <v>0.36985327471824042</v>
      </c>
      <c r="R9" s="18">
        <v>0.36063156386328649</v>
      </c>
      <c r="S9" s="18">
        <v>0.36662572630972851</v>
      </c>
      <c r="T9" s="18">
        <v>0.32550235777332143</v>
      </c>
      <c r="U9" s="18">
        <v>0.45270677725989528</v>
      </c>
      <c r="W9" s="18">
        <v>0.35335959728434158</v>
      </c>
      <c r="X9" s="18">
        <v>0.3370056434402609</v>
      </c>
      <c r="Y9" s="18">
        <v>0.38489280753343957</v>
      </c>
      <c r="Z9" s="18">
        <v>0.43138802384196201</v>
      </c>
      <c r="AB9" s="18">
        <v>0.36673657867981568</v>
      </c>
      <c r="AC9" s="18">
        <v>0.37092136150623789</v>
      </c>
      <c r="AE9" s="18">
        <v>0.30229507306899878</v>
      </c>
      <c r="AF9" s="18">
        <v>0.27855254979124622</v>
      </c>
      <c r="AG9" s="18">
        <v>0.44659017234074011</v>
      </c>
      <c r="AH9" s="18">
        <v>0.44968250836209139</v>
      </c>
    </row>
    <row r="10" spans="2:36" ht="32.15" customHeight="1" x14ac:dyDescent="0.35">
      <c r="B10" s="20" t="s">
        <v>163</v>
      </c>
      <c r="C10" s="18">
        <v>0.54508771499859499</v>
      </c>
      <c r="D10" s="18">
        <v>0.49946009046936019</v>
      </c>
      <c r="E10" s="18">
        <v>0.58810162527851328</v>
      </c>
      <c r="G10" s="18">
        <v>0.552787725934897</v>
      </c>
      <c r="H10" s="18">
        <v>0.57526510595126767</v>
      </c>
      <c r="I10" s="18">
        <v>0.52104263779728699</v>
      </c>
      <c r="J10" s="18">
        <v>0.46319522774215888</v>
      </c>
      <c r="L10" s="18">
        <v>0.49216341272396991</v>
      </c>
      <c r="M10" s="18">
        <v>0.5612197386258081</v>
      </c>
      <c r="N10" s="18">
        <v>0.59160435399156897</v>
      </c>
      <c r="O10" s="18">
        <v>0.56100728928451649</v>
      </c>
      <c r="P10" s="18">
        <v>0.54500408765075381</v>
      </c>
      <c r="R10" s="18">
        <v>0.54493362884123198</v>
      </c>
      <c r="S10" s="18">
        <v>0.53116906227146332</v>
      </c>
      <c r="T10" s="18">
        <v>0.59833725304174745</v>
      </c>
      <c r="U10" s="18">
        <v>0.49216341272396991</v>
      </c>
      <c r="W10" s="18">
        <v>0.57053182251116752</v>
      </c>
      <c r="X10" s="18">
        <v>0.55096469265918435</v>
      </c>
      <c r="Y10" s="18">
        <v>0.53416148901444138</v>
      </c>
      <c r="Z10" s="18">
        <v>0.5073806199424411</v>
      </c>
      <c r="AB10" s="18">
        <v>0.55408332900790469</v>
      </c>
      <c r="AC10" s="18">
        <v>0.53906824034450929</v>
      </c>
      <c r="AE10" s="18">
        <v>0.63402734504926728</v>
      </c>
      <c r="AF10" s="18">
        <v>0.61814886300271743</v>
      </c>
      <c r="AG10" s="18">
        <v>0.47583860786844517</v>
      </c>
      <c r="AH10" s="18">
        <v>0.4192695549987876</v>
      </c>
    </row>
    <row r="11" spans="2:36" ht="19" customHeight="1" x14ac:dyDescent="0.35">
      <c r="B11" s="20" t="s">
        <v>140</v>
      </c>
      <c r="C11" s="18">
        <v>8.5556592098945006E-2</v>
      </c>
      <c r="D11" s="18">
        <v>9.1481723786829408E-2</v>
      </c>
      <c r="E11" s="18">
        <v>8.0117788840212631E-2</v>
      </c>
      <c r="G11" s="18">
        <v>3.7754356521556183E-2</v>
      </c>
      <c r="H11" s="18">
        <v>7.7008647406076811E-2</v>
      </c>
      <c r="I11" s="18">
        <v>0.1187406795175063</v>
      </c>
      <c r="J11" s="18">
        <v>0.13777675622691221</v>
      </c>
      <c r="L11" s="18">
        <v>5.5129810016134692E-2</v>
      </c>
      <c r="M11" s="18">
        <v>0.1062343620296974</v>
      </c>
      <c r="N11" s="18">
        <v>9.2294575304818063E-2</v>
      </c>
      <c r="O11" s="18">
        <v>0.1066557440659404</v>
      </c>
      <c r="P11" s="18">
        <v>8.5142637631005838E-2</v>
      </c>
      <c r="R11" s="18">
        <v>9.4434807295481524E-2</v>
      </c>
      <c r="S11" s="18">
        <v>0.1022052114188083</v>
      </c>
      <c r="T11" s="18">
        <v>7.6160389184930802E-2</v>
      </c>
      <c r="U11" s="18">
        <v>5.5129810016134692E-2</v>
      </c>
      <c r="W11" s="18">
        <v>7.6108580204491003E-2</v>
      </c>
      <c r="X11" s="18">
        <v>0.1120296639005547</v>
      </c>
      <c r="Y11" s="18">
        <v>8.0945703452119044E-2</v>
      </c>
      <c r="Z11" s="18">
        <v>6.1231356215597103E-2</v>
      </c>
      <c r="AB11" s="18">
        <v>7.9180092312279515E-2</v>
      </c>
      <c r="AC11" s="18">
        <v>9.0010398149252824E-2</v>
      </c>
      <c r="AE11" s="18">
        <v>6.3677581881733725E-2</v>
      </c>
      <c r="AF11" s="18">
        <v>0.1032985872060362</v>
      </c>
      <c r="AG11" s="18">
        <v>7.7571219790814772E-2</v>
      </c>
      <c r="AH11" s="18">
        <v>0.13104793663912101</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162</v>
      </c>
      <c r="C9" s="18">
        <v>0.62153015259551758</v>
      </c>
      <c r="D9" s="18">
        <v>0.63338117086589607</v>
      </c>
      <c r="E9" s="18">
        <v>0.61315055739279567</v>
      </c>
      <c r="G9" s="18">
        <v>0.67277371561371868</v>
      </c>
      <c r="H9" s="18">
        <v>0.6328780891217427</v>
      </c>
      <c r="I9" s="18">
        <v>0.58222899702813324</v>
      </c>
      <c r="J9" s="18">
        <v>0.56724585247809867</v>
      </c>
      <c r="L9" s="18">
        <v>0.64003953176975314</v>
      </c>
      <c r="M9" s="18">
        <v>0.64464265672855647</v>
      </c>
      <c r="N9" s="18">
        <v>0.58221288262031612</v>
      </c>
      <c r="O9" s="18">
        <v>0.64586215383754819</v>
      </c>
      <c r="P9" s="18">
        <v>0.54713906620540964</v>
      </c>
      <c r="R9" s="18">
        <v>0.60664449582302482</v>
      </c>
      <c r="S9" s="18">
        <v>0.64103751006391418</v>
      </c>
      <c r="T9" s="18">
        <v>0.60142903229382361</v>
      </c>
      <c r="U9" s="18">
        <v>0.64003953176975314</v>
      </c>
      <c r="W9" s="18">
        <v>0.59755021501204142</v>
      </c>
      <c r="X9" s="18">
        <v>0.62741296984869865</v>
      </c>
      <c r="Y9" s="18">
        <v>0.60184060983111298</v>
      </c>
      <c r="Z9" s="18">
        <v>0.66096428600653234</v>
      </c>
      <c r="AB9" s="18">
        <v>0.62459431746350436</v>
      </c>
      <c r="AC9" s="18">
        <v>0.62005507877822785</v>
      </c>
      <c r="AE9" s="18">
        <v>0.62428749220068602</v>
      </c>
      <c r="AF9" s="18">
        <v>0.60539926656022947</v>
      </c>
      <c r="AG9" s="18">
        <v>0.64123821403292114</v>
      </c>
      <c r="AH9" s="18">
        <v>0.58689986869628474</v>
      </c>
    </row>
    <row r="10" spans="2:36" ht="32.15" customHeight="1" x14ac:dyDescent="0.35">
      <c r="B10" s="20" t="s">
        <v>163</v>
      </c>
      <c r="C10" s="18">
        <v>0.29749942799194168</v>
      </c>
      <c r="D10" s="18">
        <v>0.28738573702430592</v>
      </c>
      <c r="E10" s="18">
        <v>0.30369592600034229</v>
      </c>
      <c r="G10" s="18">
        <v>0.27815339952985479</v>
      </c>
      <c r="H10" s="18">
        <v>0.29468296435856212</v>
      </c>
      <c r="I10" s="18">
        <v>0.3182198334042371</v>
      </c>
      <c r="J10" s="18">
        <v>0.29273442276139489</v>
      </c>
      <c r="L10" s="18">
        <v>0.28918395360992027</v>
      </c>
      <c r="M10" s="18">
        <v>0.26958851742452072</v>
      </c>
      <c r="N10" s="18">
        <v>0.36406009329012062</v>
      </c>
      <c r="O10" s="18">
        <v>0.28497047798632558</v>
      </c>
      <c r="P10" s="18">
        <v>0.37065827665986661</v>
      </c>
      <c r="R10" s="18">
        <v>0.30378479101561412</v>
      </c>
      <c r="S10" s="18">
        <v>0.25025940552787818</v>
      </c>
      <c r="T10" s="18">
        <v>0.35403224636006358</v>
      </c>
      <c r="U10" s="18">
        <v>0.28918395360992027</v>
      </c>
      <c r="W10" s="18">
        <v>0.31981459770844778</v>
      </c>
      <c r="X10" s="18">
        <v>0.26140370211802882</v>
      </c>
      <c r="Y10" s="18">
        <v>0.32590511766788849</v>
      </c>
      <c r="Z10" s="18">
        <v>0.29015865502017862</v>
      </c>
      <c r="AB10" s="18">
        <v>0.29635868042398572</v>
      </c>
      <c r="AC10" s="18">
        <v>0.29847814433423431</v>
      </c>
      <c r="AE10" s="18">
        <v>0.30677294595821819</v>
      </c>
      <c r="AF10" s="18">
        <v>0.32170711358799242</v>
      </c>
      <c r="AG10" s="18">
        <v>0.27861953224399061</v>
      </c>
      <c r="AH10" s="18">
        <v>0.29123132890871789</v>
      </c>
    </row>
    <row r="11" spans="2:36" ht="19" customHeight="1" x14ac:dyDescent="0.35">
      <c r="B11" s="20" t="s">
        <v>140</v>
      </c>
      <c r="C11" s="18">
        <v>8.0970419412540864E-2</v>
      </c>
      <c r="D11" s="18">
        <v>7.9233092109798162E-2</v>
      </c>
      <c r="E11" s="18">
        <v>8.3153516606861863E-2</v>
      </c>
      <c r="G11" s="18">
        <v>4.9072884856426517E-2</v>
      </c>
      <c r="H11" s="18">
        <v>7.2438946519695291E-2</v>
      </c>
      <c r="I11" s="18">
        <v>9.9551169567629716E-2</v>
      </c>
      <c r="J11" s="18">
        <v>0.14001972476050659</v>
      </c>
      <c r="L11" s="18">
        <v>7.0776514620326539E-2</v>
      </c>
      <c r="M11" s="18">
        <v>8.5768825846922747E-2</v>
      </c>
      <c r="N11" s="18">
        <v>5.3727024089562953E-2</v>
      </c>
      <c r="O11" s="18">
        <v>6.9167368176126134E-2</v>
      </c>
      <c r="P11" s="18">
        <v>8.2202657134723911E-2</v>
      </c>
      <c r="R11" s="18">
        <v>8.9570713161361074E-2</v>
      </c>
      <c r="S11" s="18">
        <v>0.10870308440820781</v>
      </c>
      <c r="T11" s="18">
        <v>4.4538721346112323E-2</v>
      </c>
      <c r="U11" s="18">
        <v>7.0776514620326539E-2</v>
      </c>
      <c r="W11" s="18">
        <v>8.2635187279510927E-2</v>
      </c>
      <c r="X11" s="18">
        <v>0.1111833280332723</v>
      </c>
      <c r="Y11" s="18">
        <v>7.2254272500998501E-2</v>
      </c>
      <c r="Z11" s="18">
        <v>4.8877058973289138E-2</v>
      </c>
      <c r="AB11" s="18">
        <v>7.9047002112509854E-2</v>
      </c>
      <c r="AC11" s="18">
        <v>8.1466776887537617E-2</v>
      </c>
      <c r="AE11" s="18">
        <v>6.8939561841095537E-2</v>
      </c>
      <c r="AF11" s="18">
        <v>7.2893619851778099E-2</v>
      </c>
      <c r="AG11" s="18">
        <v>8.0142253723088308E-2</v>
      </c>
      <c r="AH11" s="18">
        <v>0.12186880239499739</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166</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162</v>
      </c>
      <c r="C9" s="18">
        <v>0.64453798514214644</v>
      </c>
      <c r="D9" s="18">
        <v>0.68656159005841888</v>
      </c>
      <c r="E9" s="18">
        <v>0.60617296553170608</v>
      </c>
      <c r="G9" s="18">
        <v>0.67957013486312823</v>
      </c>
      <c r="H9" s="18">
        <v>0.63566198259067175</v>
      </c>
      <c r="I9" s="18">
        <v>0.6313175035117472</v>
      </c>
      <c r="J9" s="18">
        <v>0.64090569862596503</v>
      </c>
      <c r="L9" s="18">
        <v>0.7063811842478569</v>
      </c>
      <c r="M9" s="18">
        <v>0.65150351237850157</v>
      </c>
      <c r="N9" s="18">
        <v>0.57416753583664781</v>
      </c>
      <c r="O9" s="18">
        <v>0.61617113240554444</v>
      </c>
      <c r="P9" s="18">
        <v>0.61405058069624174</v>
      </c>
      <c r="R9" s="18">
        <v>0.6450455574935362</v>
      </c>
      <c r="S9" s="18">
        <v>0.6449296845546284</v>
      </c>
      <c r="T9" s="18">
        <v>0.60136824187540894</v>
      </c>
      <c r="U9" s="18">
        <v>0.7063811842478569</v>
      </c>
      <c r="W9" s="18">
        <v>0.57772545190792568</v>
      </c>
      <c r="X9" s="18">
        <v>0.60037140411352607</v>
      </c>
      <c r="Y9" s="18">
        <v>0.64377713821753124</v>
      </c>
      <c r="Z9" s="18">
        <v>0.75074101410298788</v>
      </c>
      <c r="AB9" s="18">
        <v>0.63032255489785227</v>
      </c>
      <c r="AC9" s="18">
        <v>0.65845986368242093</v>
      </c>
      <c r="AE9" s="18">
        <v>0.61044971513998736</v>
      </c>
      <c r="AF9" s="18">
        <v>0.59079250411862805</v>
      </c>
      <c r="AG9" s="18">
        <v>0.70117041022615556</v>
      </c>
      <c r="AH9" s="18">
        <v>0.65103455149142608</v>
      </c>
    </row>
    <row r="10" spans="2:36" ht="32.15" customHeight="1" x14ac:dyDescent="0.35">
      <c r="B10" s="20" t="s">
        <v>163</v>
      </c>
      <c r="C10" s="18">
        <v>0.28310187907889017</v>
      </c>
      <c r="D10" s="18">
        <v>0.25230867007230212</v>
      </c>
      <c r="E10" s="18">
        <v>0.30985722716437047</v>
      </c>
      <c r="G10" s="18">
        <v>0.26840760899800908</v>
      </c>
      <c r="H10" s="18">
        <v>0.2944800678868138</v>
      </c>
      <c r="I10" s="18">
        <v>0.29435680019950949</v>
      </c>
      <c r="J10" s="18">
        <v>0.23148225809061901</v>
      </c>
      <c r="L10" s="18">
        <v>0.2122815157299677</v>
      </c>
      <c r="M10" s="18">
        <v>0.2607830702705482</v>
      </c>
      <c r="N10" s="18">
        <v>0.38224222007795849</v>
      </c>
      <c r="O10" s="18">
        <v>0.31000080137852992</v>
      </c>
      <c r="P10" s="18">
        <v>0.29878883337244899</v>
      </c>
      <c r="R10" s="18">
        <v>0.27248077813587351</v>
      </c>
      <c r="S10" s="18">
        <v>0.27791899644889079</v>
      </c>
      <c r="T10" s="18">
        <v>0.34936852084348929</v>
      </c>
      <c r="U10" s="18">
        <v>0.2122815157299677</v>
      </c>
      <c r="W10" s="18">
        <v>0.35056844047755192</v>
      </c>
      <c r="X10" s="18">
        <v>0.31980118640193528</v>
      </c>
      <c r="Y10" s="18">
        <v>0.27302810094705388</v>
      </c>
      <c r="Z10" s="18">
        <v>0.19331315484909739</v>
      </c>
      <c r="AB10" s="18">
        <v>0.30455027769513088</v>
      </c>
      <c r="AC10" s="18">
        <v>0.26407472068214988</v>
      </c>
      <c r="AE10" s="18">
        <v>0.32794440774677908</v>
      </c>
      <c r="AF10" s="18">
        <v>0.31609777896334729</v>
      </c>
      <c r="AG10" s="18">
        <v>0.23676052434220879</v>
      </c>
      <c r="AH10" s="18">
        <v>0.2546888209997008</v>
      </c>
    </row>
    <row r="11" spans="2:36" ht="19" customHeight="1" x14ac:dyDescent="0.35">
      <c r="B11" s="20" t="s">
        <v>140</v>
      </c>
      <c r="C11" s="18">
        <v>7.2360135778963428E-2</v>
      </c>
      <c r="D11" s="18">
        <v>6.1129739869279262E-2</v>
      </c>
      <c r="E11" s="18">
        <v>8.3969807303923519E-2</v>
      </c>
      <c r="G11" s="18">
        <v>5.2022256138862702E-2</v>
      </c>
      <c r="H11" s="18">
        <v>6.9857949522514548E-2</v>
      </c>
      <c r="I11" s="18">
        <v>7.4325696288743234E-2</v>
      </c>
      <c r="J11" s="18">
        <v>0.1276120432834161</v>
      </c>
      <c r="L11" s="18">
        <v>8.1337300022175457E-2</v>
      </c>
      <c r="M11" s="18">
        <v>8.7713417350950104E-2</v>
      </c>
      <c r="N11" s="18">
        <v>4.3590244085393207E-2</v>
      </c>
      <c r="O11" s="18">
        <v>7.3828066215925595E-2</v>
      </c>
      <c r="P11" s="18">
        <v>8.7160585931309348E-2</v>
      </c>
      <c r="R11" s="18">
        <v>8.2473664370590297E-2</v>
      </c>
      <c r="S11" s="18">
        <v>7.7151318996480867E-2</v>
      </c>
      <c r="T11" s="18">
        <v>4.92632372811014E-2</v>
      </c>
      <c r="U11" s="18">
        <v>8.1337300022175457E-2</v>
      </c>
      <c r="W11" s="18">
        <v>7.1706107614522466E-2</v>
      </c>
      <c r="X11" s="18">
        <v>7.9827409484538411E-2</v>
      </c>
      <c r="Y11" s="18">
        <v>8.3194760835414883E-2</v>
      </c>
      <c r="Z11" s="18">
        <v>5.5945831047914847E-2</v>
      </c>
      <c r="AB11" s="18">
        <v>6.5127167407016837E-2</v>
      </c>
      <c r="AC11" s="18">
        <v>7.7465415635429122E-2</v>
      </c>
      <c r="AE11" s="18">
        <v>6.1605877113233433E-2</v>
      </c>
      <c r="AF11" s="18">
        <v>9.310971691802461E-2</v>
      </c>
      <c r="AG11" s="18">
        <v>6.206906543163572E-2</v>
      </c>
      <c r="AH11" s="18">
        <v>9.4276627508873223E-2</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J16"/>
  <sheetViews>
    <sheetView showGridLines="0" workbookViewId="0">
      <pane xSplit="2" topLeftCell="C1" activePane="topRight" state="frozen"/>
      <selection pane="topRight" activeCell="B16" sqref="B16"/>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167</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162</v>
      </c>
      <c r="C9" s="18">
        <v>0.56636515361753015</v>
      </c>
      <c r="D9" s="18">
        <v>0.59665744696888745</v>
      </c>
      <c r="E9" s="18">
        <v>0.53927462578337704</v>
      </c>
      <c r="G9" s="18">
        <v>0.6164040517638939</v>
      </c>
      <c r="H9" s="18">
        <v>0.5682863683635534</v>
      </c>
      <c r="I9" s="18">
        <v>0.53985780339148293</v>
      </c>
      <c r="J9" s="18">
        <v>0.51808824819480759</v>
      </c>
      <c r="L9" s="18">
        <v>0.68891583957531444</v>
      </c>
      <c r="M9" s="18">
        <v>0.46015033146806139</v>
      </c>
      <c r="N9" s="18">
        <v>0.49733044083022482</v>
      </c>
      <c r="O9" s="18">
        <v>0.55784733027087186</v>
      </c>
      <c r="P9" s="18">
        <v>0.52761702842410196</v>
      </c>
      <c r="R9" s="18">
        <v>0.50068836613506362</v>
      </c>
      <c r="S9" s="18">
        <v>0.57409982915869195</v>
      </c>
      <c r="T9" s="18">
        <v>0.54563195424509292</v>
      </c>
      <c r="U9" s="18">
        <v>0.68891583957531444</v>
      </c>
      <c r="W9" s="18">
        <v>0.56494803176254127</v>
      </c>
      <c r="X9" s="18">
        <v>0.51880689259150914</v>
      </c>
      <c r="Y9" s="18">
        <v>0.562836393984814</v>
      </c>
      <c r="Z9" s="18">
        <v>0.64699790804799562</v>
      </c>
      <c r="AB9" s="18">
        <v>0.55913689111511922</v>
      </c>
      <c r="AC9" s="18">
        <v>0.57352465082391046</v>
      </c>
      <c r="AE9" s="18">
        <v>0.5199018407911008</v>
      </c>
      <c r="AF9" s="18">
        <v>0.50827214988596947</v>
      </c>
      <c r="AG9" s="18">
        <v>0.6391413813377177</v>
      </c>
      <c r="AH9" s="18">
        <v>0.56530562232841275</v>
      </c>
    </row>
    <row r="10" spans="2:36" ht="32.15" customHeight="1" x14ac:dyDescent="0.35">
      <c r="B10" s="20" t="s">
        <v>163</v>
      </c>
      <c r="C10" s="18">
        <v>0.33787879460185499</v>
      </c>
      <c r="D10" s="18">
        <v>0.31716495931452859</v>
      </c>
      <c r="E10" s="18">
        <v>0.35487853710670131</v>
      </c>
      <c r="G10" s="18">
        <v>0.31791344504458208</v>
      </c>
      <c r="H10" s="18">
        <v>0.33742383485816863</v>
      </c>
      <c r="I10" s="18">
        <v>0.36615576636363523</v>
      </c>
      <c r="J10" s="18">
        <v>0.30000180331091542</v>
      </c>
      <c r="L10" s="18">
        <v>0.26314387388075761</v>
      </c>
      <c r="M10" s="18">
        <v>0.43009100536684253</v>
      </c>
      <c r="N10" s="18">
        <v>0.39659339805594651</v>
      </c>
      <c r="O10" s="18">
        <v>0.33429220090946049</v>
      </c>
      <c r="P10" s="18">
        <v>0.37862242883436248</v>
      </c>
      <c r="R10" s="18">
        <v>0.40026003414265909</v>
      </c>
      <c r="S10" s="18">
        <v>0.30956291886749049</v>
      </c>
      <c r="T10" s="18">
        <v>0.35483263788231889</v>
      </c>
      <c r="U10" s="18">
        <v>0.26314387388075761</v>
      </c>
      <c r="W10" s="18">
        <v>0.31361729172750691</v>
      </c>
      <c r="X10" s="18">
        <v>0.35265511289284002</v>
      </c>
      <c r="Y10" s="18">
        <v>0.35863857989136938</v>
      </c>
      <c r="Z10" s="18">
        <v>0.31971553146137932</v>
      </c>
      <c r="AB10" s="18">
        <v>0.35478564539693652</v>
      </c>
      <c r="AC10" s="18">
        <v>0.32327796933012992</v>
      </c>
      <c r="AE10" s="18">
        <v>0.38799245791266401</v>
      </c>
      <c r="AF10" s="18">
        <v>0.38542968479760031</v>
      </c>
      <c r="AG10" s="18">
        <v>0.26767056883721491</v>
      </c>
      <c r="AH10" s="18">
        <v>0.33882502917419582</v>
      </c>
    </row>
    <row r="11" spans="2:36" ht="19" customHeight="1" x14ac:dyDescent="0.35">
      <c r="B11" s="20" t="s">
        <v>140</v>
      </c>
      <c r="C11" s="18">
        <v>9.5756051780614929E-2</v>
      </c>
      <c r="D11" s="18">
        <v>8.6177593716584039E-2</v>
      </c>
      <c r="E11" s="18">
        <v>0.1058468371099216</v>
      </c>
      <c r="G11" s="18">
        <v>6.5682503191524119E-2</v>
      </c>
      <c r="H11" s="18">
        <v>9.4289796778278048E-2</v>
      </c>
      <c r="I11" s="18">
        <v>9.3986430244881791E-2</v>
      </c>
      <c r="J11" s="18">
        <v>0.18190994849427711</v>
      </c>
      <c r="L11" s="18">
        <v>4.7940286543928012E-2</v>
      </c>
      <c r="M11" s="18">
        <v>0.1097586631650961</v>
      </c>
      <c r="N11" s="18">
        <v>0.1060761611138285</v>
      </c>
      <c r="O11" s="18">
        <v>0.1078604688196676</v>
      </c>
      <c r="P11" s="18">
        <v>9.3760542741535641E-2</v>
      </c>
      <c r="R11" s="18">
        <v>9.9051599722277353E-2</v>
      </c>
      <c r="S11" s="18">
        <v>0.1163372519738176</v>
      </c>
      <c r="T11" s="18">
        <v>9.9535407872587883E-2</v>
      </c>
      <c r="U11" s="18">
        <v>4.7940286543928012E-2</v>
      </c>
      <c r="W11" s="18">
        <v>0.12143467650995191</v>
      </c>
      <c r="X11" s="18">
        <v>0.12853799451565079</v>
      </c>
      <c r="Y11" s="18">
        <v>7.8525026123816621E-2</v>
      </c>
      <c r="Z11" s="18">
        <v>3.328656049062511E-2</v>
      </c>
      <c r="AB11" s="18">
        <v>8.607746348794422E-2</v>
      </c>
      <c r="AC11" s="18">
        <v>0.1031973798459596</v>
      </c>
      <c r="AE11" s="18">
        <v>9.2105701296234965E-2</v>
      </c>
      <c r="AF11" s="18">
        <v>0.1062981653164302</v>
      </c>
      <c r="AG11" s="18">
        <v>9.3188049825067384E-2</v>
      </c>
      <c r="AH11" s="18">
        <v>9.5869348497391579E-2</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G19"/>
  <sheetViews>
    <sheetView showGridLines="0" topLeftCell="B1" workbookViewId="0">
      <selection activeCell="E7" sqref="E7"/>
    </sheetView>
  </sheetViews>
  <sheetFormatPr defaultRowHeight="14.5" x14ac:dyDescent="0.35"/>
  <cols>
    <col min="1" max="1" width="5" customWidth="1"/>
    <col min="2" max="2" width="25" customWidth="1"/>
    <col min="3" max="7" width="20" customWidth="1"/>
  </cols>
  <sheetData>
    <row r="2" spans="2:7" ht="40" customHeight="1" x14ac:dyDescent="0.35">
      <c r="D2" s="19" t="s">
        <v>214</v>
      </c>
    </row>
    <row r="6" spans="2:7" ht="60" customHeight="1" x14ac:dyDescent="0.35">
      <c r="C6" s="21" t="s">
        <v>212</v>
      </c>
      <c r="D6" s="21" t="s">
        <v>213</v>
      </c>
      <c r="E6" s="21" t="s">
        <v>209</v>
      </c>
      <c r="F6" s="21" t="s">
        <v>210</v>
      </c>
      <c r="G6" s="21" t="s">
        <v>211</v>
      </c>
    </row>
    <row r="7" spans="2:7" ht="29" x14ac:dyDescent="0.35">
      <c r="B7" s="20" t="s">
        <v>169</v>
      </c>
      <c r="C7" s="18">
        <v>0.5316411231199083</v>
      </c>
      <c r="D7" s="18">
        <v>0.25395682291188221</v>
      </c>
      <c r="E7" s="18">
        <v>0.13670325276463041</v>
      </c>
      <c r="F7" s="18">
        <v>0.31968700434364827</v>
      </c>
      <c r="G7" s="18">
        <v>0.12722224945854971</v>
      </c>
    </row>
    <row r="8" spans="2:7" x14ac:dyDescent="0.35">
      <c r="B8" s="20" t="s">
        <v>170</v>
      </c>
      <c r="C8" s="18">
        <v>0.27874592262345482</v>
      </c>
      <c r="D8" s="18">
        <v>0.35134518036381518</v>
      </c>
      <c r="E8" s="18">
        <v>0.32245196428231171</v>
      </c>
      <c r="F8" s="18">
        <v>0.33480746872680428</v>
      </c>
      <c r="G8" s="18">
        <v>0.33556701320130999</v>
      </c>
    </row>
    <row r="9" spans="2:7" x14ac:dyDescent="0.35">
      <c r="B9" s="20" t="s">
        <v>171</v>
      </c>
      <c r="C9" s="18">
        <v>0.12815428983138649</v>
      </c>
      <c r="D9" s="18">
        <v>0.25244539829917939</v>
      </c>
      <c r="E9" s="18">
        <v>0.42936548154371029</v>
      </c>
      <c r="F9" s="18">
        <v>0.2570060720787859</v>
      </c>
      <c r="G9" s="18">
        <v>0.39415636786279212</v>
      </c>
    </row>
    <row r="10" spans="2:7" x14ac:dyDescent="0.35">
      <c r="B10" s="20" t="s">
        <v>172</v>
      </c>
      <c r="C10" s="18">
        <v>1.8057466377224579E-2</v>
      </c>
      <c r="D10" s="18">
        <v>5.2186825538630001E-2</v>
      </c>
      <c r="E10" s="18">
        <v>6.9465291014882538E-2</v>
      </c>
      <c r="F10" s="18">
        <v>3.9534931986998458E-2</v>
      </c>
      <c r="G10" s="18">
        <v>8.2319536802468937E-2</v>
      </c>
    </row>
    <row r="11" spans="2:7" x14ac:dyDescent="0.35">
      <c r="B11" s="20" t="s">
        <v>173</v>
      </c>
      <c r="C11" s="18">
        <v>1.507189497331746E-2</v>
      </c>
      <c r="D11" s="18">
        <v>6.9618600078189846E-2</v>
      </c>
      <c r="E11" s="18">
        <v>2.0891893720426449E-2</v>
      </c>
      <c r="F11" s="18">
        <v>2.1165747516586019E-2</v>
      </c>
      <c r="G11" s="18">
        <v>3.1751734140737897E-2</v>
      </c>
    </row>
    <row r="12" spans="2:7" x14ac:dyDescent="0.35">
      <c r="B12" s="20" t="s">
        <v>140</v>
      </c>
      <c r="C12" s="18">
        <v>2.8329303074708479E-2</v>
      </c>
      <c r="D12" s="18">
        <v>2.0447172808303559E-2</v>
      </c>
      <c r="E12" s="18">
        <v>2.1122116674038429E-2</v>
      </c>
      <c r="F12" s="18">
        <v>2.7798775347177E-2</v>
      </c>
      <c r="G12" s="18">
        <v>2.898309853414122E-2</v>
      </c>
    </row>
    <row r="15" spans="2:7" x14ac:dyDescent="0.35">
      <c r="B15" t="s">
        <v>206</v>
      </c>
    </row>
    <row r="16" spans="2:7" x14ac:dyDescent="0.35">
      <c r="B16" t="s">
        <v>207</v>
      </c>
    </row>
    <row r="19" spans="2:2" x14ac:dyDescent="0.35">
      <c r="B19" t="str">
        <f>HYPERLINK("#Contents!A1", "Return to Contents")</f>
        <v>Return to Contents</v>
      </c>
    </row>
  </sheetData>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J19"/>
  <sheetViews>
    <sheetView showGridLines="0" workbookViewId="0">
      <pane xSplit="2" topLeftCell="C1" activePane="topRight" state="frozen"/>
      <selection pane="topRight" activeCell="B19" sqref="B19"/>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168</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702</v>
      </c>
      <c r="D7" s="25">
        <v>347</v>
      </c>
      <c r="E7" s="25">
        <v>354</v>
      </c>
      <c r="G7" s="25">
        <v>176</v>
      </c>
      <c r="H7" s="25">
        <v>283</v>
      </c>
      <c r="I7" s="25">
        <v>184</v>
      </c>
      <c r="J7" s="25">
        <v>59</v>
      </c>
      <c r="L7" s="25">
        <v>130</v>
      </c>
      <c r="M7" s="25">
        <v>92</v>
      </c>
      <c r="N7" s="25">
        <v>76</v>
      </c>
      <c r="O7" s="25">
        <v>91</v>
      </c>
      <c r="P7" s="25">
        <v>80</v>
      </c>
      <c r="R7" s="25">
        <v>208</v>
      </c>
      <c r="S7" s="25">
        <v>226</v>
      </c>
      <c r="T7" s="25">
        <v>138</v>
      </c>
      <c r="U7" s="25">
        <v>130</v>
      </c>
      <c r="W7" s="25">
        <v>130</v>
      </c>
      <c r="X7" s="25">
        <v>201</v>
      </c>
      <c r="Y7" s="25">
        <v>139</v>
      </c>
      <c r="Z7" s="25">
        <v>214</v>
      </c>
      <c r="AB7" s="25">
        <v>333</v>
      </c>
      <c r="AC7" s="25">
        <v>367</v>
      </c>
      <c r="AE7" s="25">
        <v>264</v>
      </c>
      <c r="AF7" s="25">
        <v>145</v>
      </c>
      <c r="AG7" s="25">
        <v>221</v>
      </c>
      <c r="AH7" s="25">
        <v>72</v>
      </c>
    </row>
    <row r="8" spans="2:36" x14ac:dyDescent="0.35">
      <c r="B8" s="7" t="s">
        <v>56</v>
      </c>
      <c r="C8" s="13">
        <v>703</v>
      </c>
      <c r="D8" s="13">
        <v>361</v>
      </c>
      <c r="E8" s="13">
        <v>341</v>
      </c>
      <c r="G8" s="13">
        <v>177</v>
      </c>
      <c r="H8" s="13">
        <v>296</v>
      </c>
      <c r="I8" s="13">
        <v>174</v>
      </c>
      <c r="J8" s="13">
        <v>56</v>
      </c>
      <c r="L8" s="13">
        <v>129</v>
      </c>
      <c r="M8" s="13">
        <v>87</v>
      </c>
      <c r="N8" s="13">
        <v>95</v>
      </c>
      <c r="O8" s="13">
        <v>86</v>
      </c>
      <c r="P8" s="13">
        <v>69</v>
      </c>
      <c r="R8" s="13">
        <v>191</v>
      </c>
      <c r="S8" s="13">
        <v>227</v>
      </c>
      <c r="T8" s="13">
        <v>156</v>
      </c>
      <c r="U8" s="13">
        <v>129</v>
      </c>
      <c r="W8" s="13">
        <v>139</v>
      </c>
      <c r="X8" s="13">
        <v>207</v>
      </c>
      <c r="Y8" s="13">
        <v>135</v>
      </c>
      <c r="Z8" s="13">
        <v>205</v>
      </c>
      <c r="AB8" s="13">
        <v>330</v>
      </c>
      <c r="AC8" s="13">
        <v>371</v>
      </c>
      <c r="AE8" s="13">
        <v>265</v>
      </c>
      <c r="AF8" s="13">
        <v>145</v>
      </c>
      <c r="AG8" s="13">
        <v>222</v>
      </c>
      <c r="AH8" s="13">
        <v>71</v>
      </c>
    </row>
    <row r="9" spans="2:36" ht="32.15" customHeight="1" x14ac:dyDescent="0.35">
      <c r="B9" s="20" t="s">
        <v>169</v>
      </c>
      <c r="C9" s="18">
        <v>0.5316411231199083</v>
      </c>
      <c r="D9" s="18">
        <v>0.50534276282651924</v>
      </c>
      <c r="E9" s="18">
        <v>0.55781830179765113</v>
      </c>
      <c r="G9" s="18">
        <v>0.5598381479295087</v>
      </c>
      <c r="H9" s="18">
        <v>0.52778646962689668</v>
      </c>
      <c r="I9" s="18">
        <v>0.5372257498784252</v>
      </c>
      <c r="J9" s="18">
        <v>0.44635788571127449</v>
      </c>
      <c r="L9" s="18">
        <v>0.498377076386472</v>
      </c>
      <c r="M9" s="18">
        <v>0.57600425028025015</v>
      </c>
      <c r="N9" s="18">
        <v>0.56403149960908516</v>
      </c>
      <c r="O9" s="18">
        <v>0.45374965634254372</v>
      </c>
      <c r="P9" s="18">
        <v>0.48353881275747518</v>
      </c>
      <c r="R9" s="18">
        <v>0.51198674659846277</v>
      </c>
      <c r="S9" s="18">
        <v>0.54358288376916897</v>
      </c>
      <c r="T9" s="18">
        <v>0.56569448562768032</v>
      </c>
      <c r="U9" s="18">
        <v>0.498377076386472</v>
      </c>
      <c r="W9" s="18">
        <v>0.49475849140993527</v>
      </c>
      <c r="X9" s="18">
        <v>0.50662620822266247</v>
      </c>
      <c r="Y9" s="18">
        <v>0.60239269609840951</v>
      </c>
      <c r="Z9" s="18">
        <v>0.5166768395155994</v>
      </c>
      <c r="AB9" s="18">
        <v>0.55047476050504496</v>
      </c>
      <c r="AC9" s="18">
        <v>0.5148350124420058</v>
      </c>
      <c r="AE9" s="18">
        <v>0.64062040014779786</v>
      </c>
      <c r="AF9" s="18">
        <v>0.48047822790355882</v>
      </c>
      <c r="AG9" s="18">
        <v>0.48119805124510989</v>
      </c>
      <c r="AH9" s="18">
        <v>0.38838313558641141</v>
      </c>
    </row>
    <row r="10" spans="2:36" ht="19" customHeight="1" x14ac:dyDescent="0.35">
      <c r="B10" s="20" t="s">
        <v>170</v>
      </c>
      <c r="C10" s="18">
        <v>0.27874592262345482</v>
      </c>
      <c r="D10" s="18">
        <v>0.30587251082322481</v>
      </c>
      <c r="E10" s="18">
        <v>0.25099372913788859</v>
      </c>
      <c r="G10" s="18">
        <v>0.32408892632497238</v>
      </c>
      <c r="H10" s="18">
        <v>0.28090999418454771</v>
      </c>
      <c r="I10" s="18">
        <v>0.2378613688728082</v>
      </c>
      <c r="J10" s="18">
        <v>0.25093820929139532</v>
      </c>
      <c r="L10" s="18">
        <v>0.33647369819321138</v>
      </c>
      <c r="M10" s="18">
        <v>0.18468436602944691</v>
      </c>
      <c r="N10" s="18">
        <v>0.27252720449054763</v>
      </c>
      <c r="O10" s="18">
        <v>0.26064241056297238</v>
      </c>
      <c r="P10" s="18">
        <v>0.30407321748501293</v>
      </c>
      <c r="R10" s="18">
        <v>0.25812245958738023</v>
      </c>
      <c r="S10" s="18">
        <v>0.2489534980626803</v>
      </c>
      <c r="T10" s="18">
        <v>0.29973446249103358</v>
      </c>
      <c r="U10" s="18">
        <v>0.33647369819321138</v>
      </c>
      <c r="W10" s="18">
        <v>0.24856325093103179</v>
      </c>
      <c r="X10" s="18">
        <v>0.29367887020923977</v>
      </c>
      <c r="Y10" s="18">
        <v>0.24416810501512601</v>
      </c>
      <c r="Z10" s="18">
        <v>0.31760326379429482</v>
      </c>
      <c r="AB10" s="18">
        <v>0.27057680081528618</v>
      </c>
      <c r="AC10" s="18">
        <v>0.28774285377756198</v>
      </c>
      <c r="AE10" s="18">
        <v>0.22153498230867269</v>
      </c>
      <c r="AF10" s="18">
        <v>0.35194254939514968</v>
      </c>
      <c r="AG10" s="18">
        <v>0.30430284541434488</v>
      </c>
      <c r="AH10" s="18">
        <v>0.26272855337528322</v>
      </c>
    </row>
    <row r="11" spans="2:36" ht="19" customHeight="1" x14ac:dyDescent="0.35">
      <c r="B11" s="20" t="s">
        <v>171</v>
      </c>
      <c r="C11" s="18">
        <v>0.12815428983138649</v>
      </c>
      <c r="D11" s="18">
        <v>0.13247519892838461</v>
      </c>
      <c r="E11" s="18">
        <v>0.12404134813300791</v>
      </c>
      <c r="G11" s="18">
        <v>7.5887983641949444E-2</v>
      </c>
      <c r="H11" s="18">
        <v>0.1329171737314653</v>
      </c>
      <c r="I11" s="18">
        <v>0.15325631800767489</v>
      </c>
      <c r="J11" s="18">
        <v>0.18981998450413801</v>
      </c>
      <c r="L11" s="18">
        <v>0.13525261622943721</v>
      </c>
      <c r="M11" s="18">
        <v>0.16474388636119519</v>
      </c>
      <c r="N11" s="18">
        <v>0.1028391889254282</v>
      </c>
      <c r="O11" s="18">
        <v>0.14118337481776491</v>
      </c>
      <c r="P11" s="18">
        <v>0.1751648257846285</v>
      </c>
      <c r="R11" s="18">
        <v>0.16301296730553991</v>
      </c>
      <c r="S11" s="18">
        <v>0.1192570735511074</v>
      </c>
      <c r="T11" s="18">
        <v>9.2586125435792421E-2</v>
      </c>
      <c r="U11" s="18">
        <v>0.13525261622943721</v>
      </c>
      <c r="W11" s="18">
        <v>0.16756770878896829</v>
      </c>
      <c r="X11" s="18">
        <v>0.12634458217087011</v>
      </c>
      <c r="Y11" s="18">
        <v>0.1093548330546438</v>
      </c>
      <c r="Z11" s="18">
        <v>0.1222976182724973</v>
      </c>
      <c r="AB11" s="18">
        <v>0.13037840419430019</v>
      </c>
      <c r="AC11" s="18">
        <v>0.1241231741698877</v>
      </c>
      <c r="AE11" s="18">
        <v>0.10787811230923069</v>
      </c>
      <c r="AF11" s="18">
        <v>0.12123875607793561</v>
      </c>
      <c r="AG11" s="18">
        <v>0.13960018627061269</v>
      </c>
      <c r="AH11" s="18">
        <v>0.18175650666434329</v>
      </c>
    </row>
    <row r="12" spans="2:36" ht="19" customHeight="1" x14ac:dyDescent="0.35">
      <c r="B12" s="20" t="s">
        <v>172</v>
      </c>
      <c r="C12" s="18">
        <v>1.8057466377224579E-2</v>
      </c>
      <c r="D12" s="18">
        <v>2.0276976482596649E-2</v>
      </c>
      <c r="E12" s="18">
        <v>1.5769324001769631E-2</v>
      </c>
      <c r="G12" s="18">
        <v>2.3269911852065419E-2</v>
      </c>
      <c r="H12" s="18">
        <v>1.2616750249928581E-2</v>
      </c>
      <c r="I12" s="18">
        <v>1.5808302688437491E-2</v>
      </c>
      <c r="J12" s="18">
        <v>3.7156366893624337E-2</v>
      </c>
      <c r="L12" s="18">
        <v>2.287785438740814E-2</v>
      </c>
      <c r="M12" s="18">
        <v>2.1128051003001119E-2</v>
      </c>
      <c r="N12" s="18">
        <v>1.2531676918705671E-2</v>
      </c>
      <c r="O12" s="18">
        <v>5.1596905071843363E-2</v>
      </c>
      <c r="P12" s="18">
        <v>1.270543737060024E-2</v>
      </c>
      <c r="R12" s="18">
        <v>1.4150250662185211E-2</v>
      </c>
      <c r="S12" s="18">
        <v>2.5838489482381599E-2</v>
      </c>
      <c r="T12" s="18">
        <v>7.5972977422568422E-3</v>
      </c>
      <c r="U12" s="18">
        <v>2.287785438740814E-2</v>
      </c>
      <c r="W12" s="18">
        <v>3.2781080131983088E-2</v>
      </c>
      <c r="X12" s="18">
        <v>2.1947598138844018E-2</v>
      </c>
      <c r="Y12" s="18">
        <v>6.1465699941141358E-3</v>
      </c>
      <c r="Z12" s="18">
        <v>1.3500151036056011E-2</v>
      </c>
      <c r="AB12" s="18">
        <v>9.8200972271287653E-3</v>
      </c>
      <c r="AC12" s="18">
        <v>2.5492756812503028E-2</v>
      </c>
      <c r="AE12" s="18">
        <v>1.187375031715409E-2</v>
      </c>
      <c r="AF12" s="18">
        <v>1.9518403129320801E-2</v>
      </c>
      <c r="AG12" s="18">
        <v>9.6606068589314333E-3</v>
      </c>
      <c r="AH12" s="18">
        <v>6.4240603468050703E-2</v>
      </c>
    </row>
    <row r="13" spans="2:36" ht="19" customHeight="1" x14ac:dyDescent="0.35">
      <c r="B13" s="20" t="s">
        <v>173</v>
      </c>
      <c r="C13" s="18">
        <v>1.507189497331746E-2</v>
      </c>
      <c r="D13" s="18">
        <v>1.5018823933497041E-2</v>
      </c>
      <c r="E13" s="18">
        <v>1.5183550340359011E-2</v>
      </c>
      <c r="G13" s="18">
        <v>6.017727529025285E-3</v>
      </c>
      <c r="H13" s="18">
        <v>6.1739710957666198E-3</v>
      </c>
      <c r="I13" s="18">
        <v>3.0651190005418029E-2</v>
      </c>
      <c r="J13" s="18">
        <v>4.222332580548574E-2</v>
      </c>
      <c r="L13" s="18">
        <v>7.0187548034712586E-3</v>
      </c>
      <c r="M13" s="18">
        <v>2.1427221176185458E-2</v>
      </c>
      <c r="N13" s="18">
        <v>2.6440638770100972E-2</v>
      </c>
      <c r="O13" s="18">
        <v>3.3000718229271142E-2</v>
      </c>
      <c r="P13" s="18">
        <v>0</v>
      </c>
      <c r="R13" s="18">
        <v>9.7022404799640156E-3</v>
      </c>
      <c r="S13" s="18">
        <v>2.350550950739639E-2</v>
      </c>
      <c r="T13" s="18">
        <v>1.6029571025093451E-2</v>
      </c>
      <c r="U13" s="18">
        <v>7.0187548034712586E-3</v>
      </c>
      <c r="W13" s="18">
        <v>7.6653718130196237E-3</v>
      </c>
      <c r="X13" s="18">
        <v>2.6597812397634101E-2</v>
      </c>
      <c r="Y13" s="18">
        <v>9.7744180338194334E-3</v>
      </c>
      <c r="Z13" s="18">
        <v>9.3471801086450253E-3</v>
      </c>
      <c r="AB13" s="18">
        <v>5.5433384422536661E-3</v>
      </c>
      <c r="AC13" s="18">
        <v>2.3636454676929031E-2</v>
      </c>
      <c r="AE13" s="18">
        <v>7.159335090186957E-3</v>
      </c>
      <c r="AF13" s="18">
        <v>0</v>
      </c>
      <c r="AG13" s="18">
        <v>2.9173911061317531E-2</v>
      </c>
      <c r="AH13" s="18">
        <v>3.1058367120282281E-2</v>
      </c>
    </row>
    <row r="14" spans="2:36" ht="19" customHeight="1" x14ac:dyDescent="0.35">
      <c r="B14" s="20" t="s">
        <v>140</v>
      </c>
      <c r="C14" s="18">
        <v>2.8329303074708479E-2</v>
      </c>
      <c r="D14" s="18">
        <v>2.101372700577768E-2</v>
      </c>
      <c r="E14" s="18">
        <v>3.6193746589323603E-2</v>
      </c>
      <c r="G14" s="18">
        <v>1.0897302722478941E-2</v>
      </c>
      <c r="H14" s="18">
        <v>3.9595641111395019E-2</v>
      </c>
      <c r="I14" s="18">
        <v>2.5197070547236348E-2</v>
      </c>
      <c r="J14" s="18">
        <v>3.3504227794082041E-2</v>
      </c>
      <c r="L14" s="18">
        <v>0</v>
      </c>
      <c r="M14" s="18">
        <v>3.2012225149921102E-2</v>
      </c>
      <c r="N14" s="18">
        <v>2.1629791286132509E-2</v>
      </c>
      <c r="O14" s="18">
        <v>5.9826934975604457E-2</v>
      </c>
      <c r="P14" s="18">
        <v>2.4517706602283421E-2</v>
      </c>
      <c r="R14" s="18">
        <v>4.3025335366468069E-2</v>
      </c>
      <c r="S14" s="18">
        <v>3.8862545627265183E-2</v>
      </c>
      <c r="T14" s="18">
        <v>1.8358057678143271E-2</v>
      </c>
      <c r="U14" s="18">
        <v>0</v>
      </c>
      <c r="W14" s="18">
        <v>4.8664096925061788E-2</v>
      </c>
      <c r="X14" s="18">
        <v>2.4804928860749559E-2</v>
      </c>
      <c r="Y14" s="18">
        <v>2.8163377803887061E-2</v>
      </c>
      <c r="Z14" s="18">
        <v>2.0574947272907481E-2</v>
      </c>
      <c r="AB14" s="18">
        <v>3.3206598815986282E-2</v>
      </c>
      <c r="AC14" s="18">
        <v>2.416974812111243E-2</v>
      </c>
      <c r="AE14" s="18">
        <v>1.093341982695758E-2</v>
      </c>
      <c r="AF14" s="18">
        <v>2.6822063494035181E-2</v>
      </c>
      <c r="AG14" s="18">
        <v>3.6064399149683617E-2</v>
      </c>
      <c r="AH14" s="18">
        <v>7.1832833785629241E-2</v>
      </c>
    </row>
    <row r="16" spans="2:36" x14ac:dyDescent="0.35">
      <c r="B16" s="22" t="s">
        <v>16</v>
      </c>
    </row>
    <row r="17" spans="2:2" x14ac:dyDescent="0.35">
      <c r="B17" t="s">
        <v>206</v>
      </c>
    </row>
    <row r="18" spans="2:2" x14ac:dyDescent="0.35">
      <c r="B18"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AJ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174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371</v>
      </c>
      <c r="D7" s="25">
        <v>196</v>
      </c>
      <c r="E7" s="25">
        <v>175</v>
      </c>
      <c r="G7" s="25">
        <v>93</v>
      </c>
      <c r="H7" s="25">
        <v>135</v>
      </c>
      <c r="I7" s="25">
        <v>108</v>
      </c>
      <c r="J7" s="25">
        <v>35</v>
      </c>
      <c r="L7" s="25">
        <v>79</v>
      </c>
      <c r="M7" s="25">
        <v>46</v>
      </c>
      <c r="N7" s="25">
        <v>39</v>
      </c>
      <c r="O7" s="25">
        <v>39</v>
      </c>
      <c r="P7" s="25">
        <v>41</v>
      </c>
      <c r="R7" s="25">
        <v>108</v>
      </c>
      <c r="S7" s="25">
        <v>111</v>
      </c>
      <c r="T7" s="25">
        <v>73</v>
      </c>
      <c r="U7" s="25">
        <v>79</v>
      </c>
      <c r="W7" s="25">
        <v>66</v>
      </c>
      <c r="X7" s="25">
        <v>103</v>
      </c>
      <c r="Y7" s="25">
        <v>80</v>
      </c>
      <c r="Z7" s="25">
        <v>119</v>
      </c>
      <c r="AB7" s="25">
        <v>176</v>
      </c>
      <c r="AC7" s="25">
        <v>193</v>
      </c>
      <c r="AE7" s="25">
        <v>97</v>
      </c>
      <c r="AF7" s="25">
        <v>56</v>
      </c>
      <c r="AG7" s="25">
        <v>158</v>
      </c>
      <c r="AH7" s="25">
        <v>60</v>
      </c>
    </row>
    <row r="8" spans="2:36" x14ac:dyDescent="0.35">
      <c r="B8" s="7" t="s">
        <v>56</v>
      </c>
      <c r="C8" s="13">
        <v>372</v>
      </c>
      <c r="D8" s="13">
        <v>205</v>
      </c>
      <c r="E8" s="13">
        <v>167</v>
      </c>
      <c r="G8" s="13">
        <v>91</v>
      </c>
      <c r="H8" s="13">
        <v>144</v>
      </c>
      <c r="I8" s="13">
        <v>102</v>
      </c>
      <c r="J8" s="13">
        <v>36</v>
      </c>
      <c r="L8" s="13">
        <v>78</v>
      </c>
      <c r="M8" s="13">
        <v>44</v>
      </c>
      <c r="N8" s="13">
        <v>49</v>
      </c>
      <c r="O8" s="13">
        <v>37</v>
      </c>
      <c r="P8" s="13">
        <v>35</v>
      </c>
      <c r="R8" s="13">
        <v>100</v>
      </c>
      <c r="S8" s="13">
        <v>113</v>
      </c>
      <c r="T8" s="13">
        <v>82</v>
      </c>
      <c r="U8" s="13">
        <v>78</v>
      </c>
      <c r="W8" s="13">
        <v>71</v>
      </c>
      <c r="X8" s="13">
        <v>105</v>
      </c>
      <c r="Y8" s="13">
        <v>77</v>
      </c>
      <c r="Z8" s="13">
        <v>116</v>
      </c>
      <c r="AB8" s="13">
        <v>172</v>
      </c>
      <c r="AC8" s="13">
        <v>198</v>
      </c>
      <c r="AE8" s="13">
        <v>95</v>
      </c>
      <c r="AF8" s="13">
        <v>54</v>
      </c>
      <c r="AG8" s="13">
        <v>160</v>
      </c>
      <c r="AH8" s="13">
        <v>62</v>
      </c>
    </row>
    <row r="9" spans="2:36" ht="32.15" customHeight="1" x14ac:dyDescent="0.35">
      <c r="B9" s="20" t="s">
        <v>169</v>
      </c>
      <c r="C9" s="18">
        <v>0.25395682291188221</v>
      </c>
      <c r="D9" s="18">
        <v>0.24894867421138089</v>
      </c>
      <c r="E9" s="18">
        <v>0.26011927763455261</v>
      </c>
      <c r="G9" s="18">
        <v>0.22558236678375221</v>
      </c>
      <c r="H9" s="18">
        <v>0.2608696106156706</v>
      </c>
      <c r="I9" s="18">
        <v>0.26785278827056069</v>
      </c>
      <c r="J9" s="18">
        <v>0.25829405345615453</v>
      </c>
      <c r="L9" s="18">
        <v>0.27484170830642918</v>
      </c>
      <c r="M9" s="18">
        <v>0.29075213898190488</v>
      </c>
      <c r="N9" s="18">
        <v>0.30872312476692448</v>
      </c>
      <c r="O9" s="18">
        <v>0.32139939494895109</v>
      </c>
      <c r="P9" s="18">
        <v>0.1801563016920284</v>
      </c>
      <c r="R9" s="18">
        <v>0.22132063113031039</v>
      </c>
      <c r="S9" s="18">
        <v>0.21812425652638859</v>
      </c>
      <c r="T9" s="18">
        <v>0.32329145831950079</v>
      </c>
      <c r="U9" s="18">
        <v>0.27484170830642918</v>
      </c>
      <c r="W9" s="18">
        <v>0.17666892684034591</v>
      </c>
      <c r="X9" s="18">
        <v>0.23104737413072679</v>
      </c>
      <c r="Y9" s="18">
        <v>0.23542396319705</v>
      </c>
      <c r="Z9" s="18">
        <v>0.33287591582782172</v>
      </c>
      <c r="AB9" s="18">
        <v>0.24290046256120651</v>
      </c>
      <c r="AC9" s="18">
        <v>0.2660612433711364</v>
      </c>
      <c r="AE9" s="18">
        <v>0.2107312780608509</v>
      </c>
      <c r="AF9" s="18">
        <v>0.27170775175652229</v>
      </c>
      <c r="AG9" s="18">
        <v>0.26866181925456778</v>
      </c>
      <c r="AH9" s="18">
        <v>0.26674292167118813</v>
      </c>
    </row>
    <row r="10" spans="2:36" ht="19" customHeight="1" x14ac:dyDescent="0.35">
      <c r="B10" s="20" t="s">
        <v>170</v>
      </c>
      <c r="C10" s="18">
        <v>0.35134518036381518</v>
      </c>
      <c r="D10" s="18">
        <v>0.35233815177053018</v>
      </c>
      <c r="E10" s="18">
        <v>0.35012334337359652</v>
      </c>
      <c r="G10" s="18">
        <v>0.36120567706567303</v>
      </c>
      <c r="H10" s="18">
        <v>0.35860860557128738</v>
      </c>
      <c r="I10" s="18">
        <v>0.34304290292683159</v>
      </c>
      <c r="J10" s="18">
        <v>0.32100354333092318</v>
      </c>
      <c r="L10" s="18">
        <v>0.40138162212531597</v>
      </c>
      <c r="M10" s="18">
        <v>0.3076720066397009</v>
      </c>
      <c r="N10" s="18">
        <v>0.30959143928167671</v>
      </c>
      <c r="O10" s="18">
        <v>0.21851203198629879</v>
      </c>
      <c r="P10" s="18">
        <v>0.25551986886725542</v>
      </c>
      <c r="R10" s="18">
        <v>0.29737012786055961</v>
      </c>
      <c r="S10" s="18">
        <v>0.38087567585179</v>
      </c>
      <c r="T10" s="18">
        <v>0.32900933424813689</v>
      </c>
      <c r="U10" s="18">
        <v>0.40138162212531597</v>
      </c>
      <c r="W10" s="18">
        <v>0.41152432586524867</v>
      </c>
      <c r="X10" s="18">
        <v>0.29242875090915188</v>
      </c>
      <c r="Y10" s="18">
        <v>0.35441285807844081</v>
      </c>
      <c r="Z10" s="18">
        <v>0.37571966822619363</v>
      </c>
      <c r="AB10" s="18">
        <v>0.33043215087978778</v>
      </c>
      <c r="AC10" s="18">
        <v>0.3632277397154286</v>
      </c>
      <c r="AE10" s="18">
        <v>0.30955419457322952</v>
      </c>
      <c r="AF10" s="18">
        <v>0.34275236287082672</v>
      </c>
      <c r="AG10" s="18">
        <v>0.35967458912935002</v>
      </c>
      <c r="AH10" s="18">
        <v>0.40133058835763852</v>
      </c>
    </row>
    <row r="11" spans="2:36" ht="19" customHeight="1" x14ac:dyDescent="0.35">
      <c r="B11" s="20" t="s">
        <v>171</v>
      </c>
      <c r="C11" s="18">
        <v>0.25244539829917939</v>
      </c>
      <c r="D11" s="18">
        <v>0.28059539127423733</v>
      </c>
      <c r="E11" s="18">
        <v>0.21780723806744989</v>
      </c>
      <c r="G11" s="18">
        <v>0.30577930855654872</v>
      </c>
      <c r="H11" s="18">
        <v>0.250472882405326</v>
      </c>
      <c r="I11" s="18">
        <v>0.1911180658415278</v>
      </c>
      <c r="J11" s="18">
        <v>0.30019264111052291</v>
      </c>
      <c r="L11" s="18">
        <v>0.2455529113618003</v>
      </c>
      <c r="M11" s="18">
        <v>0.2002309231805974</v>
      </c>
      <c r="N11" s="18">
        <v>0.29910232649062862</v>
      </c>
      <c r="O11" s="18">
        <v>0.25196737162795257</v>
      </c>
      <c r="P11" s="18">
        <v>0.36402911404500832</v>
      </c>
      <c r="R11" s="18">
        <v>0.28386623019749058</v>
      </c>
      <c r="S11" s="18">
        <v>0.23060193026612069</v>
      </c>
      <c r="T11" s="18">
        <v>0.25078892867428271</v>
      </c>
      <c r="U11" s="18">
        <v>0.2455529113618003</v>
      </c>
      <c r="W11" s="18">
        <v>0.24725111582646761</v>
      </c>
      <c r="X11" s="18">
        <v>0.29955715676188488</v>
      </c>
      <c r="Y11" s="18">
        <v>0.22018325658080659</v>
      </c>
      <c r="Z11" s="18">
        <v>0.23077430944482691</v>
      </c>
      <c r="AB11" s="18">
        <v>0.26666716299800819</v>
      </c>
      <c r="AC11" s="18">
        <v>0.2425243963697262</v>
      </c>
      <c r="AE11" s="18">
        <v>0.32983252652443851</v>
      </c>
      <c r="AF11" s="18">
        <v>0.22589402714622439</v>
      </c>
      <c r="AG11" s="18">
        <v>0.23860339112506271</v>
      </c>
      <c r="AH11" s="18">
        <v>0.19286007861826401</v>
      </c>
    </row>
    <row r="12" spans="2:36" ht="19" customHeight="1" x14ac:dyDescent="0.35">
      <c r="B12" s="20" t="s">
        <v>172</v>
      </c>
      <c r="C12" s="18">
        <v>5.2186825538630001E-2</v>
      </c>
      <c r="D12" s="18">
        <v>3.7556096551676937E-2</v>
      </c>
      <c r="E12" s="18">
        <v>7.0189726477401834E-2</v>
      </c>
      <c r="G12" s="18">
        <v>3.4083668020435727E-2</v>
      </c>
      <c r="H12" s="18">
        <v>4.3311950309567047E-2</v>
      </c>
      <c r="I12" s="18">
        <v>9.1155371363054433E-2</v>
      </c>
      <c r="J12" s="18">
        <v>2.2624385945335439E-2</v>
      </c>
      <c r="L12" s="18">
        <v>2.208349305143922E-2</v>
      </c>
      <c r="M12" s="18">
        <v>4.4123969672468552E-2</v>
      </c>
      <c r="N12" s="18">
        <v>3.1881077878447801E-2</v>
      </c>
      <c r="O12" s="18">
        <v>2.9264249082459441E-2</v>
      </c>
      <c r="P12" s="18">
        <v>8.8505808635488611E-2</v>
      </c>
      <c r="R12" s="18">
        <v>6.9703228562043001E-2</v>
      </c>
      <c r="S12" s="18">
        <v>8.1315465064989212E-2</v>
      </c>
      <c r="T12" s="18">
        <v>1.924237353919548E-2</v>
      </c>
      <c r="U12" s="18">
        <v>2.208349305143922E-2</v>
      </c>
      <c r="W12" s="18">
        <v>8.4484288093591126E-2</v>
      </c>
      <c r="X12" s="18">
        <v>7.9326069181849021E-2</v>
      </c>
      <c r="Y12" s="18">
        <v>4.2749785677110713E-2</v>
      </c>
      <c r="Z12" s="18">
        <v>1.54129509320846E-2</v>
      </c>
      <c r="AB12" s="18">
        <v>6.6378031454257441E-2</v>
      </c>
      <c r="AC12" s="18">
        <v>4.0339024819186317E-2</v>
      </c>
      <c r="AE12" s="18">
        <v>1.9916171327829298E-2</v>
      </c>
      <c r="AF12" s="18">
        <v>9.6188338934527065E-2</v>
      </c>
      <c r="AG12" s="18">
        <v>6.3702874636791668E-2</v>
      </c>
      <c r="AH12" s="18">
        <v>3.3520315650446733E-2</v>
      </c>
    </row>
    <row r="13" spans="2:36" ht="19" customHeight="1" x14ac:dyDescent="0.35">
      <c r="B13" s="20" t="s">
        <v>173</v>
      </c>
      <c r="C13" s="18">
        <v>6.9618600078189846E-2</v>
      </c>
      <c r="D13" s="18">
        <v>5.7195733142066857E-2</v>
      </c>
      <c r="E13" s="18">
        <v>8.490475861656499E-2</v>
      </c>
      <c r="G13" s="18">
        <v>6.4638990307019029E-2</v>
      </c>
      <c r="H13" s="18">
        <v>5.1942007994204488E-2</v>
      </c>
      <c r="I13" s="18">
        <v>8.8998071843225196E-2</v>
      </c>
      <c r="J13" s="18">
        <v>9.7885376157064108E-2</v>
      </c>
      <c r="L13" s="18">
        <v>5.6140265155015467E-2</v>
      </c>
      <c r="M13" s="18">
        <v>0.10710467603077189</v>
      </c>
      <c r="N13" s="18">
        <v>5.0702031582322643E-2</v>
      </c>
      <c r="O13" s="18">
        <v>0.14598731290595349</v>
      </c>
      <c r="P13" s="18">
        <v>8.9419098388078905E-2</v>
      </c>
      <c r="R13" s="18">
        <v>9.7908675887851321E-2</v>
      </c>
      <c r="S13" s="18">
        <v>6.4149195457192221E-2</v>
      </c>
      <c r="T13" s="18">
        <v>5.5459254877125753E-2</v>
      </c>
      <c r="U13" s="18">
        <v>5.6140265155015467E-2</v>
      </c>
      <c r="W13" s="18">
        <v>4.9350658524114112E-2</v>
      </c>
      <c r="X13" s="18">
        <v>7.6560419488441112E-2</v>
      </c>
      <c r="Y13" s="18">
        <v>0.12635489932578739</v>
      </c>
      <c r="Z13" s="18">
        <v>3.1387845493846843E-2</v>
      </c>
      <c r="AB13" s="18">
        <v>7.5016943345432574E-2</v>
      </c>
      <c r="AC13" s="18">
        <v>6.5597135182379224E-2</v>
      </c>
      <c r="AE13" s="18">
        <v>0.1194796241635737</v>
      </c>
      <c r="AF13" s="18">
        <v>6.3457519291899744E-2</v>
      </c>
      <c r="AG13" s="18">
        <v>4.9397341981894688E-2</v>
      </c>
      <c r="AH13" s="18">
        <v>5.0768341256279617E-2</v>
      </c>
    </row>
    <row r="14" spans="2:36" ht="19" customHeight="1" x14ac:dyDescent="0.35">
      <c r="B14" s="20" t="s">
        <v>140</v>
      </c>
      <c r="C14" s="18">
        <v>2.0447172808303559E-2</v>
      </c>
      <c r="D14" s="18">
        <v>2.3365953050107802E-2</v>
      </c>
      <c r="E14" s="18">
        <v>1.6855655830434281E-2</v>
      </c>
      <c r="G14" s="18">
        <v>8.7099892665713531E-3</v>
      </c>
      <c r="H14" s="18">
        <v>3.4794943103944632E-2</v>
      </c>
      <c r="I14" s="18">
        <v>1.783279975480016E-2</v>
      </c>
      <c r="J14" s="18">
        <v>0</v>
      </c>
      <c r="L14" s="18">
        <v>0</v>
      </c>
      <c r="M14" s="18">
        <v>5.0116285494556413E-2</v>
      </c>
      <c r="N14" s="18">
        <v>0</v>
      </c>
      <c r="O14" s="18">
        <v>3.2869639448384752E-2</v>
      </c>
      <c r="P14" s="18">
        <v>2.2369808372140511E-2</v>
      </c>
      <c r="R14" s="18">
        <v>2.9831106361745019E-2</v>
      </c>
      <c r="S14" s="18">
        <v>2.4933476833519069E-2</v>
      </c>
      <c r="T14" s="18">
        <v>2.2208650341758309E-2</v>
      </c>
      <c r="U14" s="18">
        <v>0</v>
      </c>
      <c r="W14" s="18">
        <v>3.07206848502324E-2</v>
      </c>
      <c r="X14" s="18">
        <v>2.108022952794603E-2</v>
      </c>
      <c r="Y14" s="18">
        <v>2.0875237140804529E-2</v>
      </c>
      <c r="Z14" s="18">
        <v>1.382931007522613E-2</v>
      </c>
      <c r="AB14" s="18">
        <v>1.8605248761307619E-2</v>
      </c>
      <c r="AC14" s="18">
        <v>2.2250460542143261E-2</v>
      </c>
      <c r="AE14" s="18">
        <v>1.048620535007806E-2</v>
      </c>
      <c r="AF14" s="18">
        <v>0</v>
      </c>
      <c r="AG14" s="18">
        <v>1.9959983872333002E-2</v>
      </c>
      <c r="AH14" s="18">
        <v>5.4777754446182957E-2</v>
      </c>
    </row>
    <row r="16" spans="2:36" x14ac:dyDescent="0.35">
      <c r="B16" s="22" t="s">
        <v>17</v>
      </c>
    </row>
    <row r="17" spans="2:2" x14ac:dyDescent="0.35">
      <c r="B17" t="s">
        <v>206</v>
      </c>
    </row>
    <row r="18" spans="2:2" x14ac:dyDescent="0.35">
      <c r="B18"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AJ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175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627</v>
      </c>
      <c r="D7" s="25">
        <v>305</v>
      </c>
      <c r="E7" s="25">
        <v>322</v>
      </c>
      <c r="G7" s="25">
        <v>149</v>
      </c>
      <c r="H7" s="25">
        <v>250</v>
      </c>
      <c r="I7" s="25">
        <v>176</v>
      </c>
      <c r="J7" s="25">
        <v>52</v>
      </c>
      <c r="L7" s="25">
        <v>111</v>
      </c>
      <c r="M7" s="25">
        <v>91</v>
      </c>
      <c r="N7" s="25">
        <v>73</v>
      </c>
      <c r="O7" s="25">
        <v>76</v>
      </c>
      <c r="P7" s="25">
        <v>61</v>
      </c>
      <c r="R7" s="25">
        <v>184</v>
      </c>
      <c r="S7" s="25">
        <v>197</v>
      </c>
      <c r="T7" s="25">
        <v>135</v>
      </c>
      <c r="U7" s="25">
        <v>111</v>
      </c>
      <c r="W7" s="25">
        <v>114</v>
      </c>
      <c r="X7" s="25">
        <v>190</v>
      </c>
      <c r="Y7" s="25">
        <v>125</v>
      </c>
      <c r="Z7" s="25">
        <v>184</v>
      </c>
      <c r="AB7" s="25">
        <v>299</v>
      </c>
      <c r="AC7" s="25">
        <v>326</v>
      </c>
      <c r="AE7" s="25">
        <v>196</v>
      </c>
      <c r="AF7" s="25">
        <v>120</v>
      </c>
      <c r="AG7" s="25">
        <v>230</v>
      </c>
      <c r="AH7" s="25">
        <v>81</v>
      </c>
    </row>
    <row r="8" spans="2:36" x14ac:dyDescent="0.35">
      <c r="B8" s="7" t="s">
        <v>56</v>
      </c>
      <c r="C8" s="13">
        <v>626</v>
      </c>
      <c r="D8" s="13">
        <v>318</v>
      </c>
      <c r="E8" s="13">
        <v>308</v>
      </c>
      <c r="G8" s="13">
        <v>149</v>
      </c>
      <c r="H8" s="13">
        <v>262</v>
      </c>
      <c r="I8" s="13">
        <v>165</v>
      </c>
      <c r="J8" s="13">
        <v>51</v>
      </c>
      <c r="L8" s="13">
        <v>110</v>
      </c>
      <c r="M8" s="13">
        <v>85</v>
      </c>
      <c r="N8" s="13">
        <v>91</v>
      </c>
      <c r="O8" s="13">
        <v>72</v>
      </c>
      <c r="P8" s="13">
        <v>52</v>
      </c>
      <c r="R8" s="13">
        <v>168</v>
      </c>
      <c r="S8" s="13">
        <v>197</v>
      </c>
      <c r="T8" s="13">
        <v>151</v>
      </c>
      <c r="U8" s="13">
        <v>110</v>
      </c>
      <c r="W8" s="13">
        <v>121</v>
      </c>
      <c r="X8" s="13">
        <v>195</v>
      </c>
      <c r="Y8" s="13">
        <v>121</v>
      </c>
      <c r="Z8" s="13">
        <v>177</v>
      </c>
      <c r="AB8" s="13">
        <v>294</v>
      </c>
      <c r="AC8" s="13">
        <v>331</v>
      </c>
      <c r="AE8" s="13">
        <v>197</v>
      </c>
      <c r="AF8" s="13">
        <v>118</v>
      </c>
      <c r="AG8" s="13">
        <v>230</v>
      </c>
      <c r="AH8" s="13">
        <v>81</v>
      </c>
    </row>
    <row r="9" spans="2:36" ht="32.15" customHeight="1" x14ac:dyDescent="0.35">
      <c r="B9" s="20" t="s">
        <v>169</v>
      </c>
      <c r="C9" s="18">
        <v>0.13670325276463041</v>
      </c>
      <c r="D9" s="18">
        <v>0.15072702964638299</v>
      </c>
      <c r="E9" s="18">
        <v>0.1222453459054255</v>
      </c>
      <c r="G9" s="18">
        <v>0.1773240935346197</v>
      </c>
      <c r="H9" s="18">
        <v>0.13646260758219919</v>
      </c>
      <c r="I9" s="18">
        <v>0.13188761785654299</v>
      </c>
      <c r="J9" s="18">
        <v>3.5189734299083467E-2</v>
      </c>
      <c r="L9" s="18">
        <v>0.1745374376643114</v>
      </c>
      <c r="M9" s="18">
        <v>0.21443711961428241</v>
      </c>
      <c r="N9" s="18">
        <v>0.1154202198584669</v>
      </c>
      <c r="O9" s="18">
        <v>0.13272619425645041</v>
      </c>
      <c r="P9" s="18">
        <v>7.2696747496151071E-2</v>
      </c>
      <c r="R9" s="18">
        <v>0.1668643418912765</v>
      </c>
      <c r="S9" s="18">
        <v>0.12759991613823021</v>
      </c>
      <c r="T9" s="18">
        <v>8.7687543735921927E-2</v>
      </c>
      <c r="U9" s="18">
        <v>0.1745374376643114</v>
      </c>
      <c r="W9" s="18">
        <v>0.13076222785199529</v>
      </c>
      <c r="X9" s="18">
        <v>9.9061433016337491E-2</v>
      </c>
      <c r="Y9" s="18">
        <v>0.13562225920294371</v>
      </c>
      <c r="Z9" s="18">
        <v>0.1811810378012168</v>
      </c>
      <c r="AB9" s="18">
        <v>0.1228529951804517</v>
      </c>
      <c r="AC9" s="18">
        <v>0.14978782472574559</v>
      </c>
      <c r="AE9" s="18">
        <v>0.1440335936829352</v>
      </c>
      <c r="AF9" s="18">
        <v>9.8547847278083481E-2</v>
      </c>
      <c r="AG9" s="18">
        <v>0.14066444533944289</v>
      </c>
      <c r="AH9" s="18">
        <v>0.16317917558227649</v>
      </c>
    </row>
    <row r="10" spans="2:36" ht="19" customHeight="1" x14ac:dyDescent="0.35">
      <c r="B10" s="20" t="s">
        <v>170</v>
      </c>
      <c r="C10" s="18">
        <v>0.32245196428231171</v>
      </c>
      <c r="D10" s="18">
        <v>0.34416517404227659</v>
      </c>
      <c r="E10" s="18">
        <v>0.30006658501031058</v>
      </c>
      <c r="G10" s="18">
        <v>0.35406424731964381</v>
      </c>
      <c r="H10" s="18">
        <v>0.3083651918442204</v>
      </c>
      <c r="I10" s="18">
        <v>0.31610707601461219</v>
      </c>
      <c r="J10" s="18">
        <v>0.32309627952325609</v>
      </c>
      <c r="L10" s="18">
        <v>0.42626752344664992</v>
      </c>
      <c r="M10" s="18">
        <v>0.27417433925869572</v>
      </c>
      <c r="N10" s="18">
        <v>0.32670303739494622</v>
      </c>
      <c r="O10" s="18">
        <v>0.25684629323067298</v>
      </c>
      <c r="P10" s="18">
        <v>0.40173911535418722</v>
      </c>
      <c r="R10" s="18">
        <v>0.32186906565213702</v>
      </c>
      <c r="S10" s="18">
        <v>0.25189912966487782</v>
      </c>
      <c r="T10" s="18">
        <v>0.33980632706260661</v>
      </c>
      <c r="U10" s="18">
        <v>0.42626752344664992</v>
      </c>
      <c r="W10" s="18">
        <v>0.21275476719247621</v>
      </c>
      <c r="X10" s="18">
        <v>0.34046689397508589</v>
      </c>
      <c r="Y10" s="18">
        <v>0.2791189532110554</v>
      </c>
      <c r="Z10" s="18">
        <v>0.39684627364191127</v>
      </c>
      <c r="AB10" s="18">
        <v>0.31024542861130783</v>
      </c>
      <c r="AC10" s="18">
        <v>0.33516222714003507</v>
      </c>
      <c r="AE10" s="18">
        <v>0.29358038739105269</v>
      </c>
      <c r="AF10" s="18">
        <v>0.30864386854400039</v>
      </c>
      <c r="AG10" s="18">
        <v>0.34765303016403198</v>
      </c>
      <c r="AH10" s="18">
        <v>0.34103672230866489</v>
      </c>
    </row>
    <row r="11" spans="2:36" ht="19" customHeight="1" x14ac:dyDescent="0.35">
      <c r="B11" s="20" t="s">
        <v>171</v>
      </c>
      <c r="C11" s="18">
        <v>0.42936548154371029</v>
      </c>
      <c r="D11" s="18">
        <v>0.39664060337618479</v>
      </c>
      <c r="E11" s="18">
        <v>0.4631034142357619</v>
      </c>
      <c r="G11" s="18">
        <v>0.3818232252308858</v>
      </c>
      <c r="H11" s="18">
        <v>0.42996296326491151</v>
      </c>
      <c r="I11" s="18">
        <v>0.43577392950989302</v>
      </c>
      <c r="J11" s="18">
        <v>0.54406215861478313</v>
      </c>
      <c r="L11" s="18">
        <v>0.3195630764555944</v>
      </c>
      <c r="M11" s="18">
        <v>0.36032869586610411</v>
      </c>
      <c r="N11" s="18">
        <v>0.41689436145843672</v>
      </c>
      <c r="O11" s="18">
        <v>0.50569732173267534</v>
      </c>
      <c r="P11" s="18">
        <v>0.4304836640983139</v>
      </c>
      <c r="R11" s="18">
        <v>0.37061804710130403</v>
      </c>
      <c r="S11" s="18">
        <v>0.50915226417262238</v>
      </c>
      <c r="T11" s="18">
        <v>0.47011942606191331</v>
      </c>
      <c r="U11" s="18">
        <v>0.3195630764555944</v>
      </c>
      <c r="W11" s="18">
        <v>0.49339232981802461</v>
      </c>
      <c r="X11" s="18">
        <v>0.47684288694963811</v>
      </c>
      <c r="Y11" s="18">
        <v>0.43679717305544669</v>
      </c>
      <c r="Z11" s="18">
        <v>0.33208595621970388</v>
      </c>
      <c r="AB11" s="18">
        <v>0.439437624177061</v>
      </c>
      <c r="AC11" s="18">
        <v>0.41710050162961132</v>
      </c>
      <c r="AE11" s="18">
        <v>0.44612119368647329</v>
      </c>
      <c r="AF11" s="18">
        <v>0.44951652282345461</v>
      </c>
      <c r="AG11" s="18">
        <v>0.4165068615748308</v>
      </c>
      <c r="AH11" s="18">
        <v>0.39594242093178111</v>
      </c>
    </row>
    <row r="12" spans="2:36" ht="19" customHeight="1" x14ac:dyDescent="0.35">
      <c r="B12" s="20" t="s">
        <v>172</v>
      </c>
      <c r="C12" s="18">
        <v>6.9465291014882538E-2</v>
      </c>
      <c r="D12" s="18">
        <v>6.6730728178403281E-2</v>
      </c>
      <c r="E12" s="18">
        <v>7.2284506916834357E-2</v>
      </c>
      <c r="G12" s="18">
        <v>4.311268415286993E-2</v>
      </c>
      <c r="H12" s="18">
        <v>7.7934029243738184E-2</v>
      </c>
      <c r="I12" s="18">
        <v>7.5985588606986176E-2</v>
      </c>
      <c r="J12" s="18">
        <v>8.1736746300941188E-2</v>
      </c>
      <c r="L12" s="18">
        <v>6.4012072608334469E-2</v>
      </c>
      <c r="M12" s="18">
        <v>6.9374050250615632E-2</v>
      </c>
      <c r="N12" s="18">
        <v>9.7017222873201428E-2</v>
      </c>
      <c r="O12" s="18">
        <v>3.6642481051559248E-2</v>
      </c>
      <c r="P12" s="18">
        <v>7.9959003223511571E-2</v>
      </c>
      <c r="R12" s="18">
        <v>7.7719163467095898E-2</v>
      </c>
      <c r="S12" s="18">
        <v>6.9828517039345839E-2</v>
      </c>
      <c r="T12" s="18">
        <v>6.3790762696656497E-2</v>
      </c>
      <c r="U12" s="18">
        <v>6.4012072608334469E-2</v>
      </c>
      <c r="W12" s="18">
        <v>0.1107164532856475</v>
      </c>
      <c r="X12" s="18">
        <v>4.4282829184464349E-2</v>
      </c>
      <c r="Y12" s="18">
        <v>9.139011577531872E-2</v>
      </c>
      <c r="Z12" s="18">
        <v>5.9195280822317183E-2</v>
      </c>
      <c r="AB12" s="18">
        <v>8.1469034377058713E-2</v>
      </c>
      <c r="AC12" s="18">
        <v>5.9221832732118597E-2</v>
      </c>
      <c r="AE12" s="18">
        <v>5.7827021409547888E-2</v>
      </c>
      <c r="AF12" s="18">
        <v>0.119176892255015</v>
      </c>
      <c r="AG12" s="18">
        <v>5.736613304178876E-2</v>
      </c>
      <c r="AH12" s="18">
        <v>5.9670042684953253E-2</v>
      </c>
    </row>
    <row r="13" spans="2:36" ht="19" customHeight="1" x14ac:dyDescent="0.35">
      <c r="B13" s="20" t="s">
        <v>173</v>
      </c>
      <c r="C13" s="18">
        <v>2.0891893720426449E-2</v>
      </c>
      <c r="D13" s="18">
        <v>1.7801768924532991E-2</v>
      </c>
      <c r="E13" s="18">
        <v>2.4077678609836652E-2</v>
      </c>
      <c r="G13" s="18">
        <v>2.361221803226829E-2</v>
      </c>
      <c r="H13" s="18">
        <v>2.6221283713599931E-2</v>
      </c>
      <c r="I13" s="18">
        <v>1.6449146377699959E-2</v>
      </c>
      <c r="J13" s="18">
        <v>0</v>
      </c>
      <c r="L13" s="18">
        <v>8.2167625975103735E-3</v>
      </c>
      <c r="M13" s="18">
        <v>3.6413433313960263E-2</v>
      </c>
      <c r="N13" s="18">
        <v>2.9484367244354489E-2</v>
      </c>
      <c r="O13" s="18">
        <v>3.9637602719378773E-2</v>
      </c>
      <c r="P13" s="18">
        <v>0</v>
      </c>
      <c r="R13" s="18">
        <v>2.3411382089778849E-2</v>
      </c>
      <c r="S13" s="18">
        <v>2.3057403210229512E-2</v>
      </c>
      <c r="T13" s="18">
        <v>2.4464058628774151E-2</v>
      </c>
      <c r="U13" s="18">
        <v>8.2167625975103735E-3</v>
      </c>
      <c r="W13" s="18">
        <v>2.490073632280438E-2</v>
      </c>
      <c r="X13" s="18">
        <v>1.8764555496608371E-2</v>
      </c>
      <c r="Y13" s="18">
        <v>3.547617236548662E-2</v>
      </c>
      <c r="Z13" s="18">
        <v>1.209468619766404E-2</v>
      </c>
      <c r="AB13" s="18">
        <v>1.8415182967371858E-2</v>
      </c>
      <c r="AC13" s="18">
        <v>2.321094912359116E-2</v>
      </c>
      <c r="AE13" s="18">
        <v>3.6455830456392252E-2</v>
      </c>
      <c r="AF13" s="18">
        <v>0</v>
      </c>
      <c r="AG13" s="18">
        <v>2.200524773365466E-2</v>
      </c>
      <c r="AH13" s="18">
        <v>1.0420995308736089E-2</v>
      </c>
    </row>
    <row r="14" spans="2:36" ht="19" customHeight="1" x14ac:dyDescent="0.35">
      <c r="B14" s="20" t="s">
        <v>140</v>
      </c>
      <c r="C14" s="18">
        <v>2.1122116674038429E-2</v>
      </c>
      <c r="D14" s="18">
        <v>2.3934695832219341E-2</v>
      </c>
      <c r="E14" s="18">
        <v>1.822246932183107E-2</v>
      </c>
      <c r="G14" s="18">
        <v>2.006353172971247E-2</v>
      </c>
      <c r="H14" s="18">
        <v>2.1053924351330619E-2</v>
      </c>
      <c r="I14" s="18">
        <v>2.3796641634265651E-2</v>
      </c>
      <c r="J14" s="18">
        <v>1.5915081261936231E-2</v>
      </c>
      <c r="L14" s="18">
        <v>7.4031272275993237E-3</v>
      </c>
      <c r="M14" s="18">
        <v>4.5272361696342057E-2</v>
      </c>
      <c r="N14" s="18">
        <v>1.4480791170594091E-2</v>
      </c>
      <c r="O14" s="18">
        <v>2.8450107009263211E-2</v>
      </c>
      <c r="P14" s="18">
        <v>1.512146982783639E-2</v>
      </c>
      <c r="R14" s="18">
        <v>3.9517999798407727E-2</v>
      </c>
      <c r="S14" s="18">
        <v>1.8462769774694219E-2</v>
      </c>
      <c r="T14" s="18">
        <v>1.4131881814127551E-2</v>
      </c>
      <c r="U14" s="18">
        <v>7.4031272275993237E-3</v>
      </c>
      <c r="W14" s="18">
        <v>2.7473485529051999E-2</v>
      </c>
      <c r="X14" s="18">
        <v>2.0581401377865589E-2</v>
      </c>
      <c r="Y14" s="18">
        <v>2.1595326389749019E-2</v>
      </c>
      <c r="Z14" s="18">
        <v>1.8596765317186671E-2</v>
      </c>
      <c r="AB14" s="18">
        <v>2.7579734686749059E-2</v>
      </c>
      <c r="AC14" s="18">
        <v>1.5516664648898219E-2</v>
      </c>
      <c r="AE14" s="18">
        <v>2.1981973373598661E-2</v>
      </c>
      <c r="AF14" s="18">
        <v>2.4114869099446431E-2</v>
      </c>
      <c r="AG14" s="18">
        <v>1.5804282146250771E-2</v>
      </c>
      <c r="AH14" s="18">
        <v>2.9750643183588041E-2</v>
      </c>
    </row>
    <row r="16" spans="2:36" x14ac:dyDescent="0.35">
      <c r="B16" s="22" t="s">
        <v>18</v>
      </c>
    </row>
    <row r="17" spans="2:2" x14ac:dyDescent="0.35">
      <c r="B17" t="s">
        <v>206</v>
      </c>
    </row>
    <row r="18" spans="2:2" x14ac:dyDescent="0.35">
      <c r="B18"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J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176</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651</v>
      </c>
      <c r="D7" s="25">
        <v>331</v>
      </c>
      <c r="E7" s="25">
        <v>320</v>
      </c>
      <c r="G7" s="25">
        <v>152</v>
      </c>
      <c r="H7" s="25">
        <v>251</v>
      </c>
      <c r="I7" s="25">
        <v>191</v>
      </c>
      <c r="J7" s="25">
        <v>57</v>
      </c>
      <c r="L7" s="25">
        <v>122</v>
      </c>
      <c r="M7" s="25">
        <v>92</v>
      </c>
      <c r="N7" s="25">
        <v>71</v>
      </c>
      <c r="O7" s="25">
        <v>73</v>
      </c>
      <c r="P7" s="25">
        <v>69</v>
      </c>
      <c r="R7" s="25">
        <v>196</v>
      </c>
      <c r="S7" s="25">
        <v>198</v>
      </c>
      <c r="T7" s="25">
        <v>135</v>
      </c>
      <c r="U7" s="25">
        <v>122</v>
      </c>
      <c r="W7" s="25">
        <v>109</v>
      </c>
      <c r="X7" s="25">
        <v>181</v>
      </c>
      <c r="Y7" s="25">
        <v>134</v>
      </c>
      <c r="Z7" s="25">
        <v>210</v>
      </c>
      <c r="AB7" s="25">
        <v>300</v>
      </c>
      <c r="AC7" s="25">
        <v>349</v>
      </c>
      <c r="AE7" s="25">
        <v>194</v>
      </c>
      <c r="AF7" s="25">
        <v>117</v>
      </c>
      <c r="AG7" s="25">
        <v>249</v>
      </c>
      <c r="AH7" s="25">
        <v>91</v>
      </c>
    </row>
    <row r="8" spans="2:36" x14ac:dyDescent="0.35">
      <c r="B8" s="7" t="s">
        <v>56</v>
      </c>
      <c r="C8" s="13">
        <v>650</v>
      </c>
      <c r="D8" s="13">
        <v>345</v>
      </c>
      <c r="E8" s="13">
        <v>305</v>
      </c>
      <c r="G8" s="13">
        <v>150</v>
      </c>
      <c r="H8" s="13">
        <v>263</v>
      </c>
      <c r="I8" s="13">
        <v>179</v>
      </c>
      <c r="J8" s="13">
        <v>58</v>
      </c>
      <c r="L8" s="13">
        <v>121</v>
      </c>
      <c r="M8" s="13">
        <v>86</v>
      </c>
      <c r="N8" s="13">
        <v>90</v>
      </c>
      <c r="O8" s="13">
        <v>69</v>
      </c>
      <c r="P8" s="13">
        <v>59</v>
      </c>
      <c r="R8" s="13">
        <v>179</v>
      </c>
      <c r="S8" s="13">
        <v>199</v>
      </c>
      <c r="T8" s="13">
        <v>151</v>
      </c>
      <c r="U8" s="13">
        <v>121</v>
      </c>
      <c r="W8" s="13">
        <v>117</v>
      </c>
      <c r="X8" s="13">
        <v>187</v>
      </c>
      <c r="Y8" s="13">
        <v>129</v>
      </c>
      <c r="Z8" s="13">
        <v>201</v>
      </c>
      <c r="AB8" s="13">
        <v>296</v>
      </c>
      <c r="AC8" s="13">
        <v>351</v>
      </c>
      <c r="AE8" s="13">
        <v>192</v>
      </c>
      <c r="AF8" s="13">
        <v>115</v>
      </c>
      <c r="AG8" s="13">
        <v>252</v>
      </c>
      <c r="AH8" s="13">
        <v>90</v>
      </c>
    </row>
    <row r="9" spans="2:36" ht="32.15" customHeight="1" x14ac:dyDescent="0.35">
      <c r="B9" s="20" t="s">
        <v>169</v>
      </c>
      <c r="C9" s="18">
        <v>0.31968700434364827</v>
      </c>
      <c r="D9" s="18">
        <v>0.3386304478114831</v>
      </c>
      <c r="E9" s="18">
        <v>0.29827367120112741</v>
      </c>
      <c r="G9" s="18">
        <v>0.39197125017877649</v>
      </c>
      <c r="H9" s="18">
        <v>0.32884719411032659</v>
      </c>
      <c r="I9" s="18">
        <v>0.2612626544409713</v>
      </c>
      <c r="J9" s="18">
        <v>0.2708585190499524</v>
      </c>
      <c r="L9" s="18">
        <v>0.39255320202935767</v>
      </c>
      <c r="M9" s="18">
        <v>0.35665530050179362</v>
      </c>
      <c r="N9" s="18">
        <v>0.30547438797660831</v>
      </c>
      <c r="O9" s="18">
        <v>0.29134042647994057</v>
      </c>
      <c r="P9" s="18">
        <v>0.33845865436643219</v>
      </c>
      <c r="R9" s="18">
        <v>0.3368102075344378</v>
      </c>
      <c r="S9" s="18">
        <v>0.25741688570041948</v>
      </c>
      <c r="T9" s="18">
        <v>0.32285905951877369</v>
      </c>
      <c r="U9" s="18">
        <v>0.39255320202935767</v>
      </c>
      <c r="W9" s="18">
        <v>0.31289408491045129</v>
      </c>
      <c r="X9" s="18">
        <v>0.25689365057124591</v>
      </c>
      <c r="Y9" s="18">
        <v>0.32337782567828888</v>
      </c>
      <c r="Z9" s="18">
        <v>0.37981575832013648</v>
      </c>
      <c r="AB9" s="18">
        <v>0.31947682231313068</v>
      </c>
      <c r="AC9" s="18">
        <v>0.31913566879854299</v>
      </c>
      <c r="AE9" s="18">
        <v>0.35642145045910789</v>
      </c>
      <c r="AF9" s="18">
        <v>0.28672416501169412</v>
      </c>
      <c r="AG9" s="18">
        <v>0.30688371497674299</v>
      </c>
      <c r="AH9" s="18">
        <v>0.31917710306855501</v>
      </c>
    </row>
    <row r="10" spans="2:36" ht="19" customHeight="1" x14ac:dyDescent="0.35">
      <c r="B10" s="20" t="s">
        <v>170</v>
      </c>
      <c r="C10" s="18">
        <v>0.33480746872680428</v>
      </c>
      <c r="D10" s="18">
        <v>0.35465669490079699</v>
      </c>
      <c r="E10" s="18">
        <v>0.3123702548482058</v>
      </c>
      <c r="G10" s="18">
        <v>0.27900082918070568</v>
      </c>
      <c r="H10" s="18">
        <v>0.32457935944367061</v>
      </c>
      <c r="I10" s="18">
        <v>0.41134339282017801</v>
      </c>
      <c r="J10" s="18">
        <v>0.28945185861790362</v>
      </c>
      <c r="L10" s="18">
        <v>0.28887642035430677</v>
      </c>
      <c r="M10" s="18">
        <v>0.34284865500727069</v>
      </c>
      <c r="N10" s="18">
        <v>0.33929759208770371</v>
      </c>
      <c r="O10" s="18">
        <v>0.39758208731113598</v>
      </c>
      <c r="P10" s="18">
        <v>0.27625170224651519</v>
      </c>
      <c r="R10" s="18">
        <v>0.33552337093769791</v>
      </c>
      <c r="S10" s="18">
        <v>0.34243386172081802</v>
      </c>
      <c r="T10" s="18">
        <v>0.36071579709998669</v>
      </c>
      <c r="U10" s="18">
        <v>0.28887642035430677</v>
      </c>
      <c r="W10" s="18">
        <v>0.29184622812222949</v>
      </c>
      <c r="X10" s="18">
        <v>0.3855584491781936</v>
      </c>
      <c r="Y10" s="18">
        <v>0.3161625911291493</v>
      </c>
      <c r="Z10" s="18">
        <v>0.31432085533942339</v>
      </c>
      <c r="AB10" s="18">
        <v>0.30382215515885552</v>
      </c>
      <c r="AC10" s="18">
        <v>0.36276913172209668</v>
      </c>
      <c r="AE10" s="18">
        <v>0.31403881357498481</v>
      </c>
      <c r="AF10" s="18">
        <v>0.28538628861557219</v>
      </c>
      <c r="AG10" s="18">
        <v>0.37705779240605969</v>
      </c>
      <c r="AH10" s="18">
        <v>0.32435831637492019</v>
      </c>
    </row>
    <row r="11" spans="2:36" ht="19" customHeight="1" x14ac:dyDescent="0.35">
      <c r="B11" s="20" t="s">
        <v>171</v>
      </c>
      <c r="C11" s="18">
        <v>0.2570060720787859</v>
      </c>
      <c r="D11" s="18">
        <v>0.25025779915296958</v>
      </c>
      <c r="E11" s="18">
        <v>0.26463420033025797</v>
      </c>
      <c r="G11" s="18">
        <v>0.22688810845499791</v>
      </c>
      <c r="H11" s="18">
        <v>0.27068205178484878</v>
      </c>
      <c r="I11" s="18">
        <v>0.25515887338137561</v>
      </c>
      <c r="J11" s="18">
        <v>0.27882619798923569</v>
      </c>
      <c r="L11" s="18">
        <v>0.25771127106588299</v>
      </c>
      <c r="M11" s="18">
        <v>0.2102756420938334</v>
      </c>
      <c r="N11" s="18">
        <v>0.2243030456686485</v>
      </c>
      <c r="O11" s="18">
        <v>0.24780909002971779</v>
      </c>
      <c r="P11" s="18">
        <v>0.25489245866635252</v>
      </c>
      <c r="R11" s="18">
        <v>0.22105756914179081</v>
      </c>
      <c r="S11" s="18">
        <v>0.31508684239962043</v>
      </c>
      <c r="T11" s="18">
        <v>0.2226576572777498</v>
      </c>
      <c r="U11" s="18">
        <v>0.25771127106588299</v>
      </c>
      <c r="W11" s="18">
        <v>0.29097440619945009</v>
      </c>
      <c r="X11" s="18">
        <v>0.25054091387057942</v>
      </c>
      <c r="Y11" s="18">
        <v>0.27621546706597189</v>
      </c>
      <c r="Z11" s="18">
        <v>0.2477473893680128</v>
      </c>
      <c r="AB11" s="18">
        <v>0.27974981211674649</v>
      </c>
      <c r="AC11" s="18">
        <v>0.23623464879944281</v>
      </c>
      <c r="AE11" s="18">
        <v>0.23321611196411249</v>
      </c>
      <c r="AF11" s="18">
        <v>0.31203082157866552</v>
      </c>
      <c r="AG11" s="18">
        <v>0.2483979497375548</v>
      </c>
      <c r="AH11" s="18">
        <v>0.26146249035115399</v>
      </c>
    </row>
    <row r="12" spans="2:36" ht="19" customHeight="1" x14ac:dyDescent="0.35">
      <c r="B12" s="20" t="s">
        <v>172</v>
      </c>
      <c r="C12" s="18">
        <v>3.9534931986998458E-2</v>
      </c>
      <c r="D12" s="18">
        <v>1.5934291860929449E-2</v>
      </c>
      <c r="E12" s="18">
        <v>6.621267778619043E-2</v>
      </c>
      <c r="G12" s="18">
        <v>5.2608132327368932E-2</v>
      </c>
      <c r="H12" s="18">
        <v>3.5084711415857173E-2</v>
      </c>
      <c r="I12" s="18">
        <v>1.808501806923064E-2</v>
      </c>
      <c r="J12" s="18">
        <v>9.2274341138553095E-2</v>
      </c>
      <c r="L12" s="18">
        <v>2.7679292704157251E-2</v>
      </c>
      <c r="M12" s="18">
        <v>5.6396248508694569E-2</v>
      </c>
      <c r="N12" s="18">
        <v>6.0414481103919532E-2</v>
      </c>
      <c r="O12" s="18">
        <v>3.6448348267327103E-2</v>
      </c>
      <c r="P12" s="18">
        <v>4.278847190545515E-2</v>
      </c>
      <c r="R12" s="18">
        <v>4.7013255783267302E-2</v>
      </c>
      <c r="S12" s="18">
        <v>3.859328363313453E-2</v>
      </c>
      <c r="T12" s="18">
        <v>4.1437095405500328E-2</v>
      </c>
      <c r="U12" s="18">
        <v>2.7679292704157251E-2</v>
      </c>
      <c r="W12" s="18">
        <v>7.7471174954871685E-2</v>
      </c>
      <c r="X12" s="18">
        <v>2.5870427878247129E-2</v>
      </c>
      <c r="Y12" s="18">
        <v>3.6979654722316013E-2</v>
      </c>
      <c r="Z12" s="18">
        <v>3.4973446913590757E-2</v>
      </c>
      <c r="AB12" s="18">
        <v>4.1544847450133579E-2</v>
      </c>
      <c r="AC12" s="18">
        <v>3.8057724497165893E-2</v>
      </c>
      <c r="AE12" s="18">
        <v>4.3930132485155877E-2</v>
      </c>
      <c r="AF12" s="18">
        <v>6.3166882310981692E-2</v>
      </c>
      <c r="AG12" s="18">
        <v>2.3097865786501949E-2</v>
      </c>
      <c r="AH12" s="18">
        <v>4.5831333390481198E-2</v>
      </c>
    </row>
    <row r="13" spans="2:36" ht="19" customHeight="1" x14ac:dyDescent="0.35">
      <c r="B13" s="20" t="s">
        <v>173</v>
      </c>
      <c r="C13" s="18">
        <v>2.1165747516586019E-2</v>
      </c>
      <c r="D13" s="18">
        <v>2.2416229479977672E-2</v>
      </c>
      <c r="E13" s="18">
        <v>1.9752224842301099E-2</v>
      </c>
      <c r="G13" s="18">
        <v>1.2857557617315021E-2</v>
      </c>
      <c r="H13" s="18">
        <v>1.5817028509633489E-2</v>
      </c>
      <c r="I13" s="18">
        <v>2.5252652941995048E-2</v>
      </c>
      <c r="J13" s="18">
        <v>5.4503135993962427E-2</v>
      </c>
      <c r="L13" s="18">
        <v>8.8992473375146455E-3</v>
      </c>
      <c r="M13" s="18">
        <v>2.2563090134651988E-2</v>
      </c>
      <c r="N13" s="18">
        <v>5.58267943403205E-2</v>
      </c>
      <c r="O13" s="18">
        <v>1.472754514940385E-2</v>
      </c>
      <c r="P13" s="18">
        <v>1.2685971851319051E-2</v>
      </c>
      <c r="R13" s="18">
        <v>1.49731953968943E-2</v>
      </c>
      <c r="S13" s="18">
        <v>1.7101454231234901E-2</v>
      </c>
      <c r="T13" s="18">
        <v>4.3616995164301842E-2</v>
      </c>
      <c r="U13" s="18">
        <v>8.8992473375146455E-3</v>
      </c>
      <c r="W13" s="18">
        <v>2.681410581299741E-2</v>
      </c>
      <c r="X13" s="18">
        <v>3.3649520868176859E-2</v>
      </c>
      <c r="Y13" s="18">
        <v>2.689968619221194E-2</v>
      </c>
      <c r="Z13" s="18">
        <v>4.3075639222406826E-3</v>
      </c>
      <c r="AB13" s="18">
        <v>2.1061247351023951E-2</v>
      </c>
      <c r="AC13" s="18">
        <v>2.137014784365807E-2</v>
      </c>
      <c r="AE13" s="18">
        <v>1.8627769587613391E-2</v>
      </c>
      <c r="AF13" s="18">
        <v>1.8958719818252461E-2</v>
      </c>
      <c r="AG13" s="18">
        <v>1.84446864869524E-2</v>
      </c>
      <c r="AH13" s="18">
        <v>3.6996833773715439E-2</v>
      </c>
    </row>
    <row r="14" spans="2:36" ht="19" customHeight="1" x14ac:dyDescent="0.35">
      <c r="B14" s="20" t="s">
        <v>140</v>
      </c>
      <c r="C14" s="18">
        <v>2.7798775347177E-2</v>
      </c>
      <c r="D14" s="18">
        <v>1.810453679384319E-2</v>
      </c>
      <c r="E14" s="18">
        <v>3.8756970991917029E-2</v>
      </c>
      <c r="G14" s="18">
        <v>3.6674122240835702E-2</v>
      </c>
      <c r="H14" s="18">
        <v>2.4989654735663339E-2</v>
      </c>
      <c r="I14" s="18">
        <v>2.8897408346249501E-2</v>
      </c>
      <c r="J14" s="18">
        <v>1.408594721039276E-2</v>
      </c>
      <c r="L14" s="18">
        <v>2.42805665087805E-2</v>
      </c>
      <c r="M14" s="18">
        <v>1.126106375375578E-2</v>
      </c>
      <c r="N14" s="18">
        <v>1.4683698822799719E-2</v>
      </c>
      <c r="O14" s="18">
        <v>1.209250276247455E-2</v>
      </c>
      <c r="P14" s="18">
        <v>7.4922740963925885E-2</v>
      </c>
      <c r="R14" s="18">
        <v>4.4622401205912043E-2</v>
      </c>
      <c r="S14" s="18">
        <v>2.9367672314772681E-2</v>
      </c>
      <c r="T14" s="18">
        <v>8.7133955336874264E-3</v>
      </c>
      <c r="U14" s="18">
        <v>2.42805665087805E-2</v>
      </c>
      <c r="W14" s="18">
        <v>0</v>
      </c>
      <c r="X14" s="18">
        <v>4.7487037633557223E-2</v>
      </c>
      <c r="Y14" s="18">
        <v>2.0364775212061991E-2</v>
      </c>
      <c r="Z14" s="18">
        <v>1.8834986136595889E-2</v>
      </c>
      <c r="AB14" s="18">
        <v>3.4345115610109778E-2</v>
      </c>
      <c r="AC14" s="18">
        <v>2.2432678339093629E-2</v>
      </c>
      <c r="AE14" s="18">
        <v>3.3765721929025633E-2</v>
      </c>
      <c r="AF14" s="18">
        <v>3.3733122664834109E-2</v>
      </c>
      <c r="AG14" s="18">
        <v>2.6117990606188159E-2</v>
      </c>
      <c r="AH14" s="18">
        <v>1.217392304117396E-2</v>
      </c>
    </row>
    <row r="16" spans="2:36" x14ac:dyDescent="0.35">
      <c r="B16" s="22" t="s">
        <v>19</v>
      </c>
    </row>
    <row r="17" spans="2:2" x14ac:dyDescent="0.35">
      <c r="B17" t="s">
        <v>206</v>
      </c>
    </row>
    <row r="18" spans="2:2" x14ac:dyDescent="0.35">
      <c r="B18"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AJ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177</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567</v>
      </c>
      <c r="D7" s="25">
        <v>287</v>
      </c>
      <c r="E7" s="25">
        <v>280</v>
      </c>
      <c r="G7" s="25">
        <v>138</v>
      </c>
      <c r="H7" s="25">
        <v>222</v>
      </c>
      <c r="I7" s="25">
        <v>161</v>
      </c>
      <c r="J7" s="25">
        <v>46</v>
      </c>
      <c r="L7" s="25">
        <v>119</v>
      </c>
      <c r="M7" s="25">
        <v>65</v>
      </c>
      <c r="N7" s="25">
        <v>61</v>
      </c>
      <c r="O7" s="25">
        <v>64</v>
      </c>
      <c r="P7" s="25">
        <v>59</v>
      </c>
      <c r="R7" s="25">
        <v>153</v>
      </c>
      <c r="S7" s="25">
        <v>173</v>
      </c>
      <c r="T7" s="25">
        <v>122</v>
      </c>
      <c r="U7" s="25">
        <v>119</v>
      </c>
      <c r="W7" s="25">
        <v>106</v>
      </c>
      <c r="X7" s="25">
        <v>155</v>
      </c>
      <c r="Y7" s="25">
        <v>115</v>
      </c>
      <c r="Z7" s="25">
        <v>181</v>
      </c>
      <c r="AB7" s="25">
        <v>265</v>
      </c>
      <c r="AC7" s="25">
        <v>300</v>
      </c>
      <c r="AE7" s="25">
        <v>165</v>
      </c>
      <c r="AF7" s="25">
        <v>98</v>
      </c>
      <c r="AG7" s="25">
        <v>227</v>
      </c>
      <c r="AH7" s="25">
        <v>77</v>
      </c>
    </row>
    <row r="8" spans="2:36" x14ac:dyDescent="0.35">
      <c r="B8" s="7" t="s">
        <v>56</v>
      </c>
      <c r="C8" s="13">
        <v>571</v>
      </c>
      <c r="D8" s="13">
        <v>300</v>
      </c>
      <c r="E8" s="13">
        <v>271</v>
      </c>
      <c r="G8" s="13">
        <v>136</v>
      </c>
      <c r="H8" s="13">
        <v>235</v>
      </c>
      <c r="I8" s="13">
        <v>153</v>
      </c>
      <c r="J8" s="13">
        <v>47</v>
      </c>
      <c r="L8" s="13">
        <v>118</v>
      </c>
      <c r="M8" s="13">
        <v>60</v>
      </c>
      <c r="N8" s="13">
        <v>78</v>
      </c>
      <c r="O8" s="13">
        <v>62</v>
      </c>
      <c r="P8" s="13">
        <v>50</v>
      </c>
      <c r="R8" s="13">
        <v>139</v>
      </c>
      <c r="S8" s="13">
        <v>177</v>
      </c>
      <c r="T8" s="13">
        <v>137</v>
      </c>
      <c r="U8" s="13">
        <v>118</v>
      </c>
      <c r="W8" s="13">
        <v>114</v>
      </c>
      <c r="X8" s="13">
        <v>161</v>
      </c>
      <c r="Y8" s="13">
        <v>113</v>
      </c>
      <c r="Z8" s="13">
        <v>173</v>
      </c>
      <c r="AB8" s="13">
        <v>263</v>
      </c>
      <c r="AC8" s="13">
        <v>306</v>
      </c>
      <c r="AE8" s="13">
        <v>164</v>
      </c>
      <c r="AF8" s="13">
        <v>99</v>
      </c>
      <c r="AG8" s="13">
        <v>229</v>
      </c>
      <c r="AH8" s="13">
        <v>78</v>
      </c>
    </row>
    <row r="9" spans="2:36" ht="32.15" customHeight="1" x14ac:dyDescent="0.35">
      <c r="B9" s="20" t="s">
        <v>169</v>
      </c>
      <c r="C9" s="18">
        <v>0.12722224945854971</v>
      </c>
      <c r="D9" s="18">
        <v>0.13660460399392779</v>
      </c>
      <c r="E9" s="18">
        <v>0.1168620211250061</v>
      </c>
      <c r="G9" s="18">
        <v>0.19055585990904611</v>
      </c>
      <c r="H9" s="18">
        <v>9.7802494292350411E-2</v>
      </c>
      <c r="I9" s="18">
        <v>0.127269692421622</v>
      </c>
      <c r="J9" s="18">
        <v>9.0310817105983487E-2</v>
      </c>
      <c r="L9" s="18">
        <v>0.1522339426146723</v>
      </c>
      <c r="M9" s="18">
        <v>0.13758070233181061</v>
      </c>
      <c r="N9" s="18">
        <v>7.7444971573878099E-2</v>
      </c>
      <c r="O9" s="18">
        <v>0.15559873869984189</v>
      </c>
      <c r="P9" s="18">
        <v>9.1329549703560511E-2</v>
      </c>
      <c r="R9" s="18">
        <v>0.1150050953896638</v>
      </c>
      <c r="S9" s="18">
        <v>0.15797711295822139</v>
      </c>
      <c r="T9" s="18">
        <v>7.8456297843603071E-2</v>
      </c>
      <c r="U9" s="18">
        <v>0.1522339426146723</v>
      </c>
      <c r="W9" s="18">
        <v>0.1225098262486493</v>
      </c>
      <c r="X9" s="18">
        <v>9.5561445257411323E-2</v>
      </c>
      <c r="Y9" s="18">
        <v>0.11040347787062881</v>
      </c>
      <c r="Z9" s="18">
        <v>0.17123334961220371</v>
      </c>
      <c r="AB9" s="18">
        <v>0.12596657793794719</v>
      </c>
      <c r="AC9" s="18">
        <v>0.1291029391529912</v>
      </c>
      <c r="AE9" s="18">
        <v>0.121898881300662</v>
      </c>
      <c r="AF9" s="18">
        <v>0.10679612421826649</v>
      </c>
      <c r="AG9" s="18">
        <v>0.1404535331036228</v>
      </c>
      <c r="AH9" s="18">
        <v>0.12546044967584691</v>
      </c>
    </row>
    <row r="10" spans="2:36" ht="19" customHeight="1" x14ac:dyDescent="0.35">
      <c r="B10" s="20" t="s">
        <v>170</v>
      </c>
      <c r="C10" s="18">
        <v>0.33556701320130999</v>
      </c>
      <c r="D10" s="18">
        <v>0.33841228511516119</v>
      </c>
      <c r="E10" s="18">
        <v>0.33242519346007499</v>
      </c>
      <c r="G10" s="18">
        <v>0.33781880033055611</v>
      </c>
      <c r="H10" s="18">
        <v>0.34303274252433957</v>
      </c>
      <c r="I10" s="18">
        <v>0.33176000117747079</v>
      </c>
      <c r="J10" s="18">
        <v>0.30384587100376531</v>
      </c>
      <c r="L10" s="18">
        <v>0.35997003258973548</v>
      </c>
      <c r="M10" s="18">
        <v>0.24983212096037899</v>
      </c>
      <c r="N10" s="18">
        <v>0.38406284892910603</v>
      </c>
      <c r="O10" s="18">
        <v>0.28634698914993478</v>
      </c>
      <c r="P10" s="18">
        <v>0.38277755105636518</v>
      </c>
      <c r="R10" s="18">
        <v>0.33196964857825689</v>
      </c>
      <c r="S10" s="18">
        <v>0.30316234332313652</v>
      </c>
      <c r="T10" s="18">
        <v>0.35990761364648072</v>
      </c>
      <c r="U10" s="18">
        <v>0.35997003258973548</v>
      </c>
      <c r="W10" s="18">
        <v>0.31022550606524851</v>
      </c>
      <c r="X10" s="18">
        <v>0.3248660491828404</v>
      </c>
      <c r="Y10" s="18">
        <v>0.31536552296133807</v>
      </c>
      <c r="Z10" s="18">
        <v>0.36805723765253601</v>
      </c>
      <c r="AB10" s="18">
        <v>0.31147984084664138</v>
      </c>
      <c r="AC10" s="18">
        <v>0.35836479962686418</v>
      </c>
      <c r="AE10" s="18">
        <v>0.33135334456757631</v>
      </c>
      <c r="AF10" s="18">
        <v>0.31992531825648962</v>
      </c>
      <c r="AG10" s="18">
        <v>0.36544369325207321</v>
      </c>
      <c r="AH10" s="18">
        <v>0.27665087045280712</v>
      </c>
    </row>
    <row r="11" spans="2:36" ht="19" customHeight="1" x14ac:dyDescent="0.35">
      <c r="B11" s="20" t="s">
        <v>171</v>
      </c>
      <c r="C11" s="18">
        <v>0.39415636786279212</v>
      </c>
      <c r="D11" s="18">
        <v>0.389281678796848</v>
      </c>
      <c r="E11" s="18">
        <v>0.39953912030385358</v>
      </c>
      <c r="G11" s="18">
        <v>0.36262105452266608</v>
      </c>
      <c r="H11" s="18">
        <v>0.39551138779002559</v>
      </c>
      <c r="I11" s="18">
        <v>0.3943089549254909</v>
      </c>
      <c r="J11" s="18">
        <v>0.478958369386216</v>
      </c>
      <c r="L11" s="18">
        <v>0.40375271202665791</v>
      </c>
      <c r="M11" s="18">
        <v>0.3836320160075018</v>
      </c>
      <c r="N11" s="18">
        <v>0.3860868343462745</v>
      </c>
      <c r="O11" s="18">
        <v>0.36148299196597911</v>
      </c>
      <c r="P11" s="18">
        <v>0.40206955401465322</v>
      </c>
      <c r="R11" s="18">
        <v>0.37971439114778688</v>
      </c>
      <c r="S11" s="18">
        <v>0.37655321046627238</v>
      </c>
      <c r="T11" s="18">
        <v>0.42312776996074669</v>
      </c>
      <c r="U11" s="18">
        <v>0.40375271202665791</v>
      </c>
      <c r="W11" s="18">
        <v>0.34666569680506548</v>
      </c>
      <c r="X11" s="18">
        <v>0.46325620404961743</v>
      </c>
      <c r="Y11" s="18">
        <v>0.38547445037658262</v>
      </c>
      <c r="Z11" s="18">
        <v>0.3712125893503313</v>
      </c>
      <c r="AB11" s="18">
        <v>0.40484410103394908</v>
      </c>
      <c r="AC11" s="18">
        <v>0.38115805030526351</v>
      </c>
      <c r="AE11" s="18">
        <v>0.38913552920015249</v>
      </c>
      <c r="AF11" s="18">
        <v>0.42753725658567548</v>
      </c>
      <c r="AG11" s="18">
        <v>0.39553511177843631</v>
      </c>
      <c r="AH11" s="18">
        <v>0.35835089381920687</v>
      </c>
    </row>
    <row r="12" spans="2:36" ht="19" customHeight="1" x14ac:dyDescent="0.35">
      <c r="B12" s="20" t="s">
        <v>172</v>
      </c>
      <c r="C12" s="18">
        <v>8.2319536802468937E-2</v>
      </c>
      <c r="D12" s="18">
        <v>7.0747408330972747E-2</v>
      </c>
      <c r="E12" s="18">
        <v>9.509776776973114E-2</v>
      </c>
      <c r="G12" s="18">
        <v>7.3862118030660034E-2</v>
      </c>
      <c r="H12" s="18">
        <v>7.8550550507402783E-2</v>
      </c>
      <c r="I12" s="18">
        <v>9.7274922688444315E-2</v>
      </c>
      <c r="J12" s="18">
        <v>7.6978510869550834E-2</v>
      </c>
      <c r="L12" s="18">
        <v>3.9797312056298051E-2</v>
      </c>
      <c r="M12" s="18">
        <v>0.15179089397556161</v>
      </c>
      <c r="N12" s="18">
        <v>9.8237236824816956E-2</v>
      </c>
      <c r="O12" s="18">
        <v>8.778953506172496E-2</v>
      </c>
      <c r="P12" s="18">
        <v>9.0160985344189759E-2</v>
      </c>
      <c r="R12" s="18">
        <v>0.11355382770472711</v>
      </c>
      <c r="S12" s="18">
        <v>8.8479394947537315E-2</v>
      </c>
      <c r="T12" s="18">
        <v>7.9453053218001279E-2</v>
      </c>
      <c r="U12" s="18">
        <v>3.9797312056298051E-2</v>
      </c>
      <c r="W12" s="18">
        <v>0.1023170457842081</v>
      </c>
      <c r="X12" s="18">
        <v>8.2735979209408464E-2</v>
      </c>
      <c r="Y12" s="18">
        <v>7.8325871355835561E-2</v>
      </c>
      <c r="Z12" s="18">
        <v>7.0498620211459986E-2</v>
      </c>
      <c r="AB12" s="18">
        <v>9.4096642802005276E-2</v>
      </c>
      <c r="AC12" s="18">
        <v>7.2727233574370331E-2</v>
      </c>
      <c r="AE12" s="18">
        <v>0.1040101437376886</v>
      </c>
      <c r="AF12" s="18">
        <v>0.10924783122916849</v>
      </c>
      <c r="AG12" s="18">
        <v>6.0004123888848522E-2</v>
      </c>
      <c r="AH12" s="18">
        <v>6.8212619921763501E-2</v>
      </c>
    </row>
    <row r="13" spans="2:36" ht="19" customHeight="1" x14ac:dyDescent="0.35">
      <c r="B13" s="20" t="s">
        <v>173</v>
      </c>
      <c r="C13" s="18">
        <v>3.1751734140737897E-2</v>
      </c>
      <c r="D13" s="18">
        <v>3.2514277176152871E-2</v>
      </c>
      <c r="E13" s="18">
        <v>3.090971522839947E-2</v>
      </c>
      <c r="G13" s="18">
        <v>2.9356393968379361E-2</v>
      </c>
      <c r="H13" s="18">
        <v>3.026260487578529E-2</v>
      </c>
      <c r="I13" s="18">
        <v>3.063832125700984E-2</v>
      </c>
      <c r="J13" s="18">
        <v>4.9906431634484327E-2</v>
      </c>
      <c r="L13" s="18">
        <v>3.5013942890748002E-2</v>
      </c>
      <c r="M13" s="18">
        <v>4.4294595961247719E-2</v>
      </c>
      <c r="N13" s="18">
        <v>3.7215791560475449E-2</v>
      </c>
      <c r="O13" s="18">
        <v>5.0035584606687132E-2</v>
      </c>
      <c r="P13" s="18">
        <v>1.798138971624769E-2</v>
      </c>
      <c r="R13" s="18">
        <v>2.5843729348490739E-2</v>
      </c>
      <c r="S13" s="18">
        <v>2.509138816000028E-2</v>
      </c>
      <c r="T13" s="18">
        <v>4.3478237743550578E-2</v>
      </c>
      <c r="U13" s="18">
        <v>3.5013942890748002E-2</v>
      </c>
      <c r="W13" s="18">
        <v>6.9531573133534835E-2</v>
      </c>
      <c r="X13" s="18">
        <v>1.1061157725790159E-2</v>
      </c>
      <c r="Y13" s="18">
        <v>6.7218760330693364E-2</v>
      </c>
      <c r="Z13" s="18">
        <v>4.7392778887764588E-3</v>
      </c>
      <c r="AB13" s="18">
        <v>3.8407058654443507E-2</v>
      </c>
      <c r="AC13" s="18">
        <v>2.6237894252775212E-2</v>
      </c>
      <c r="AE13" s="18">
        <v>3.5795872991288953E-2</v>
      </c>
      <c r="AF13" s="18">
        <v>0</v>
      </c>
      <c r="AG13" s="18">
        <v>1.8294045368209701E-2</v>
      </c>
      <c r="AH13" s="18">
        <v>0.1029309068852588</v>
      </c>
    </row>
    <row r="14" spans="2:36" ht="19" customHeight="1" x14ac:dyDescent="0.35">
      <c r="B14" s="20" t="s">
        <v>140</v>
      </c>
      <c r="C14" s="18">
        <v>2.898309853414122E-2</v>
      </c>
      <c r="D14" s="18">
        <v>3.2439746586937268E-2</v>
      </c>
      <c r="E14" s="18">
        <v>2.516618211293473E-2</v>
      </c>
      <c r="G14" s="18">
        <v>5.7857732386921538E-3</v>
      </c>
      <c r="H14" s="18">
        <v>5.4840220010096308E-2</v>
      </c>
      <c r="I14" s="18">
        <v>1.8748107529962209E-2</v>
      </c>
      <c r="J14" s="18">
        <v>0</v>
      </c>
      <c r="L14" s="18">
        <v>9.2320578218880959E-3</v>
      </c>
      <c r="M14" s="18">
        <v>3.2869670763499372E-2</v>
      </c>
      <c r="N14" s="18">
        <v>1.6952316765449092E-2</v>
      </c>
      <c r="O14" s="18">
        <v>5.8746160515832112E-2</v>
      </c>
      <c r="P14" s="18">
        <v>1.5680970164983661E-2</v>
      </c>
      <c r="R14" s="18">
        <v>3.3913307831074518E-2</v>
      </c>
      <c r="S14" s="18">
        <v>4.8736550144832191E-2</v>
      </c>
      <c r="T14" s="18">
        <v>1.557702758761741E-2</v>
      </c>
      <c r="U14" s="18">
        <v>9.2320578218880959E-3</v>
      </c>
      <c r="W14" s="18">
        <v>4.8750351963293831E-2</v>
      </c>
      <c r="X14" s="18">
        <v>2.2519164574932041E-2</v>
      </c>
      <c r="Y14" s="18">
        <v>4.3211917104921761E-2</v>
      </c>
      <c r="Z14" s="18">
        <v>1.425892528469269E-2</v>
      </c>
      <c r="AB14" s="18">
        <v>2.5205778725013429E-2</v>
      </c>
      <c r="AC14" s="18">
        <v>3.2409083087735623E-2</v>
      </c>
      <c r="AE14" s="18">
        <v>1.7806228202631731E-2</v>
      </c>
      <c r="AF14" s="18">
        <v>3.6493469710399858E-2</v>
      </c>
      <c r="AG14" s="18">
        <v>2.026949260880951E-2</v>
      </c>
      <c r="AH14" s="18">
        <v>6.839425924511662E-2</v>
      </c>
    </row>
    <row r="16" spans="2:36" x14ac:dyDescent="0.35">
      <c r="B16" s="22" t="s">
        <v>20</v>
      </c>
    </row>
    <row r="17" spans="2:2" x14ac:dyDescent="0.35">
      <c r="B17" t="s">
        <v>206</v>
      </c>
    </row>
    <row r="18" spans="2:2" x14ac:dyDescent="0.35">
      <c r="B18"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H378"/>
  <sheetViews>
    <sheetView showGridLines="0" tabSelected="1" zoomScale="94" workbookViewId="0">
      <pane xSplit="2" ySplit="8" topLeftCell="D355" activePane="bottomRight" state="frozen"/>
      <selection pane="topRight"/>
      <selection pane="bottomLeft"/>
      <selection pane="bottomRight" activeCell="D368" sqref="D368"/>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4" ht="40" customHeight="1" x14ac:dyDescent="0.55000000000000004">
      <c r="D2" s="4" t="s">
        <v>21</v>
      </c>
    </row>
    <row r="5" spans="2:34" ht="30" customHeight="1"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4"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4" x14ac:dyDescent="0.35">
      <c r="B7" s="11" t="s">
        <v>52</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4" x14ac:dyDescent="0.35">
      <c r="B8" s="12" t="s">
        <v>53</v>
      </c>
      <c r="C8" s="13">
        <v>1007</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4" ht="29" x14ac:dyDescent="0.35">
      <c r="B9" s="14" t="s">
        <v>54</v>
      </c>
    </row>
    <row r="10" spans="2:34" x14ac:dyDescent="0.35">
      <c r="B10" s="15" t="s">
        <v>15</v>
      </c>
    </row>
    <row r="11" spans="2:34" x14ac:dyDescent="0.35">
      <c r="B11" s="11" t="s">
        <v>55</v>
      </c>
      <c r="C11" s="16">
        <v>1005</v>
      </c>
      <c r="D11" s="16">
        <v>480</v>
      </c>
      <c r="E11" s="16">
        <v>523</v>
      </c>
      <c r="G11" s="16">
        <v>220</v>
      </c>
      <c r="H11" s="16">
        <v>394</v>
      </c>
      <c r="I11" s="16">
        <v>300</v>
      </c>
      <c r="J11" s="16">
        <v>91</v>
      </c>
      <c r="L11" s="16">
        <v>172</v>
      </c>
      <c r="M11" s="16">
        <v>141</v>
      </c>
      <c r="N11" s="16">
        <v>125</v>
      </c>
      <c r="O11" s="16">
        <v>118</v>
      </c>
      <c r="P11" s="16">
        <v>111</v>
      </c>
      <c r="R11" s="16">
        <v>303</v>
      </c>
      <c r="S11" s="16">
        <v>307</v>
      </c>
      <c r="T11" s="16">
        <v>223</v>
      </c>
      <c r="U11" s="16">
        <v>172</v>
      </c>
      <c r="W11" s="16">
        <v>189</v>
      </c>
      <c r="X11" s="16">
        <v>302</v>
      </c>
      <c r="Y11" s="16">
        <v>206</v>
      </c>
      <c r="Z11" s="16">
        <v>280</v>
      </c>
      <c r="AB11" s="16">
        <v>474</v>
      </c>
      <c r="AC11" s="16">
        <v>527</v>
      </c>
      <c r="AE11" s="16">
        <v>314</v>
      </c>
      <c r="AF11" s="16">
        <v>197</v>
      </c>
      <c r="AG11" s="16">
        <v>355</v>
      </c>
      <c r="AH11" s="16">
        <v>139</v>
      </c>
    </row>
    <row r="12" spans="2:34" x14ac:dyDescent="0.35">
      <c r="B12" s="12" t="s">
        <v>56</v>
      </c>
      <c r="C12" s="16">
        <v>1008</v>
      </c>
      <c r="D12" s="16">
        <v>502</v>
      </c>
      <c r="E12" s="16">
        <v>503</v>
      </c>
      <c r="G12" s="16">
        <v>221</v>
      </c>
      <c r="H12" s="16">
        <v>414</v>
      </c>
      <c r="I12" s="16">
        <v>283</v>
      </c>
      <c r="J12" s="16">
        <v>90</v>
      </c>
      <c r="L12" s="16">
        <v>171</v>
      </c>
      <c r="M12" s="16">
        <v>131</v>
      </c>
      <c r="N12" s="16">
        <v>156</v>
      </c>
      <c r="O12" s="16">
        <v>111</v>
      </c>
      <c r="P12" s="16">
        <v>95</v>
      </c>
      <c r="R12" s="16">
        <v>277</v>
      </c>
      <c r="S12" s="16">
        <v>308</v>
      </c>
      <c r="T12" s="16">
        <v>252</v>
      </c>
      <c r="U12" s="16">
        <v>171</v>
      </c>
      <c r="W12" s="16">
        <v>202</v>
      </c>
      <c r="X12" s="16">
        <v>311</v>
      </c>
      <c r="Y12" s="16">
        <v>200</v>
      </c>
      <c r="Z12" s="16">
        <v>268</v>
      </c>
      <c r="AB12" s="16">
        <v>470</v>
      </c>
      <c r="AC12" s="16">
        <v>534</v>
      </c>
      <c r="AE12" s="16">
        <v>315</v>
      </c>
      <c r="AF12" s="16">
        <v>195</v>
      </c>
      <c r="AG12" s="16">
        <v>359</v>
      </c>
      <c r="AH12" s="16">
        <v>139</v>
      </c>
    </row>
    <row r="13" spans="2:34" ht="29" x14ac:dyDescent="0.35">
      <c r="B13" s="17" t="s">
        <v>57</v>
      </c>
      <c r="C13" s="18">
        <v>0.55322929704386892</v>
      </c>
      <c r="D13" s="18">
        <v>0.5559171287149024</v>
      </c>
      <c r="E13" s="18">
        <v>0.55361590133503491</v>
      </c>
      <c r="G13" s="18">
        <v>0.8325313000592528</v>
      </c>
      <c r="H13" s="18">
        <v>0.62388044778112572</v>
      </c>
      <c r="I13" s="18">
        <v>0.35046321491476762</v>
      </c>
      <c r="J13" s="18">
        <v>0.18090508118381579</v>
      </c>
      <c r="L13" s="18">
        <v>0.60477886459730212</v>
      </c>
      <c r="M13" s="18">
        <v>0.59814358560229497</v>
      </c>
      <c r="N13" s="18">
        <v>0.48176045392327072</v>
      </c>
      <c r="O13" s="18">
        <v>0.56519453338863701</v>
      </c>
      <c r="P13" s="18">
        <v>0.57426602469793542</v>
      </c>
      <c r="R13" s="18">
        <v>0.58069002331391262</v>
      </c>
      <c r="S13" s="18">
        <v>0.5621088184913835</v>
      </c>
      <c r="T13" s="18">
        <v>0.47705322327153549</v>
      </c>
      <c r="U13" s="18">
        <v>0.60477886459730212</v>
      </c>
      <c r="W13" s="18">
        <v>0.51194988713694678</v>
      </c>
      <c r="X13" s="18">
        <v>0.50151138298105469</v>
      </c>
      <c r="Y13" s="18">
        <v>0.58404791655293053</v>
      </c>
      <c r="Z13" s="18">
        <v>0.63967319456425953</v>
      </c>
      <c r="AB13" s="18">
        <v>0.55251433265781313</v>
      </c>
      <c r="AC13" s="18">
        <v>0.55816848800768415</v>
      </c>
      <c r="AE13" s="18">
        <v>0.97565892619121564</v>
      </c>
      <c r="AF13" s="18">
        <v>0.75712315600308955</v>
      </c>
      <c r="AG13" s="18">
        <v>0.253320559162236</v>
      </c>
      <c r="AH13" s="18">
        <v>8.2067679140309172E-2</v>
      </c>
    </row>
    <row r="14" spans="2:34" ht="29" x14ac:dyDescent="0.35">
      <c r="B14" s="17" t="s">
        <v>58</v>
      </c>
      <c r="C14" s="18">
        <v>0.5149196258371056</v>
      </c>
      <c r="D14" s="18">
        <v>0.53574857495822059</v>
      </c>
      <c r="E14" s="18">
        <v>0.49144070075663238</v>
      </c>
      <c r="G14" s="18">
        <v>0.29306834228035578</v>
      </c>
      <c r="H14" s="18">
        <v>0.5643958948876765</v>
      </c>
      <c r="I14" s="18">
        <v>0.61260691396758848</v>
      </c>
      <c r="J14" s="18">
        <v>0.52491183363553062</v>
      </c>
      <c r="L14" s="18">
        <v>0.5390804030182943</v>
      </c>
      <c r="M14" s="18">
        <v>0.40768678140180009</v>
      </c>
      <c r="N14" s="18">
        <v>0.53703156816162778</v>
      </c>
      <c r="O14" s="18">
        <v>0.53079985218302594</v>
      </c>
      <c r="P14" s="18">
        <v>0.53633115171527679</v>
      </c>
      <c r="R14" s="18">
        <v>0.46979364956401842</v>
      </c>
      <c r="S14" s="18">
        <v>0.49425035911640081</v>
      </c>
      <c r="T14" s="18">
        <v>0.57336050070661593</v>
      </c>
      <c r="U14" s="18">
        <v>0.5390804030182943</v>
      </c>
      <c r="W14" s="18">
        <v>0.50544414789966763</v>
      </c>
      <c r="X14" s="18">
        <v>0.54720931487789326</v>
      </c>
      <c r="Y14" s="18">
        <v>0.50117920086040191</v>
      </c>
      <c r="Z14" s="18">
        <v>0.49350241269151712</v>
      </c>
      <c r="AB14" s="18">
        <v>0.51154289634976802</v>
      </c>
      <c r="AC14" s="18">
        <v>0.51792480114988582</v>
      </c>
      <c r="AE14" s="18">
        <v>0.18915466095749989</v>
      </c>
      <c r="AF14" s="18">
        <v>0.45981248873971969</v>
      </c>
      <c r="AG14" s="18">
        <v>0.95351747395064845</v>
      </c>
      <c r="AH14" s="18">
        <v>0.19712805321532079</v>
      </c>
    </row>
    <row r="15" spans="2:34" ht="29" x14ac:dyDescent="0.35">
      <c r="B15" s="17" t="s">
        <v>59</v>
      </c>
      <c r="C15" s="18">
        <v>0.2442495115456142</v>
      </c>
      <c r="D15" s="18">
        <v>0.2350984968979582</v>
      </c>
      <c r="E15" s="18">
        <v>0.2522512819897752</v>
      </c>
      <c r="G15" s="18">
        <v>6.4185883928278065E-2</v>
      </c>
      <c r="H15" s="18">
        <v>0.2061386681807765</v>
      </c>
      <c r="I15" s="18">
        <v>0.36239807842140392</v>
      </c>
      <c r="J15" s="18">
        <v>0.48968037021987493</v>
      </c>
      <c r="L15" s="18">
        <v>0.23493172335877821</v>
      </c>
      <c r="M15" s="18">
        <v>0.31209198046106212</v>
      </c>
      <c r="N15" s="18">
        <v>0.189736532286997</v>
      </c>
      <c r="O15" s="18">
        <v>0.31432359923506009</v>
      </c>
      <c r="P15" s="18">
        <v>0.22411397297410121</v>
      </c>
      <c r="R15" s="18">
        <v>0.27245486087820792</v>
      </c>
      <c r="S15" s="18">
        <v>0.24954101611628579</v>
      </c>
      <c r="T15" s="18">
        <v>0.2131108423853787</v>
      </c>
      <c r="U15" s="18">
        <v>0.23493172335877821</v>
      </c>
      <c r="W15" s="18">
        <v>0.246111008294876</v>
      </c>
      <c r="X15" s="18">
        <v>0.2581497014230868</v>
      </c>
      <c r="Y15" s="18">
        <v>0.24259360097449781</v>
      </c>
      <c r="Z15" s="18">
        <v>0.22367120855178441</v>
      </c>
      <c r="AB15" s="18">
        <v>0.25774193781620031</v>
      </c>
      <c r="AC15" s="18">
        <v>0.22647991829727671</v>
      </c>
      <c r="AE15" s="18">
        <v>4.2633876576216069E-2</v>
      </c>
      <c r="AF15" s="18">
        <v>8.8282312487321532E-2</v>
      </c>
      <c r="AG15" s="18">
        <v>0.22897501907542139</v>
      </c>
      <c r="AH15" s="18">
        <v>0.96228598373919538</v>
      </c>
    </row>
    <row r="16" spans="2:34" ht="29" x14ac:dyDescent="0.35">
      <c r="B16" s="17" t="s">
        <v>60</v>
      </c>
      <c r="C16" s="18">
        <v>0.17432964121001979</v>
      </c>
      <c r="D16" s="18">
        <v>0.1714171920222943</v>
      </c>
      <c r="E16" s="18">
        <v>0.1782034682483426</v>
      </c>
      <c r="G16" s="18">
        <v>0.37132863190376331</v>
      </c>
      <c r="H16" s="18">
        <v>0.17673848513286319</v>
      </c>
      <c r="I16" s="18">
        <v>5.9087680792351577E-2</v>
      </c>
      <c r="J16" s="18">
        <v>4.2209401721108167E-2</v>
      </c>
      <c r="L16" s="18">
        <v>0.1988425962786943</v>
      </c>
      <c r="M16" s="18">
        <v>0.1681447455402387</v>
      </c>
      <c r="N16" s="18">
        <v>0.1971734725792342</v>
      </c>
      <c r="O16" s="18">
        <v>0.1834497963633574</v>
      </c>
      <c r="P16" s="18">
        <v>0.14037149038494531</v>
      </c>
      <c r="R16" s="18">
        <v>0.15995609510472211</v>
      </c>
      <c r="S16" s="18">
        <v>0.1606166276855559</v>
      </c>
      <c r="T16" s="18">
        <v>0.1902069700543573</v>
      </c>
      <c r="U16" s="18">
        <v>0.1988425962786943</v>
      </c>
      <c r="W16" s="18">
        <v>0.18913059188025971</v>
      </c>
      <c r="X16" s="18">
        <v>9.8680675733342813E-2</v>
      </c>
      <c r="Y16" s="18">
        <v>0.1821076290537359</v>
      </c>
      <c r="Z16" s="18">
        <v>0.24593093097443311</v>
      </c>
      <c r="AB16" s="18">
        <v>0.15748450428139221</v>
      </c>
      <c r="AC16" s="18">
        <v>0.19052274143960621</v>
      </c>
      <c r="AE16" s="18">
        <v>0.34730532006637188</v>
      </c>
      <c r="AF16" s="18">
        <v>0.14297205829664361</v>
      </c>
      <c r="AG16" s="18">
        <v>9.0480563565579389E-2</v>
      </c>
      <c r="AH16" s="18">
        <v>4.2197708872066621E-2</v>
      </c>
    </row>
    <row r="17" spans="2:34" ht="29" x14ac:dyDescent="0.35">
      <c r="B17" s="17" t="s">
        <v>61</v>
      </c>
      <c r="C17" s="18">
        <v>0.1341687403585887</v>
      </c>
      <c r="D17" s="18">
        <v>9.1743110627539495E-2</v>
      </c>
      <c r="E17" s="18">
        <v>0.1747687922497704</v>
      </c>
      <c r="G17" s="18">
        <v>4.8983593253179919E-3</v>
      </c>
      <c r="H17" s="18">
        <v>7.2762078926985801E-2</v>
      </c>
      <c r="I17" s="18">
        <v>0.25731281851030502</v>
      </c>
      <c r="J17" s="18">
        <v>0.34619187429559189</v>
      </c>
      <c r="L17" s="18">
        <v>7.6580684705569557E-2</v>
      </c>
      <c r="M17" s="18">
        <v>0.16131272930981011</v>
      </c>
      <c r="N17" s="18">
        <v>8.7245720710744948E-2</v>
      </c>
      <c r="O17" s="18">
        <v>0.16164540158333479</v>
      </c>
      <c r="P17" s="18">
        <v>0.13086954578806989</v>
      </c>
      <c r="R17" s="18">
        <v>0.14891234297934411</v>
      </c>
      <c r="S17" s="18">
        <v>0.17612898738422461</v>
      </c>
      <c r="T17" s="18">
        <v>0.1058688367505604</v>
      </c>
      <c r="U17" s="18">
        <v>7.6580684705569557E-2</v>
      </c>
      <c r="W17" s="18">
        <v>0.1811416339756102</v>
      </c>
      <c r="X17" s="18">
        <v>0.13652729984007189</v>
      </c>
      <c r="Y17" s="18">
        <v>0.11233037321872399</v>
      </c>
      <c r="Z17" s="18">
        <v>9.6493897741236082E-2</v>
      </c>
      <c r="AB17" s="18">
        <v>0.130086258870375</v>
      </c>
      <c r="AC17" s="18">
        <v>0.13646585999432739</v>
      </c>
      <c r="AE17" s="18">
        <v>5.5763863937605962E-2</v>
      </c>
      <c r="AF17" s="18">
        <v>6.4309784811777099E-2</v>
      </c>
      <c r="AG17" s="18">
        <v>0.17379443350947421</v>
      </c>
      <c r="AH17" s="18">
        <v>0.30827789402572131</v>
      </c>
    </row>
    <row r="18" spans="2:34" x14ac:dyDescent="0.35">
      <c r="B18" s="17" t="s">
        <v>62</v>
      </c>
      <c r="C18" s="18">
        <v>0</v>
      </c>
      <c r="D18" s="18">
        <v>0</v>
      </c>
      <c r="E18" s="18">
        <v>0</v>
      </c>
      <c r="G18" s="18">
        <v>0</v>
      </c>
      <c r="H18" s="18">
        <v>0</v>
      </c>
      <c r="I18" s="18">
        <v>0</v>
      </c>
      <c r="J18" s="18">
        <v>0</v>
      </c>
      <c r="L18" s="18">
        <v>0</v>
      </c>
      <c r="M18" s="18">
        <v>0</v>
      </c>
      <c r="N18" s="18">
        <v>0</v>
      </c>
      <c r="O18" s="18">
        <v>0</v>
      </c>
      <c r="P18" s="18">
        <v>0</v>
      </c>
      <c r="R18" s="18">
        <v>0</v>
      </c>
      <c r="S18" s="18">
        <v>0</v>
      </c>
      <c r="T18" s="18">
        <v>0</v>
      </c>
      <c r="U18" s="18">
        <v>0</v>
      </c>
      <c r="W18" s="18">
        <v>0</v>
      </c>
      <c r="X18" s="18">
        <v>0</v>
      </c>
      <c r="Y18" s="18">
        <v>0</v>
      </c>
      <c r="Z18" s="18">
        <v>0</v>
      </c>
      <c r="AB18" s="18">
        <v>0</v>
      </c>
      <c r="AC18" s="18">
        <v>0</v>
      </c>
      <c r="AE18" s="18">
        <v>0</v>
      </c>
      <c r="AF18" s="18">
        <v>0</v>
      </c>
      <c r="AG18" s="18">
        <v>0</v>
      </c>
      <c r="AH18" s="18">
        <v>0</v>
      </c>
    </row>
    <row r="19" spans="2:34" x14ac:dyDescent="0.35">
      <c r="B19" s="17" t="s">
        <v>63</v>
      </c>
      <c r="C19" s="18">
        <v>0</v>
      </c>
      <c r="D19" s="18">
        <v>0</v>
      </c>
      <c r="E19" s="18">
        <v>0</v>
      </c>
      <c r="G19" s="18">
        <v>0</v>
      </c>
      <c r="H19" s="18">
        <v>0</v>
      </c>
      <c r="I19" s="18">
        <v>0</v>
      </c>
      <c r="J19" s="18">
        <v>0</v>
      </c>
      <c r="L19" s="18">
        <v>0</v>
      </c>
      <c r="M19" s="18">
        <v>0</v>
      </c>
      <c r="N19" s="18">
        <v>0</v>
      </c>
      <c r="O19" s="18">
        <v>0</v>
      </c>
      <c r="P19" s="18">
        <v>0</v>
      </c>
      <c r="R19" s="18">
        <v>0</v>
      </c>
      <c r="S19" s="18">
        <v>0</v>
      </c>
      <c r="T19" s="18">
        <v>0</v>
      </c>
      <c r="U19" s="18">
        <v>0</v>
      </c>
      <c r="W19" s="18">
        <v>0</v>
      </c>
      <c r="X19" s="18">
        <v>0</v>
      </c>
      <c r="Y19" s="18">
        <v>0</v>
      </c>
      <c r="Z19" s="18">
        <v>0</v>
      </c>
      <c r="AB19" s="18">
        <v>0</v>
      </c>
      <c r="AC19" s="18">
        <v>0</v>
      </c>
      <c r="AE19" s="18">
        <v>0</v>
      </c>
      <c r="AF19" s="18">
        <v>0</v>
      </c>
      <c r="AG19" s="18">
        <v>0</v>
      </c>
      <c r="AH19" s="18">
        <v>0</v>
      </c>
    </row>
    <row r="21" spans="2:34" ht="43.5" x14ac:dyDescent="0.35">
      <c r="B21" s="14" t="s">
        <v>64</v>
      </c>
    </row>
    <row r="22" spans="2:34" x14ac:dyDescent="0.35">
      <c r="B22" s="15" t="s">
        <v>15</v>
      </c>
    </row>
    <row r="23" spans="2:34" x14ac:dyDescent="0.35">
      <c r="B23" s="11" t="s">
        <v>55</v>
      </c>
      <c r="C23" s="16">
        <v>1005</v>
      </c>
      <c r="D23" s="16">
        <v>480</v>
      </c>
      <c r="E23" s="16">
        <v>523</v>
      </c>
      <c r="G23" s="16">
        <v>220</v>
      </c>
      <c r="H23" s="16">
        <v>394</v>
      </c>
      <c r="I23" s="16">
        <v>300</v>
      </c>
      <c r="J23" s="16">
        <v>91</v>
      </c>
      <c r="L23" s="16">
        <v>172</v>
      </c>
      <c r="M23" s="16">
        <v>141</v>
      </c>
      <c r="N23" s="16">
        <v>125</v>
      </c>
      <c r="O23" s="16">
        <v>118</v>
      </c>
      <c r="P23" s="16">
        <v>111</v>
      </c>
      <c r="R23" s="16">
        <v>303</v>
      </c>
      <c r="S23" s="16">
        <v>307</v>
      </c>
      <c r="T23" s="16">
        <v>223</v>
      </c>
      <c r="U23" s="16">
        <v>172</v>
      </c>
      <c r="W23" s="16">
        <v>189</v>
      </c>
      <c r="X23" s="16">
        <v>302</v>
      </c>
      <c r="Y23" s="16">
        <v>206</v>
      </c>
      <c r="Z23" s="16">
        <v>280</v>
      </c>
      <c r="AB23" s="16">
        <v>474</v>
      </c>
      <c r="AC23" s="16">
        <v>527</v>
      </c>
      <c r="AE23" s="16">
        <v>314</v>
      </c>
      <c r="AF23" s="16">
        <v>197</v>
      </c>
      <c r="AG23" s="16">
        <v>355</v>
      </c>
      <c r="AH23" s="16">
        <v>139</v>
      </c>
    </row>
    <row r="24" spans="2:34" x14ac:dyDescent="0.35">
      <c r="B24" s="12" t="s">
        <v>56</v>
      </c>
      <c r="C24" s="16">
        <v>1008</v>
      </c>
      <c r="D24" s="16">
        <v>502</v>
      </c>
      <c r="E24" s="16">
        <v>503</v>
      </c>
      <c r="G24" s="16">
        <v>221</v>
      </c>
      <c r="H24" s="16">
        <v>414</v>
      </c>
      <c r="I24" s="16">
        <v>283</v>
      </c>
      <c r="J24" s="16">
        <v>90</v>
      </c>
      <c r="L24" s="16">
        <v>171</v>
      </c>
      <c r="M24" s="16">
        <v>131</v>
      </c>
      <c r="N24" s="16">
        <v>156</v>
      </c>
      <c r="O24" s="16">
        <v>111</v>
      </c>
      <c r="P24" s="16">
        <v>95</v>
      </c>
      <c r="R24" s="16">
        <v>277</v>
      </c>
      <c r="S24" s="16">
        <v>308</v>
      </c>
      <c r="T24" s="16">
        <v>252</v>
      </c>
      <c r="U24" s="16">
        <v>171</v>
      </c>
      <c r="W24" s="16">
        <v>202</v>
      </c>
      <c r="X24" s="16">
        <v>311</v>
      </c>
      <c r="Y24" s="16">
        <v>200</v>
      </c>
      <c r="Z24" s="16">
        <v>268</v>
      </c>
      <c r="AB24" s="16">
        <v>470</v>
      </c>
      <c r="AC24" s="16">
        <v>534</v>
      </c>
      <c r="AE24" s="16">
        <v>315</v>
      </c>
      <c r="AF24" s="16">
        <v>195</v>
      </c>
      <c r="AG24" s="16">
        <v>359</v>
      </c>
      <c r="AH24" s="16">
        <v>139</v>
      </c>
    </row>
    <row r="25" spans="2:34" ht="29" x14ac:dyDescent="0.35">
      <c r="B25" s="17" t="s">
        <v>65</v>
      </c>
      <c r="C25" s="18">
        <v>0.21454177966507279</v>
      </c>
      <c r="D25" s="18">
        <v>0.1837600857847938</v>
      </c>
      <c r="E25" s="18">
        <v>0.24645295656908531</v>
      </c>
      <c r="G25" s="18">
        <v>0.11658278724873709</v>
      </c>
      <c r="H25" s="18">
        <v>0.22667355348627649</v>
      </c>
      <c r="I25" s="18">
        <v>0.23913375249577931</v>
      </c>
      <c r="J25" s="18">
        <v>0.32194648596106529</v>
      </c>
      <c r="L25" s="18">
        <v>8.3218645367104702E-2</v>
      </c>
      <c r="M25" s="18">
        <v>0.2409705993794119</v>
      </c>
      <c r="N25" s="18">
        <v>0.26914081226907233</v>
      </c>
      <c r="O25" s="18">
        <v>0.19627038538192981</v>
      </c>
      <c r="P25" s="18">
        <v>0.2288095383459483</v>
      </c>
      <c r="R25" s="18">
        <v>0.23408689184958101</v>
      </c>
      <c r="S25" s="18">
        <v>0.22336859485323279</v>
      </c>
      <c r="T25" s="18">
        <v>0.27172170006589491</v>
      </c>
      <c r="U25" s="18">
        <v>8.3218645367104702E-2</v>
      </c>
      <c r="W25" s="18">
        <v>0.44029828631126011</v>
      </c>
      <c r="X25" s="18">
        <v>0.2457730806227727</v>
      </c>
      <c r="Y25" s="18">
        <v>0.14461144032632561</v>
      </c>
      <c r="Z25" s="18">
        <v>4.8880015717184332E-2</v>
      </c>
      <c r="AB25" s="18">
        <v>0.23338289109643051</v>
      </c>
      <c r="AC25" s="18">
        <v>0.197791805790173</v>
      </c>
      <c r="AE25" s="18">
        <v>0.1704647218652891</v>
      </c>
      <c r="AF25" s="18">
        <v>0.20592229064413081</v>
      </c>
      <c r="AG25" s="18">
        <v>0.23200330059368179</v>
      </c>
      <c r="AH25" s="18">
        <v>0.28172519763879039</v>
      </c>
    </row>
    <row r="26" spans="2:34" ht="43.5" x14ac:dyDescent="0.35">
      <c r="B26" s="17" t="s">
        <v>66</v>
      </c>
      <c r="C26" s="18">
        <v>0.1937111208397195</v>
      </c>
      <c r="D26" s="18">
        <v>0.17478361106607079</v>
      </c>
      <c r="E26" s="18">
        <v>0.2106144745020305</v>
      </c>
      <c r="G26" s="18">
        <v>0.19333703844549341</v>
      </c>
      <c r="H26" s="18">
        <v>0.18007814926994989</v>
      </c>
      <c r="I26" s="18">
        <v>0.2219543290512104</v>
      </c>
      <c r="J26" s="18">
        <v>0.16838341750247901</v>
      </c>
      <c r="L26" s="18">
        <v>0.11565005412888631</v>
      </c>
      <c r="M26" s="18">
        <v>0.22481826107663361</v>
      </c>
      <c r="N26" s="18">
        <v>0.23413821281432631</v>
      </c>
      <c r="O26" s="18">
        <v>0.21288928008908059</v>
      </c>
      <c r="P26" s="18">
        <v>0.20097024239446409</v>
      </c>
      <c r="R26" s="18">
        <v>0.19689769129560911</v>
      </c>
      <c r="S26" s="18">
        <v>0.20133202586523199</v>
      </c>
      <c r="T26" s="18">
        <v>0.2340675028258504</v>
      </c>
      <c r="U26" s="18">
        <v>0.11565005412888631</v>
      </c>
      <c r="W26" s="18">
        <v>0.24434378957443001</v>
      </c>
      <c r="X26" s="18">
        <v>0.22806985921823711</v>
      </c>
      <c r="Y26" s="18">
        <v>0.23980917677307501</v>
      </c>
      <c r="Z26" s="18">
        <v>7.8648245428626903E-2</v>
      </c>
      <c r="AB26" s="18">
        <v>0.21418422371317869</v>
      </c>
      <c r="AC26" s="18">
        <v>0.17520816614110049</v>
      </c>
      <c r="AE26" s="18">
        <v>0.15993036530046961</v>
      </c>
      <c r="AF26" s="18">
        <v>0.22908903272996101</v>
      </c>
      <c r="AG26" s="18">
        <v>0.18691650408140309</v>
      </c>
      <c r="AH26" s="18">
        <v>0.2383589366707255</v>
      </c>
    </row>
    <row r="27" spans="2:34" ht="43.5" x14ac:dyDescent="0.35">
      <c r="B27" s="17" t="s">
        <v>67</v>
      </c>
      <c r="C27" s="18">
        <v>0.10057227160099499</v>
      </c>
      <c r="D27" s="18">
        <v>0.10729942309012171</v>
      </c>
      <c r="E27" s="18">
        <v>9.1930125328128914E-2</v>
      </c>
      <c r="G27" s="18">
        <v>8.6934192745580618E-2</v>
      </c>
      <c r="H27" s="18">
        <v>8.1708756069366145E-2</v>
      </c>
      <c r="I27" s="18">
        <v>0.13076072667750091</v>
      </c>
      <c r="J27" s="18">
        <v>0.12572637267744319</v>
      </c>
      <c r="L27" s="18">
        <v>6.0493077877267862E-2</v>
      </c>
      <c r="M27" s="18">
        <v>0.13402600091700051</v>
      </c>
      <c r="N27" s="18">
        <v>0.1218932927478527</v>
      </c>
      <c r="O27" s="18">
        <v>8.478194152563516E-2</v>
      </c>
      <c r="P27" s="18">
        <v>0.1057704673630567</v>
      </c>
      <c r="R27" s="18">
        <v>0.13288541500341289</v>
      </c>
      <c r="S27" s="18">
        <v>8.40334572212212E-2</v>
      </c>
      <c r="T27" s="18">
        <v>0.1125743519102429</v>
      </c>
      <c r="U27" s="18">
        <v>6.0493077877267862E-2</v>
      </c>
      <c r="W27" s="18">
        <v>0.1031120108110808</v>
      </c>
      <c r="X27" s="18">
        <v>0.14410747979595279</v>
      </c>
      <c r="Y27" s="18">
        <v>8.8343189738932487E-2</v>
      </c>
      <c r="Z27" s="18">
        <v>5.9802406545193428E-2</v>
      </c>
      <c r="AB27" s="18">
        <v>9.3384665085137306E-2</v>
      </c>
      <c r="AC27" s="18">
        <v>0.1053422912295252</v>
      </c>
      <c r="AE27" s="18">
        <v>8.9694849516352426E-2</v>
      </c>
      <c r="AF27" s="18">
        <v>6.7721042635736917E-2</v>
      </c>
      <c r="AG27" s="18">
        <v>0.1207403693324833</v>
      </c>
      <c r="AH27" s="18">
        <v>0.11932574304380281</v>
      </c>
    </row>
    <row r="28" spans="2:34" ht="29" x14ac:dyDescent="0.35">
      <c r="B28" s="17" t="s">
        <v>68</v>
      </c>
      <c r="C28" s="18">
        <v>0.23768208878185129</v>
      </c>
      <c r="D28" s="18">
        <v>0.24610233255955391</v>
      </c>
      <c r="E28" s="18">
        <v>0.23059703767639181</v>
      </c>
      <c r="G28" s="18">
        <v>0.20655595933783971</v>
      </c>
      <c r="H28" s="18">
        <v>0.26481460448656968</v>
      </c>
      <c r="I28" s="18">
        <v>0.23787498521360251</v>
      </c>
      <c r="J28" s="18">
        <v>0.18883813848836159</v>
      </c>
      <c r="L28" s="18">
        <v>0.31770095622618127</v>
      </c>
      <c r="M28" s="18">
        <v>0.20981231820771051</v>
      </c>
      <c r="N28" s="18">
        <v>0.21565636314244671</v>
      </c>
      <c r="O28" s="18">
        <v>0.27536203953942529</v>
      </c>
      <c r="P28" s="18">
        <v>0.2179907847551166</v>
      </c>
      <c r="R28" s="18">
        <v>0.22000326597905071</v>
      </c>
      <c r="S28" s="18">
        <v>0.22321651852057689</v>
      </c>
      <c r="T28" s="18">
        <v>0.22029929381065261</v>
      </c>
      <c r="U28" s="18">
        <v>0.31770095622618127</v>
      </c>
      <c r="W28" s="18">
        <v>9.1145696250402503E-2</v>
      </c>
      <c r="X28" s="18">
        <v>0.22250550341316849</v>
      </c>
      <c r="Y28" s="18">
        <v>0.29085049670401092</v>
      </c>
      <c r="Z28" s="18">
        <v>0.3243868222209782</v>
      </c>
      <c r="AB28" s="18">
        <v>0.24809357949976549</v>
      </c>
      <c r="AC28" s="18">
        <v>0.23036443094646999</v>
      </c>
      <c r="AE28" s="18">
        <v>0.25975749811600568</v>
      </c>
      <c r="AF28" s="18">
        <v>0.25634820378309398</v>
      </c>
      <c r="AG28" s="18">
        <v>0.23155380728408939</v>
      </c>
      <c r="AH28" s="18">
        <v>0.1770411496755743</v>
      </c>
    </row>
    <row r="29" spans="2:34" ht="29" x14ac:dyDescent="0.35">
      <c r="B29" s="17" t="s">
        <v>69</v>
      </c>
      <c r="C29" s="18">
        <v>0.18921580344083039</v>
      </c>
      <c r="D29" s="18">
        <v>0.21451403177871289</v>
      </c>
      <c r="E29" s="18">
        <v>0.165017188527148</v>
      </c>
      <c r="G29" s="18">
        <v>0.26506323562334771</v>
      </c>
      <c r="H29" s="18">
        <v>0.2012001067748018</v>
      </c>
      <c r="I29" s="18">
        <v>0.12582318739952161</v>
      </c>
      <c r="J29" s="18">
        <v>0.14741212901232659</v>
      </c>
      <c r="L29" s="18">
        <v>0.31766291062255991</v>
      </c>
      <c r="M29" s="18">
        <v>0.13196298504080509</v>
      </c>
      <c r="N29" s="18">
        <v>0.1086589305226887</v>
      </c>
      <c r="O29" s="18">
        <v>0.21232150607401751</v>
      </c>
      <c r="P29" s="18">
        <v>0.19267474220982081</v>
      </c>
      <c r="R29" s="18">
        <v>0.1660478522072219</v>
      </c>
      <c r="S29" s="18">
        <v>0.19538998517905509</v>
      </c>
      <c r="T29" s="18">
        <v>0.1196312954994473</v>
      </c>
      <c r="U29" s="18">
        <v>0.31766291062255991</v>
      </c>
      <c r="W29" s="18">
        <v>4.0686204386539568E-2</v>
      </c>
      <c r="X29" s="18">
        <v>0.123599089112091</v>
      </c>
      <c r="Y29" s="18">
        <v>0.2158749214913393</v>
      </c>
      <c r="Z29" s="18">
        <v>0.36947355468185022</v>
      </c>
      <c r="AB29" s="18">
        <v>0.16642062388850501</v>
      </c>
      <c r="AC29" s="18">
        <v>0.2091285498962708</v>
      </c>
      <c r="AE29" s="18">
        <v>0.2381265490593025</v>
      </c>
      <c r="AF29" s="18">
        <v>0.20623660556251641</v>
      </c>
      <c r="AG29" s="18">
        <v>0.15880896497388999</v>
      </c>
      <c r="AH29" s="18">
        <v>0.13274978310277541</v>
      </c>
    </row>
    <row r="30" spans="2:34" x14ac:dyDescent="0.35">
      <c r="B30" s="17" t="s">
        <v>70</v>
      </c>
      <c r="C30" s="18">
        <v>4.3476584847819792E-2</v>
      </c>
      <c r="D30" s="18">
        <v>5.6676986948474457E-2</v>
      </c>
      <c r="E30" s="18">
        <v>3.05434173270407E-2</v>
      </c>
      <c r="G30" s="18">
        <v>0.1058235756408771</v>
      </c>
      <c r="H30" s="18">
        <v>3.0026567789723971E-2</v>
      </c>
      <c r="I30" s="18">
        <v>2.4790206952169411E-2</v>
      </c>
      <c r="J30" s="18">
        <v>1.0990176052967969E-2</v>
      </c>
      <c r="L30" s="18">
        <v>8.698682143034249E-2</v>
      </c>
      <c r="M30" s="18">
        <v>3.3973694903542143E-2</v>
      </c>
      <c r="N30" s="18">
        <v>1.557529571714456E-2</v>
      </c>
      <c r="O30" s="18">
        <v>7.451051120771119E-3</v>
      </c>
      <c r="P30" s="18">
        <v>4.4580298504652872E-2</v>
      </c>
      <c r="R30" s="18">
        <v>3.5312610266048199E-2</v>
      </c>
      <c r="S30" s="18">
        <v>4.8528483780251402E-2</v>
      </c>
      <c r="T30" s="18">
        <v>1.6632107959997099E-2</v>
      </c>
      <c r="U30" s="18">
        <v>8.698682143034249E-2</v>
      </c>
      <c r="W30" s="18">
        <v>1.2233641082298369E-2</v>
      </c>
      <c r="X30" s="18">
        <v>1.9039076104483941E-2</v>
      </c>
      <c r="Y30" s="18">
        <v>1.356292917811272E-2</v>
      </c>
      <c r="Z30" s="18">
        <v>0.11880895540616709</v>
      </c>
      <c r="AB30" s="18">
        <v>3.116136735465147E-2</v>
      </c>
      <c r="AC30" s="18">
        <v>5.4660975786529682E-2</v>
      </c>
      <c r="AE30" s="18">
        <v>6.4646519696337709E-2</v>
      </c>
      <c r="AF30" s="18">
        <v>3.0230018270365509E-2</v>
      </c>
      <c r="AG30" s="18">
        <v>4.1337869381618209E-2</v>
      </c>
      <c r="AH30" s="18">
        <v>1.9504906098544651E-2</v>
      </c>
    </row>
    <row r="31" spans="2:34" x14ac:dyDescent="0.35">
      <c r="B31" s="17" t="s">
        <v>71</v>
      </c>
      <c r="C31" s="18">
        <v>2.0800350823711091E-2</v>
      </c>
      <c r="D31" s="18">
        <v>1.6863528772272481E-2</v>
      </c>
      <c r="E31" s="18">
        <v>2.4844800070174779E-2</v>
      </c>
      <c r="G31" s="18">
        <v>2.5703210958124341E-2</v>
      </c>
      <c r="H31" s="18">
        <v>1.549826212331205E-2</v>
      </c>
      <c r="I31" s="18">
        <v>1.966281221021593E-2</v>
      </c>
      <c r="J31" s="18">
        <v>3.6703280305356578E-2</v>
      </c>
      <c r="L31" s="18">
        <v>1.828753434765748E-2</v>
      </c>
      <c r="M31" s="18">
        <v>2.443614047489617E-2</v>
      </c>
      <c r="N31" s="18">
        <v>3.4937092786468449E-2</v>
      </c>
      <c r="O31" s="18">
        <v>1.092379626914035E-2</v>
      </c>
      <c r="P31" s="18">
        <v>9.2039264269407513E-3</v>
      </c>
      <c r="R31" s="18">
        <v>1.4766273399076249E-2</v>
      </c>
      <c r="S31" s="18">
        <v>2.413093458043063E-2</v>
      </c>
      <c r="T31" s="18">
        <v>2.5073747927914489E-2</v>
      </c>
      <c r="U31" s="18">
        <v>1.828753434765748E-2</v>
      </c>
      <c r="W31" s="18">
        <v>6.8180371583988861E-2</v>
      </c>
      <c r="X31" s="18">
        <v>1.6905911733293779E-2</v>
      </c>
      <c r="Y31" s="18">
        <v>6.9478457882040682E-3</v>
      </c>
      <c r="Z31" s="18">
        <v>0</v>
      </c>
      <c r="AB31" s="18">
        <v>1.3372649362331601E-2</v>
      </c>
      <c r="AC31" s="18">
        <v>2.7503780209930811E-2</v>
      </c>
      <c r="AE31" s="18">
        <v>1.7379496446242801E-2</v>
      </c>
      <c r="AF31" s="18">
        <v>4.4528063741953528E-3</v>
      </c>
      <c r="AG31" s="18">
        <v>2.8639184352834191E-2</v>
      </c>
      <c r="AH31" s="18">
        <v>3.1294283769787053E-2</v>
      </c>
    </row>
    <row r="33" spans="2:34" ht="29" x14ac:dyDescent="0.35">
      <c r="B33" s="14" t="s">
        <v>72</v>
      </c>
    </row>
    <row r="34" spans="2:34" x14ac:dyDescent="0.35">
      <c r="B34" s="15" t="s">
        <v>15</v>
      </c>
    </row>
    <row r="35" spans="2:34" x14ac:dyDescent="0.35">
      <c r="B35" s="11" t="s">
        <v>55</v>
      </c>
      <c r="C35" s="16">
        <v>1005</v>
      </c>
      <c r="D35" s="16">
        <v>480</v>
      </c>
      <c r="E35" s="16">
        <v>523</v>
      </c>
      <c r="G35" s="16">
        <v>220</v>
      </c>
      <c r="H35" s="16">
        <v>394</v>
      </c>
      <c r="I35" s="16">
        <v>300</v>
      </c>
      <c r="J35" s="16">
        <v>91</v>
      </c>
      <c r="L35" s="16">
        <v>172</v>
      </c>
      <c r="M35" s="16">
        <v>141</v>
      </c>
      <c r="N35" s="16">
        <v>125</v>
      </c>
      <c r="O35" s="16">
        <v>118</v>
      </c>
      <c r="P35" s="16">
        <v>111</v>
      </c>
      <c r="R35" s="16">
        <v>303</v>
      </c>
      <c r="S35" s="16">
        <v>307</v>
      </c>
      <c r="T35" s="16">
        <v>223</v>
      </c>
      <c r="U35" s="16">
        <v>172</v>
      </c>
      <c r="W35" s="16">
        <v>189</v>
      </c>
      <c r="X35" s="16">
        <v>302</v>
      </c>
      <c r="Y35" s="16">
        <v>206</v>
      </c>
      <c r="Z35" s="16">
        <v>280</v>
      </c>
      <c r="AB35" s="16">
        <v>474</v>
      </c>
      <c r="AC35" s="16">
        <v>527</v>
      </c>
      <c r="AE35" s="16">
        <v>314</v>
      </c>
      <c r="AF35" s="16">
        <v>197</v>
      </c>
      <c r="AG35" s="16">
        <v>355</v>
      </c>
      <c r="AH35" s="16">
        <v>139</v>
      </c>
    </row>
    <row r="36" spans="2:34" x14ac:dyDescent="0.35">
      <c r="B36" s="12" t="s">
        <v>56</v>
      </c>
      <c r="C36" s="16">
        <v>1008</v>
      </c>
      <c r="D36" s="16">
        <v>502</v>
      </c>
      <c r="E36" s="16">
        <v>503</v>
      </c>
      <c r="G36" s="16">
        <v>221</v>
      </c>
      <c r="H36" s="16">
        <v>414</v>
      </c>
      <c r="I36" s="16">
        <v>283</v>
      </c>
      <c r="J36" s="16">
        <v>90</v>
      </c>
      <c r="L36" s="16">
        <v>171</v>
      </c>
      <c r="M36" s="16">
        <v>131</v>
      </c>
      <c r="N36" s="16">
        <v>156</v>
      </c>
      <c r="O36" s="16">
        <v>111</v>
      </c>
      <c r="P36" s="16">
        <v>95</v>
      </c>
      <c r="R36" s="16">
        <v>277</v>
      </c>
      <c r="S36" s="16">
        <v>308</v>
      </c>
      <c r="T36" s="16">
        <v>252</v>
      </c>
      <c r="U36" s="16">
        <v>171</v>
      </c>
      <c r="W36" s="16">
        <v>202</v>
      </c>
      <c r="X36" s="16">
        <v>311</v>
      </c>
      <c r="Y36" s="16">
        <v>200</v>
      </c>
      <c r="Z36" s="16">
        <v>268</v>
      </c>
      <c r="AB36" s="16">
        <v>470</v>
      </c>
      <c r="AC36" s="16">
        <v>534</v>
      </c>
      <c r="AE36" s="16">
        <v>315</v>
      </c>
      <c r="AF36" s="16">
        <v>195</v>
      </c>
      <c r="AG36" s="16">
        <v>359</v>
      </c>
      <c r="AH36" s="16">
        <v>139</v>
      </c>
    </row>
    <row r="37" spans="2:34" x14ac:dyDescent="0.35">
      <c r="B37" s="17" t="s">
        <v>73</v>
      </c>
      <c r="C37" s="18">
        <v>7.5288521077514756E-2</v>
      </c>
      <c r="D37" s="18">
        <v>6.8206292888093517E-2</v>
      </c>
      <c r="E37" s="18">
        <v>8.2774453813607748E-2</v>
      </c>
      <c r="G37" s="18">
        <v>0.17641466226898561</v>
      </c>
      <c r="H37" s="18">
        <v>6.3293493196349984E-2</v>
      </c>
      <c r="I37" s="18">
        <v>3.7821130451016267E-2</v>
      </c>
      <c r="J37" s="18">
        <v>0</v>
      </c>
      <c r="L37" s="18">
        <v>7.3239813080111502E-2</v>
      </c>
      <c r="M37" s="18">
        <v>6.7210988598751659E-2</v>
      </c>
      <c r="N37" s="18">
        <v>4.9022371902981053E-2</v>
      </c>
      <c r="O37" s="18">
        <v>4.202955169324709E-2</v>
      </c>
      <c r="P37" s="18">
        <v>8.8988878031456803E-2</v>
      </c>
      <c r="R37" s="18">
        <v>8.662700868123234E-2</v>
      </c>
      <c r="S37" s="18">
        <v>7.5717890911674635E-2</v>
      </c>
      <c r="T37" s="18">
        <v>6.3691273671475049E-2</v>
      </c>
      <c r="U37" s="18">
        <v>7.3239813080111502E-2</v>
      </c>
      <c r="W37" s="18">
        <v>8.9128366906516668E-2</v>
      </c>
      <c r="X37" s="18">
        <v>6.9918493742780322E-2</v>
      </c>
      <c r="Y37" s="18">
        <v>7.0829724307003933E-2</v>
      </c>
      <c r="Z37" s="18">
        <v>7.9085270318376075E-2</v>
      </c>
      <c r="AB37" s="18">
        <v>8.5262492806344611E-2</v>
      </c>
      <c r="AC37" s="18">
        <v>6.7091164292825273E-2</v>
      </c>
      <c r="AE37" s="18">
        <v>0.24072586261606871</v>
      </c>
      <c r="AF37" s="18">
        <v>0</v>
      </c>
      <c r="AG37" s="18">
        <v>0</v>
      </c>
      <c r="AH37" s="18">
        <v>0</v>
      </c>
    </row>
    <row r="38" spans="2:34" x14ac:dyDescent="0.35">
      <c r="B38" s="17" t="s">
        <v>74</v>
      </c>
      <c r="C38" s="18">
        <v>8.628894177080107E-2</v>
      </c>
      <c r="D38" s="18">
        <v>8.1853243233458939E-2</v>
      </c>
      <c r="E38" s="18">
        <v>9.1194592448247486E-2</v>
      </c>
      <c r="G38" s="18">
        <v>0.18188585229746099</v>
      </c>
      <c r="H38" s="18">
        <v>9.3618425955299844E-2</v>
      </c>
      <c r="I38" s="18">
        <v>2.4924257414319521E-2</v>
      </c>
      <c r="J38" s="18">
        <v>1.0994977808089159E-2</v>
      </c>
      <c r="L38" s="18">
        <v>0.12060823172706631</v>
      </c>
      <c r="M38" s="18">
        <v>0.1147187304953044</v>
      </c>
      <c r="N38" s="18">
        <v>7.8024492837647882E-2</v>
      </c>
      <c r="O38" s="18">
        <v>6.7698250080199557E-2</v>
      </c>
      <c r="P38" s="18">
        <v>6.3033587102554592E-2</v>
      </c>
      <c r="R38" s="18">
        <v>8.7182614045171414E-2</v>
      </c>
      <c r="S38" s="18">
        <v>7.9502027846597864E-2</v>
      </c>
      <c r="T38" s="18">
        <v>7.0226257565005112E-2</v>
      </c>
      <c r="U38" s="18">
        <v>0.12060823172706631</v>
      </c>
      <c r="W38" s="18">
        <v>6.7127271477480599E-2</v>
      </c>
      <c r="X38" s="18">
        <v>4.2235087542518049E-2</v>
      </c>
      <c r="Y38" s="18">
        <v>0.102942021966079</v>
      </c>
      <c r="Z38" s="18">
        <v>0.14092414557241659</v>
      </c>
      <c r="AB38" s="18">
        <v>7.6900576490705974E-2</v>
      </c>
      <c r="AC38" s="18">
        <v>9.5229223136404834E-2</v>
      </c>
      <c r="AE38" s="18">
        <v>0.27589836597557299</v>
      </c>
      <c r="AF38" s="18">
        <v>0</v>
      </c>
      <c r="AG38" s="18">
        <v>0</v>
      </c>
      <c r="AH38" s="18">
        <v>0</v>
      </c>
    </row>
    <row r="39" spans="2:34" x14ac:dyDescent="0.35">
      <c r="B39" s="17" t="s">
        <v>75</v>
      </c>
      <c r="C39" s="18">
        <v>7.1501592503373124E-2</v>
      </c>
      <c r="D39" s="18">
        <v>7.0124972190760415E-2</v>
      </c>
      <c r="E39" s="18">
        <v>7.3272164357822925E-2</v>
      </c>
      <c r="G39" s="18">
        <v>0.1346042806605226</v>
      </c>
      <c r="H39" s="18">
        <v>7.5821740133894866E-2</v>
      </c>
      <c r="I39" s="18">
        <v>3.4455013942370293E-2</v>
      </c>
      <c r="J39" s="18">
        <v>1.3292284088517891E-2</v>
      </c>
      <c r="L39" s="18">
        <v>0.1043499498566859</v>
      </c>
      <c r="M39" s="18">
        <v>8.1938869287543181E-2</v>
      </c>
      <c r="N39" s="18">
        <v>3.1697568812090661E-2</v>
      </c>
      <c r="O39" s="18">
        <v>5.8695324547434868E-2</v>
      </c>
      <c r="P39" s="18">
        <v>8.0289291451790007E-2</v>
      </c>
      <c r="R39" s="18">
        <v>7.9396463554579605E-2</v>
      </c>
      <c r="S39" s="18">
        <v>6.5114143273084249E-2</v>
      </c>
      <c r="T39" s="18">
        <v>4.8253905144579647E-2</v>
      </c>
      <c r="U39" s="18">
        <v>0.1043499498566859</v>
      </c>
      <c r="W39" s="18">
        <v>6.0719620312030938E-2</v>
      </c>
      <c r="X39" s="18">
        <v>4.5499680340084482E-2</v>
      </c>
      <c r="Y39" s="18">
        <v>7.8580867149049299E-2</v>
      </c>
      <c r="Z39" s="18">
        <v>0.1075926032332242</v>
      </c>
      <c r="AB39" s="18">
        <v>6.8561147012621254E-2</v>
      </c>
      <c r="AC39" s="18">
        <v>7.4648154779687684E-2</v>
      </c>
      <c r="AE39" s="18">
        <v>0.22861762042152331</v>
      </c>
      <c r="AF39" s="18">
        <v>0</v>
      </c>
      <c r="AG39" s="18">
        <v>0</v>
      </c>
      <c r="AH39" s="18">
        <v>0</v>
      </c>
    </row>
    <row r="40" spans="2:34" x14ac:dyDescent="0.35">
      <c r="B40" s="17" t="s">
        <v>76</v>
      </c>
      <c r="C40" s="18">
        <v>7.9677207142597642E-2</v>
      </c>
      <c r="D40" s="18">
        <v>8.1113198298633629E-2</v>
      </c>
      <c r="E40" s="18">
        <v>7.8686071664548621E-2</v>
      </c>
      <c r="G40" s="18">
        <v>0.1110493605862394</v>
      </c>
      <c r="H40" s="18">
        <v>8.6505534862181599E-2</v>
      </c>
      <c r="I40" s="18">
        <v>5.3866790317391118E-2</v>
      </c>
      <c r="J40" s="18">
        <v>5.2496912915826408E-2</v>
      </c>
      <c r="L40" s="18">
        <v>3.9587383458251073E-2</v>
      </c>
      <c r="M40" s="18">
        <v>8.656430352922373E-2</v>
      </c>
      <c r="N40" s="18">
        <v>9.7211470159003222E-2</v>
      </c>
      <c r="O40" s="18">
        <v>6.7006838001976002E-2</v>
      </c>
      <c r="P40" s="18">
        <v>9.6905771334738974E-2</v>
      </c>
      <c r="R40" s="18">
        <v>9.9785316322536718E-2</v>
      </c>
      <c r="S40" s="18">
        <v>7.4526932979061766E-2</v>
      </c>
      <c r="T40" s="18">
        <v>9.117794592604643E-2</v>
      </c>
      <c r="U40" s="18">
        <v>3.9587383458251073E-2</v>
      </c>
      <c r="W40" s="18">
        <v>7.5052643064764335E-2</v>
      </c>
      <c r="X40" s="18">
        <v>9.632886986209728E-2</v>
      </c>
      <c r="Y40" s="18">
        <v>7.6986985387634696E-2</v>
      </c>
      <c r="Z40" s="18">
        <v>6.3022877092767562E-2</v>
      </c>
      <c r="AB40" s="18">
        <v>7.614733848417278E-2</v>
      </c>
      <c r="AC40" s="18">
        <v>8.3406546612813284E-2</v>
      </c>
      <c r="AE40" s="18">
        <v>0.25475815098683491</v>
      </c>
      <c r="AF40" s="18">
        <v>0</v>
      </c>
      <c r="AG40" s="18">
        <v>0</v>
      </c>
      <c r="AH40" s="18">
        <v>0</v>
      </c>
    </row>
    <row r="41" spans="2:34" x14ac:dyDescent="0.35">
      <c r="B41" s="17" t="s">
        <v>77</v>
      </c>
      <c r="C41" s="18">
        <v>6.2524368845533265E-2</v>
      </c>
      <c r="D41" s="18">
        <v>6.7558628422533171E-2</v>
      </c>
      <c r="E41" s="18">
        <v>5.7846905072458363E-2</v>
      </c>
      <c r="G41" s="18">
        <v>0.1004140965372905</v>
      </c>
      <c r="H41" s="18">
        <v>7.1299760952955329E-2</v>
      </c>
      <c r="I41" s="18">
        <v>3.6780709331156743E-2</v>
      </c>
      <c r="J41" s="18">
        <v>1.0183289526217E-2</v>
      </c>
      <c r="L41" s="18">
        <v>4.6819733105443247E-2</v>
      </c>
      <c r="M41" s="18">
        <v>7.6072662277528361E-2</v>
      </c>
      <c r="N41" s="18">
        <v>3.3142513156229923E-2</v>
      </c>
      <c r="O41" s="18">
        <v>9.7417461527581475E-2</v>
      </c>
      <c r="P41" s="18">
        <v>8.8928129697221442E-2</v>
      </c>
      <c r="R41" s="18">
        <v>7.0558976839971255E-2</v>
      </c>
      <c r="S41" s="18">
        <v>8.2826724401328183E-2</v>
      </c>
      <c r="T41" s="18">
        <v>3.9557027974557402E-2</v>
      </c>
      <c r="U41" s="18">
        <v>4.6819733105443247E-2</v>
      </c>
      <c r="W41" s="18">
        <v>4.9051474720360547E-2</v>
      </c>
      <c r="X41" s="18">
        <v>6.4448072038569379E-2</v>
      </c>
      <c r="Y41" s="18">
        <v>5.8137848982044708E-2</v>
      </c>
      <c r="Z41" s="18">
        <v>7.5898910529815553E-2</v>
      </c>
      <c r="AB41" s="18">
        <v>6.5201081658255111E-2</v>
      </c>
      <c r="AC41" s="18">
        <v>6.0654103454339678E-2</v>
      </c>
      <c r="AE41" s="18">
        <v>0</v>
      </c>
      <c r="AF41" s="18">
        <v>0.32297404068415891</v>
      </c>
      <c r="AG41" s="18">
        <v>0</v>
      </c>
      <c r="AH41" s="18">
        <v>0</v>
      </c>
    </row>
    <row r="42" spans="2:34" x14ac:dyDescent="0.35">
      <c r="B42" s="17" t="s">
        <v>78</v>
      </c>
      <c r="C42" s="18">
        <v>7.5383542497439865E-2</v>
      </c>
      <c r="D42" s="18">
        <v>8.0110607480255197E-2</v>
      </c>
      <c r="E42" s="18">
        <v>7.1084005758856719E-2</v>
      </c>
      <c r="G42" s="18">
        <v>6.9506870291802039E-2</v>
      </c>
      <c r="H42" s="18">
        <v>8.4524560136061272E-2</v>
      </c>
      <c r="I42" s="18">
        <v>8.0331262843258228E-2</v>
      </c>
      <c r="J42" s="18">
        <v>3.2241259341691822E-2</v>
      </c>
      <c r="L42" s="18">
        <v>6.6463681403454378E-2</v>
      </c>
      <c r="M42" s="18">
        <v>0.10427130621762461</v>
      </c>
      <c r="N42" s="18">
        <v>8.5832109106976529E-2</v>
      </c>
      <c r="O42" s="18">
        <v>8.7446266213608029E-2</v>
      </c>
      <c r="P42" s="18">
        <v>8.6079602431743424E-2</v>
      </c>
      <c r="R42" s="18">
        <v>9.0603455120295107E-2</v>
      </c>
      <c r="S42" s="18">
        <v>7.7352730908359688E-2</v>
      </c>
      <c r="T42" s="18">
        <v>6.2316103540191542E-2</v>
      </c>
      <c r="U42" s="18">
        <v>6.6463681403454378E-2</v>
      </c>
      <c r="W42" s="18">
        <v>8.3549275095910563E-2</v>
      </c>
      <c r="X42" s="18">
        <v>7.1173936201160665E-2</v>
      </c>
      <c r="Y42" s="18">
        <v>7.8579612804429461E-2</v>
      </c>
      <c r="Z42" s="18">
        <v>7.9174869043184021E-2</v>
      </c>
      <c r="AB42" s="18">
        <v>8.5518387337963589E-2</v>
      </c>
      <c r="AC42" s="18">
        <v>6.7045248806844357E-2</v>
      </c>
      <c r="AE42" s="18">
        <v>0</v>
      </c>
      <c r="AF42" s="18">
        <v>0.3893990098745877</v>
      </c>
      <c r="AG42" s="18">
        <v>0</v>
      </c>
      <c r="AH42" s="18">
        <v>0</v>
      </c>
    </row>
    <row r="43" spans="2:34" x14ac:dyDescent="0.35">
      <c r="B43" s="17" t="s">
        <v>79</v>
      </c>
      <c r="C43" s="18">
        <v>5.5681544679830747E-2</v>
      </c>
      <c r="D43" s="18">
        <v>4.9165830783631188E-2</v>
      </c>
      <c r="E43" s="18">
        <v>6.2493307667099582E-2</v>
      </c>
      <c r="G43" s="18">
        <v>3.99990844152762E-2</v>
      </c>
      <c r="H43" s="18">
        <v>6.4960350178511886E-2</v>
      </c>
      <c r="I43" s="18">
        <v>5.83138994119696E-2</v>
      </c>
      <c r="J43" s="18">
        <v>4.3271776662148868E-2</v>
      </c>
      <c r="L43" s="18">
        <v>3.9516483966434438E-2</v>
      </c>
      <c r="M43" s="18">
        <v>1.9171228428086311E-2</v>
      </c>
      <c r="N43" s="18">
        <v>9.9423390969410538E-2</v>
      </c>
      <c r="O43" s="18">
        <v>6.5784549478772256E-2</v>
      </c>
      <c r="P43" s="18">
        <v>5.2722427214422697E-2</v>
      </c>
      <c r="R43" s="18">
        <v>4.104573207093045E-2</v>
      </c>
      <c r="S43" s="18">
        <v>5.8828526954249429E-2</v>
      </c>
      <c r="T43" s="18">
        <v>7.8938994352736186E-2</v>
      </c>
      <c r="U43" s="18">
        <v>3.9516483966434438E-2</v>
      </c>
      <c r="W43" s="18">
        <v>6.2972078025691797E-2</v>
      </c>
      <c r="X43" s="18">
        <v>6.4160957439403643E-2</v>
      </c>
      <c r="Y43" s="18">
        <v>6.1663103492419623E-2</v>
      </c>
      <c r="Z43" s="18">
        <v>3.7602256802331001E-2</v>
      </c>
      <c r="AB43" s="18">
        <v>4.0309386948311571E-2</v>
      </c>
      <c r="AC43" s="18">
        <v>6.965318383727169E-2</v>
      </c>
      <c r="AE43" s="18">
        <v>0</v>
      </c>
      <c r="AF43" s="18">
        <v>0.28762694944125328</v>
      </c>
      <c r="AG43" s="18">
        <v>0</v>
      </c>
      <c r="AH43" s="18">
        <v>0</v>
      </c>
    </row>
    <row r="44" spans="2:34" x14ac:dyDescent="0.35">
      <c r="B44" s="17" t="s">
        <v>80</v>
      </c>
      <c r="C44" s="18">
        <v>7.5526528229554302E-2</v>
      </c>
      <c r="D44" s="18">
        <v>6.8413946107495724E-2</v>
      </c>
      <c r="E44" s="18">
        <v>8.3044075403309145E-2</v>
      </c>
      <c r="G44" s="18">
        <v>4.0515262852523659E-2</v>
      </c>
      <c r="H44" s="18">
        <v>7.5261220700420628E-2</v>
      </c>
      <c r="I44" s="18">
        <v>9.9391943665101359E-2</v>
      </c>
      <c r="J44" s="18">
        <v>8.7608334777041968E-2</v>
      </c>
      <c r="L44" s="18">
        <v>9.4602030574238993E-2</v>
      </c>
      <c r="M44" s="18">
        <v>5.0909210532725159E-2</v>
      </c>
      <c r="N44" s="18">
        <v>0.10142127080399389</v>
      </c>
      <c r="O44" s="18">
        <v>8.0207008617889042E-2</v>
      </c>
      <c r="P44" s="18">
        <v>6.4109354280865463E-2</v>
      </c>
      <c r="R44" s="18">
        <v>5.2562749946533538E-2</v>
      </c>
      <c r="S44" s="18">
        <v>6.6460728612177791E-2</v>
      </c>
      <c r="T44" s="18">
        <v>9.8870140317055877E-2</v>
      </c>
      <c r="U44" s="18">
        <v>9.4602030574238993E-2</v>
      </c>
      <c r="W44" s="18">
        <v>8.8836124844081404E-2</v>
      </c>
      <c r="X44" s="18">
        <v>8.9157625476017396E-2</v>
      </c>
      <c r="Y44" s="18">
        <v>5.8643177070157357E-2</v>
      </c>
      <c r="Z44" s="18">
        <v>5.9484425267600657E-2</v>
      </c>
      <c r="AB44" s="18">
        <v>7.1197511196080907E-2</v>
      </c>
      <c r="AC44" s="18">
        <v>7.992732565550309E-2</v>
      </c>
      <c r="AE44" s="18">
        <v>0</v>
      </c>
      <c r="AF44" s="18">
        <v>0</v>
      </c>
      <c r="AG44" s="18">
        <v>0.21202897116198191</v>
      </c>
      <c r="AH44" s="18">
        <v>0</v>
      </c>
    </row>
    <row r="45" spans="2:34" x14ac:dyDescent="0.35">
      <c r="B45" s="17" t="s">
        <v>81</v>
      </c>
      <c r="C45" s="18">
        <v>8.1743451195861641E-2</v>
      </c>
      <c r="D45" s="18">
        <v>0.1037147505721057</v>
      </c>
      <c r="E45" s="18">
        <v>5.7782773545003198E-2</v>
      </c>
      <c r="G45" s="18">
        <v>7.5600863926366446E-2</v>
      </c>
      <c r="H45" s="18">
        <v>8.0100433607541405E-2</v>
      </c>
      <c r="I45" s="18">
        <v>9.4803736656660031E-2</v>
      </c>
      <c r="J45" s="18">
        <v>6.3272852036154417E-2</v>
      </c>
      <c r="L45" s="18">
        <v>9.0596536874182565E-2</v>
      </c>
      <c r="M45" s="18">
        <v>7.8125396114422152E-2</v>
      </c>
      <c r="N45" s="18">
        <v>7.945080873784631E-2</v>
      </c>
      <c r="O45" s="18">
        <v>0.10230070992967891</v>
      </c>
      <c r="P45" s="18">
        <v>7.1771206459319559E-2</v>
      </c>
      <c r="R45" s="18">
        <v>8.1823876805773271E-2</v>
      </c>
      <c r="S45" s="18">
        <v>9.0903186639403374E-2</v>
      </c>
      <c r="T45" s="18">
        <v>6.4420355176381949E-2</v>
      </c>
      <c r="U45" s="18">
        <v>9.0596536874182565E-2</v>
      </c>
      <c r="W45" s="18">
        <v>7.1829645509003948E-2</v>
      </c>
      <c r="X45" s="18">
        <v>8.7725582041825234E-2</v>
      </c>
      <c r="Y45" s="18">
        <v>9.7753645453477339E-2</v>
      </c>
      <c r="Z45" s="18">
        <v>6.6904088313601978E-2</v>
      </c>
      <c r="AB45" s="18">
        <v>6.9700985127066184E-2</v>
      </c>
      <c r="AC45" s="18">
        <v>9.0642357022959794E-2</v>
      </c>
      <c r="AE45" s="18">
        <v>0</v>
      </c>
      <c r="AF45" s="18">
        <v>0</v>
      </c>
      <c r="AG45" s="18">
        <v>0.2294820146321255</v>
      </c>
      <c r="AH45" s="18">
        <v>0</v>
      </c>
    </row>
    <row r="46" spans="2:34" x14ac:dyDescent="0.35">
      <c r="B46" s="17" t="s">
        <v>82</v>
      </c>
      <c r="C46" s="18">
        <v>9.7473441222555746E-2</v>
      </c>
      <c r="D46" s="18">
        <v>9.4420242785625982E-2</v>
      </c>
      <c r="E46" s="18">
        <v>0.10106136701188</v>
      </c>
      <c r="G46" s="18">
        <v>2.517849309387854E-2</v>
      </c>
      <c r="H46" s="18">
        <v>0.10776760769572689</v>
      </c>
      <c r="I46" s="18">
        <v>0.1071478974576732</v>
      </c>
      <c r="J46" s="18">
        <v>0.1972505895317811</v>
      </c>
      <c r="L46" s="18">
        <v>0.1044714407034919</v>
      </c>
      <c r="M46" s="18">
        <v>6.3931563803292915E-2</v>
      </c>
      <c r="N46" s="18">
        <v>5.6345888788672242E-2</v>
      </c>
      <c r="O46" s="18">
        <v>8.6205529149757654E-2</v>
      </c>
      <c r="P46" s="18">
        <v>0.10765524007511949</v>
      </c>
      <c r="R46" s="18">
        <v>8.4497419004380792E-2</v>
      </c>
      <c r="S46" s="18">
        <v>0.10875862406879749</v>
      </c>
      <c r="T46" s="18">
        <v>9.3171457553910889E-2</v>
      </c>
      <c r="U46" s="18">
        <v>0.1044714407034919</v>
      </c>
      <c r="W46" s="18">
        <v>0.10461362657396631</v>
      </c>
      <c r="X46" s="18">
        <v>0.1220666319119912</v>
      </c>
      <c r="Y46" s="18">
        <v>8.654961871492145E-2</v>
      </c>
      <c r="Z46" s="18">
        <v>7.7941587011701494E-2</v>
      </c>
      <c r="AB46" s="18">
        <v>9.9283373685116111E-2</v>
      </c>
      <c r="AC46" s="18">
        <v>9.6638774422760684E-2</v>
      </c>
      <c r="AE46" s="18">
        <v>0</v>
      </c>
      <c r="AF46" s="18">
        <v>0</v>
      </c>
      <c r="AG46" s="18">
        <v>0.27364151302203138</v>
      </c>
      <c r="AH46" s="18">
        <v>0</v>
      </c>
    </row>
    <row r="47" spans="2:34" x14ac:dyDescent="0.35">
      <c r="B47" s="17" t="s">
        <v>83</v>
      </c>
      <c r="C47" s="18">
        <v>0.10146510979787481</v>
      </c>
      <c r="D47" s="18">
        <v>0.1068419229428141</v>
      </c>
      <c r="E47" s="18">
        <v>9.3600335983470687E-2</v>
      </c>
      <c r="G47" s="18">
        <v>2.579405162068471E-2</v>
      </c>
      <c r="H47" s="18">
        <v>9.3738404360982269E-2</v>
      </c>
      <c r="I47" s="18">
        <v>0.17077218262303709</v>
      </c>
      <c r="J47" s="18">
        <v>0.10465878215135151</v>
      </c>
      <c r="L47" s="18">
        <v>9.7878439779576665E-2</v>
      </c>
      <c r="M47" s="18">
        <v>8.3212284510801107E-2</v>
      </c>
      <c r="N47" s="18">
        <v>0.17603282760752401</v>
      </c>
      <c r="O47" s="18">
        <v>5.0877080442294977E-2</v>
      </c>
      <c r="P47" s="18">
        <v>0.1129436380992714</v>
      </c>
      <c r="R47" s="18">
        <v>9.2467214122400471E-2</v>
      </c>
      <c r="S47" s="18">
        <v>6.5299897746904992E-2</v>
      </c>
      <c r="T47" s="18">
        <v>0.15803625041209499</v>
      </c>
      <c r="U47" s="18">
        <v>9.7878439779576665E-2</v>
      </c>
      <c r="W47" s="18">
        <v>9.5433365308391416E-2</v>
      </c>
      <c r="X47" s="18">
        <v>9.3082380239941059E-2</v>
      </c>
      <c r="Y47" s="18">
        <v>9.5095622035905103E-2</v>
      </c>
      <c r="Z47" s="18">
        <v>0.103778860418991</v>
      </c>
      <c r="AB47" s="18">
        <v>0.1081370650866096</v>
      </c>
      <c r="AC47" s="18">
        <v>9.637967000915712E-2</v>
      </c>
      <c r="AE47" s="18">
        <v>0</v>
      </c>
      <c r="AF47" s="18">
        <v>0</v>
      </c>
      <c r="AG47" s="18">
        <v>0.28484750118386137</v>
      </c>
      <c r="AH47" s="18">
        <v>0</v>
      </c>
    </row>
    <row r="48" spans="2:34" x14ac:dyDescent="0.35">
      <c r="B48" s="17" t="s">
        <v>84</v>
      </c>
      <c r="C48" s="18">
        <v>6.9664094068671314E-2</v>
      </c>
      <c r="D48" s="18">
        <v>6.9493787783948713E-2</v>
      </c>
      <c r="E48" s="18">
        <v>7.0220537792414731E-2</v>
      </c>
      <c r="G48" s="18">
        <v>4.7742632705862322E-3</v>
      </c>
      <c r="H48" s="18">
        <v>6.1274728616053813E-2</v>
      </c>
      <c r="I48" s="18">
        <v>0.1025707495096059</v>
      </c>
      <c r="J48" s="18">
        <v>0.16398834177724961</v>
      </c>
      <c r="L48" s="18">
        <v>6.2440459000334521E-2</v>
      </c>
      <c r="M48" s="18">
        <v>7.5894485021492444E-2</v>
      </c>
      <c r="N48" s="18">
        <v>4.1326804489868023E-2</v>
      </c>
      <c r="O48" s="18">
        <v>9.4086246773987151E-2</v>
      </c>
      <c r="P48" s="18">
        <v>5.9863605196227292E-2</v>
      </c>
      <c r="R48" s="18">
        <v>6.73752366843655E-2</v>
      </c>
      <c r="S48" s="18">
        <v>9.0371034462715882E-2</v>
      </c>
      <c r="T48" s="18">
        <v>5.1775681545455338E-2</v>
      </c>
      <c r="U48" s="18">
        <v>6.2440459000334521E-2</v>
      </c>
      <c r="W48" s="18">
        <v>7.3492466907073964E-2</v>
      </c>
      <c r="X48" s="18">
        <v>7.6462217598597268E-2</v>
      </c>
      <c r="Y48" s="18">
        <v>6.5557269801371776E-2</v>
      </c>
      <c r="Z48" s="18">
        <v>5.8236729111891719E-2</v>
      </c>
      <c r="AB48" s="18">
        <v>7.8100693425874765E-2</v>
      </c>
      <c r="AC48" s="18">
        <v>6.2776851275661544E-2</v>
      </c>
      <c r="AE48" s="18">
        <v>0</v>
      </c>
      <c r="AF48" s="18">
        <v>0</v>
      </c>
      <c r="AG48" s="18">
        <v>0</v>
      </c>
      <c r="AH48" s="18">
        <v>0.5068479275862513</v>
      </c>
    </row>
    <row r="49" spans="2:34" x14ac:dyDescent="0.35">
      <c r="B49" s="17" t="s">
        <v>85</v>
      </c>
      <c r="C49" s="18">
        <v>5.6306172481805791E-2</v>
      </c>
      <c r="D49" s="18">
        <v>5.3898613491345788E-2</v>
      </c>
      <c r="E49" s="18">
        <v>5.9021350073802187E-2</v>
      </c>
      <c r="G49" s="18">
        <v>9.3644988530651105E-3</v>
      </c>
      <c r="H49" s="18">
        <v>3.5619238965322167E-2</v>
      </c>
      <c r="I49" s="18">
        <v>8.5822474426513362E-2</v>
      </c>
      <c r="J49" s="18">
        <v>0.1737328734391016</v>
      </c>
      <c r="L49" s="18">
        <v>5.2446206657599227E-2</v>
      </c>
      <c r="M49" s="18">
        <v>9.0416476234668849E-2</v>
      </c>
      <c r="N49" s="18">
        <v>5.47538589676691E-2</v>
      </c>
      <c r="O49" s="18">
        <v>8.3291084469529569E-2</v>
      </c>
      <c r="P49" s="18">
        <v>2.670926862526881E-2</v>
      </c>
      <c r="R49" s="18">
        <v>6.2484515411226578E-2</v>
      </c>
      <c r="S49" s="18">
        <v>5.4772111054101263E-2</v>
      </c>
      <c r="T49" s="18">
        <v>5.4018471050004638E-2</v>
      </c>
      <c r="U49" s="18">
        <v>5.2446206657599227E-2</v>
      </c>
      <c r="W49" s="18">
        <v>6.4035902489169225E-2</v>
      </c>
      <c r="X49" s="18">
        <v>6.6264169357377695E-2</v>
      </c>
      <c r="Y49" s="18">
        <v>5.3321909478777622E-2</v>
      </c>
      <c r="Z49" s="18">
        <v>4.6711375049541322E-2</v>
      </c>
      <c r="AB49" s="18">
        <v>6.9656445197504011E-2</v>
      </c>
      <c r="AC49" s="18">
        <v>4.1369394484278572E-2</v>
      </c>
      <c r="AE49" s="18">
        <v>0</v>
      </c>
      <c r="AF49" s="18">
        <v>0</v>
      </c>
      <c r="AG49" s="18">
        <v>0</v>
      </c>
      <c r="AH49" s="18">
        <v>0.40966106305186878</v>
      </c>
    </row>
    <row r="50" spans="2:34" x14ac:dyDescent="0.35">
      <c r="B50" s="17" t="s">
        <v>86</v>
      </c>
      <c r="C50" s="18">
        <v>1.147548448658608E-2</v>
      </c>
      <c r="D50" s="18">
        <v>5.0839630192978944E-3</v>
      </c>
      <c r="E50" s="18">
        <v>1.7918059407478541E-2</v>
      </c>
      <c r="G50" s="18">
        <v>4.8983593253179919E-3</v>
      </c>
      <c r="H50" s="18">
        <v>6.2145006386980272E-3</v>
      </c>
      <c r="I50" s="18">
        <v>1.299795194992719E-2</v>
      </c>
      <c r="J50" s="18">
        <v>4.7007725944828889E-2</v>
      </c>
      <c r="L50" s="18">
        <v>6.9796098131292977E-3</v>
      </c>
      <c r="M50" s="18">
        <v>7.5624949485351431E-3</v>
      </c>
      <c r="N50" s="18">
        <v>1.631462366008642E-2</v>
      </c>
      <c r="O50" s="18">
        <v>1.6954099074043379E-2</v>
      </c>
      <c r="P50" s="18">
        <v>0</v>
      </c>
      <c r="R50" s="18">
        <v>3.5894213906030432E-3</v>
      </c>
      <c r="S50" s="18">
        <v>9.5654401415434295E-3</v>
      </c>
      <c r="T50" s="18">
        <v>2.5546135770504699E-2</v>
      </c>
      <c r="U50" s="18">
        <v>6.9796098131292977E-3</v>
      </c>
      <c r="W50" s="18">
        <v>1.4158138765558451E-2</v>
      </c>
      <c r="X50" s="18">
        <v>1.1476296207636179E-2</v>
      </c>
      <c r="Y50" s="18">
        <v>1.535859335672869E-2</v>
      </c>
      <c r="Z50" s="18">
        <v>3.6420022345569941E-3</v>
      </c>
      <c r="AB50" s="18">
        <v>6.0235155433735607E-3</v>
      </c>
      <c r="AC50" s="18">
        <v>1.4538002209492329E-2</v>
      </c>
      <c r="AE50" s="18">
        <v>0</v>
      </c>
      <c r="AF50" s="18">
        <v>0</v>
      </c>
      <c r="AG50" s="18">
        <v>0</v>
      </c>
      <c r="AH50" s="18">
        <v>8.3491009361880072E-2</v>
      </c>
    </row>
    <row r="52" spans="2:34" x14ac:dyDescent="0.35">
      <c r="B52" s="14" t="s">
        <v>87</v>
      </c>
    </row>
    <row r="53" spans="2:34" x14ac:dyDescent="0.35">
      <c r="B53" s="15" t="s">
        <v>15</v>
      </c>
    </row>
    <row r="54" spans="2:34" x14ac:dyDescent="0.35">
      <c r="B54" s="11" t="s">
        <v>55</v>
      </c>
      <c r="C54" s="16">
        <v>1005</v>
      </c>
      <c r="D54" s="16">
        <v>480</v>
      </c>
      <c r="E54" s="16">
        <v>523</v>
      </c>
      <c r="G54" s="16">
        <v>220</v>
      </c>
      <c r="H54" s="16">
        <v>394</v>
      </c>
      <c r="I54" s="16">
        <v>300</v>
      </c>
      <c r="J54" s="16">
        <v>91</v>
      </c>
      <c r="L54" s="16">
        <v>172</v>
      </c>
      <c r="M54" s="16">
        <v>141</v>
      </c>
      <c r="N54" s="16">
        <v>125</v>
      </c>
      <c r="O54" s="16">
        <v>118</v>
      </c>
      <c r="P54" s="16">
        <v>111</v>
      </c>
      <c r="R54" s="16">
        <v>303</v>
      </c>
      <c r="S54" s="16">
        <v>307</v>
      </c>
      <c r="T54" s="16">
        <v>223</v>
      </c>
      <c r="U54" s="16">
        <v>172</v>
      </c>
      <c r="W54" s="16">
        <v>189</v>
      </c>
      <c r="X54" s="16">
        <v>302</v>
      </c>
      <c r="Y54" s="16">
        <v>206</v>
      </c>
      <c r="Z54" s="16">
        <v>280</v>
      </c>
      <c r="AB54" s="16">
        <v>474</v>
      </c>
      <c r="AC54" s="16">
        <v>527</v>
      </c>
      <c r="AE54" s="16">
        <v>314</v>
      </c>
      <c r="AF54" s="16">
        <v>197</v>
      </c>
      <c r="AG54" s="16">
        <v>355</v>
      </c>
      <c r="AH54" s="16">
        <v>139</v>
      </c>
    </row>
    <row r="55" spans="2:34" x14ac:dyDescent="0.35">
      <c r="B55" s="12" t="s">
        <v>56</v>
      </c>
      <c r="C55" s="16">
        <v>1008</v>
      </c>
      <c r="D55" s="16">
        <v>502</v>
      </c>
      <c r="E55" s="16">
        <v>503</v>
      </c>
      <c r="G55" s="16">
        <v>221</v>
      </c>
      <c r="H55" s="16">
        <v>414</v>
      </c>
      <c r="I55" s="16">
        <v>283</v>
      </c>
      <c r="J55" s="16">
        <v>90</v>
      </c>
      <c r="L55" s="16">
        <v>171</v>
      </c>
      <c r="M55" s="16">
        <v>131</v>
      </c>
      <c r="N55" s="16">
        <v>156</v>
      </c>
      <c r="O55" s="16">
        <v>111</v>
      </c>
      <c r="P55" s="16">
        <v>95</v>
      </c>
      <c r="R55" s="16">
        <v>277</v>
      </c>
      <c r="S55" s="16">
        <v>308</v>
      </c>
      <c r="T55" s="16">
        <v>252</v>
      </c>
      <c r="U55" s="16">
        <v>171</v>
      </c>
      <c r="W55" s="16">
        <v>202</v>
      </c>
      <c r="X55" s="16">
        <v>311</v>
      </c>
      <c r="Y55" s="16">
        <v>200</v>
      </c>
      <c r="Z55" s="16">
        <v>268</v>
      </c>
      <c r="AB55" s="16">
        <v>470</v>
      </c>
      <c r="AC55" s="16">
        <v>534</v>
      </c>
      <c r="AE55" s="16">
        <v>315</v>
      </c>
      <c r="AF55" s="16">
        <v>195</v>
      </c>
      <c r="AG55" s="16">
        <v>359</v>
      </c>
      <c r="AH55" s="16">
        <v>139</v>
      </c>
    </row>
    <row r="56" spans="2:34" x14ac:dyDescent="0.35">
      <c r="B56" s="17" t="s">
        <v>30</v>
      </c>
      <c r="C56" s="18">
        <v>0.52953035206451959</v>
      </c>
      <c r="D56" s="18">
        <v>0.59558074821564744</v>
      </c>
      <c r="E56" s="18">
        <v>0.46348645257634508</v>
      </c>
      <c r="G56" s="18">
        <v>0.55131526008161336</v>
      </c>
      <c r="H56" s="18">
        <v>0.53538617618216044</v>
      </c>
      <c r="I56" s="18">
        <v>0.49625507949652692</v>
      </c>
      <c r="J56" s="18">
        <v>0.55385403290268498</v>
      </c>
      <c r="L56" s="18">
        <v>0.56974433321536078</v>
      </c>
      <c r="M56" s="18">
        <v>0.50763883433482548</v>
      </c>
      <c r="N56" s="18">
        <v>0.57710355846044437</v>
      </c>
      <c r="O56" s="18">
        <v>0.48686210139198038</v>
      </c>
      <c r="P56" s="18">
        <v>0.50793409956931046</v>
      </c>
      <c r="R56" s="18">
        <v>0.51106529251913324</v>
      </c>
      <c r="S56" s="18">
        <v>0.50661659750431021</v>
      </c>
      <c r="T56" s="18">
        <v>0.55046331014336747</v>
      </c>
      <c r="U56" s="18">
        <v>0.56974433321536078</v>
      </c>
      <c r="W56" s="18">
        <v>0.48544288208774572</v>
      </c>
      <c r="X56" s="18">
        <v>0.52499735044766516</v>
      </c>
      <c r="Y56" s="18">
        <v>0.47213303524526617</v>
      </c>
      <c r="Z56" s="18">
        <v>0.60457498304961099</v>
      </c>
      <c r="AB56" s="18">
        <v>0</v>
      </c>
      <c r="AC56" s="18">
        <v>1</v>
      </c>
      <c r="AE56" s="18">
        <v>0.54242985327774895</v>
      </c>
      <c r="AF56" s="18">
        <v>0.53982360438437837</v>
      </c>
      <c r="AG56" s="18">
        <v>0.5405006688477082</v>
      </c>
      <c r="AH56" s="18">
        <v>0.45724885009227551</v>
      </c>
    </row>
    <row r="57" spans="2:34" x14ac:dyDescent="0.35">
      <c r="B57" s="17" t="s">
        <v>31</v>
      </c>
      <c r="C57" s="18">
        <v>0.46634471876662859</v>
      </c>
      <c r="D57" s="18">
        <v>0.40247568382727522</v>
      </c>
      <c r="E57" s="18">
        <v>0.53267488395125739</v>
      </c>
      <c r="G57" s="18">
        <v>0.44868473991838659</v>
      </c>
      <c r="H57" s="18">
        <v>0.46250213623917891</v>
      </c>
      <c r="I57" s="18">
        <v>0.49559622889356081</v>
      </c>
      <c r="J57" s="18">
        <v>0.43530518002294671</v>
      </c>
      <c r="L57" s="18">
        <v>0.43025566678463922</v>
      </c>
      <c r="M57" s="18">
        <v>0.49236116566517452</v>
      </c>
      <c r="N57" s="18">
        <v>0.41665946073203147</v>
      </c>
      <c r="O57" s="18">
        <v>0.51313789860801939</v>
      </c>
      <c r="P57" s="18">
        <v>0.49206590043068971</v>
      </c>
      <c r="R57" s="18">
        <v>0.48126105835563371</v>
      </c>
      <c r="S57" s="18">
        <v>0.48994804994475027</v>
      </c>
      <c r="T57" s="18">
        <v>0.44566029307484201</v>
      </c>
      <c r="U57" s="18">
        <v>0.43025566678463922</v>
      </c>
      <c r="W57" s="18">
        <v>0.5083724641037054</v>
      </c>
      <c r="X57" s="18">
        <v>0.47160203176290288</v>
      </c>
      <c r="Y57" s="18">
        <v>0.52786696475473394</v>
      </c>
      <c r="Z57" s="18">
        <v>0.38852331863007289</v>
      </c>
      <c r="AB57" s="18">
        <v>1</v>
      </c>
      <c r="AC57" s="18">
        <v>0</v>
      </c>
      <c r="AE57" s="18">
        <v>0.45757014672225088</v>
      </c>
      <c r="AF57" s="18">
        <v>0.46017639561562163</v>
      </c>
      <c r="AG57" s="18">
        <v>0.45601573781682608</v>
      </c>
      <c r="AH57" s="18">
        <v>0.52176800940033363</v>
      </c>
    </row>
    <row r="58" spans="2:34" x14ac:dyDescent="0.35">
      <c r="B58" s="17" t="s">
        <v>88</v>
      </c>
      <c r="C58" s="18">
        <v>4.1249291688517809E-3</v>
      </c>
      <c r="D58" s="18">
        <v>1.9435679570774609E-3</v>
      </c>
      <c r="E58" s="18">
        <v>3.8386634723975169E-3</v>
      </c>
      <c r="G58" s="18">
        <v>0</v>
      </c>
      <c r="H58" s="18">
        <v>2.1116875786606789E-3</v>
      </c>
      <c r="I58" s="18">
        <v>8.1486916099123563E-3</v>
      </c>
      <c r="J58" s="18">
        <v>1.084078707436844E-2</v>
      </c>
      <c r="L58" s="18">
        <v>0</v>
      </c>
      <c r="M58" s="18">
        <v>0</v>
      </c>
      <c r="N58" s="18">
        <v>6.2369808075238096E-3</v>
      </c>
      <c r="O58" s="18">
        <v>0</v>
      </c>
      <c r="P58" s="18">
        <v>0</v>
      </c>
      <c r="R58" s="18">
        <v>7.6736491252330299E-3</v>
      </c>
      <c r="S58" s="18">
        <v>3.4353525509395449E-3</v>
      </c>
      <c r="T58" s="18">
        <v>3.8763967817902699E-3</v>
      </c>
      <c r="U58" s="18">
        <v>0</v>
      </c>
      <c r="W58" s="18">
        <v>6.1846538085489873E-3</v>
      </c>
      <c r="X58" s="18">
        <v>3.4006177894316449E-3</v>
      </c>
      <c r="Y58" s="18">
        <v>0</v>
      </c>
      <c r="Z58" s="18">
        <v>6.9016983203163016E-3</v>
      </c>
      <c r="AB58" s="18">
        <v>0</v>
      </c>
      <c r="AC58" s="18">
        <v>0</v>
      </c>
      <c r="AE58" s="18">
        <v>0</v>
      </c>
      <c r="AF58" s="18">
        <v>0</v>
      </c>
      <c r="AG58" s="18">
        <v>3.483593335465779E-3</v>
      </c>
      <c r="AH58" s="18">
        <v>2.098314050739095E-2</v>
      </c>
    </row>
    <row r="60" spans="2:34" ht="101.5" x14ac:dyDescent="0.35">
      <c r="B60" s="14" t="s">
        <v>89</v>
      </c>
    </row>
    <row r="61" spans="2:34" x14ac:dyDescent="0.35">
      <c r="B61" s="15" t="s">
        <v>15</v>
      </c>
    </row>
    <row r="62" spans="2:34" x14ac:dyDescent="0.35">
      <c r="B62" s="11" t="s">
        <v>55</v>
      </c>
      <c r="C62" s="16">
        <v>1005</v>
      </c>
      <c r="D62" s="16">
        <v>480</v>
      </c>
      <c r="E62" s="16">
        <v>523</v>
      </c>
      <c r="G62" s="16">
        <v>220</v>
      </c>
      <c r="H62" s="16">
        <v>394</v>
      </c>
      <c r="I62" s="16">
        <v>300</v>
      </c>
      <c r="J62" s="16">
        <v>91</v>
      </c>
      <c r="L62" s="16">
        <v>172</v>
      </c>
      <c r="M62" s="16">
        <v>141</v>
      </c>
      <c r="N62" s="16">
        <v>125</v>
      </c>
      <c r="O62" s="16">
        <v>118</v>
      </c>
      <c r="P62" s="16">
        <v>111</v>
      </c>
      <c r="R62" s="16">
        <v>303</v>
      </c>
      <c r="S62" s="16">
        <v>307</v>
      </c>
      <c r="T62" s="16">
        <v>223</v>
      </c>
      <c r="U62" s="16">
        <v>172</v>
      </c>
      <c r="W62" s="16">
        <v>189</v>
      </c>
      <c r="X62" s="16">
        <v>302</v>
      </c>
      <c r="Y62" s="16">
        <v>206</v>
      </c>
      <c r="Z62" s="16">
        <v>280</v>
      </c>
      <c r="AB62" s="16">
        <v>474</v>
      </c>
      <c r="AC62" s="16">
        <v>527</v>
      </c>
      <c r="AE62" s="16">
        <v>314</v>
      </c>
      <c r="AF62" s="16">
        <v>197</v>
      </c>
      <c r="AG62" s="16">
        <v>355</v>
      </c>
      <c r="AH62" s="16">
        <v>139</v>
      </c>
    </row>
    <row r="63" spans="2:34" x14ac:dyDescent="0.35">
      <c r="B63" s="12" t="s">
        <v>56</v>
      </c>
      <c r="C63" s="16">
        <v>1008</v>
      </c>
      <c r="D63" s="16">
        <v>502</v>
      </c>
      <c r="E63" s="16">
        <v>503</v>
      </c>
      <c r="G63" s="16">
        <v>221</v>
      </c>
      <c r="H63" s="16">
        <v>414</v>
      </c>
      <c r="I63" s="16">
        <v>283</v>
      </c>
      <c r="J63" s="16">
        <v>90</v>
      </c>
      <c r="L63" s="16">
        <v>171</v>
      </c>
      <c r="M63" s="16">
        <v>131</v>
      </c>
      <c r="N63" s="16">
        <v>156</v>
      </c>
      <c r="O63" s="16">
        <v>111</v>
      </c>
      <c r="P63" s="16">
        <v>95</v>
      </c>
      <c r="R63" s="16">
        <v>277</v>
      </c>
      <c r="S63" s="16">
        <v>308</v>
      </c>
      <c r="T63" s="16">
        <v>252</v>
      </c>
      <c r="U63" s="16">
        <v>171</v>
      </c>
      <c r="W63" s="16">
        <v>202</v>
      </c>
      <c r="X63" s="16">
        <v>311</v>
      </c>
      <c r="Y63" s="16">
        <v>200</v>
      </c>
      <c r="Z63" s="16">
        <v>268</v>
      </c>
      <c r="AB63" s="16">
        <v>470</v>
      </c>
      <c r="AC63" s="16">
        <v>534</v>
      </c>
      <c r="AE63" s="16">
        <v>315</v>
      </c>
      <c r="AF63" s="16">
        <v>195</v>
      </c>
      <c r="AG63" s="16">
        <v>359</v>
      </c>
      <c r="AH63" s="16">
        <v>139</v>
      </c>
    </row>
    <row r="64" spans="2:34" x14ac:dyDescent="0.35">
      <c r="B64" s="17" t="s">
        <v>90</v>
      </c>
      <c r="C64" s="18">
        <v>0.87013627317283559</v>
      </c>
      <c r="D64" s="18">
        <v>0.8594955444693102</v>
      </c>
      <c r="E64" s="18">
        <v>0.88558323952036799</v>
      </c>
      <c r="G64" s="18">
        <v>0.77272804619474655</v>
      </c>
      <c r="H64" s="18">
        <v>0.8772349448698965</v>
      </c>
      <c r="I64" s="18">
        <v>0.92857167582513678</v>
      </c>
      <c r="J64" s="18">
        <v>0.89280238100296272</v>
      </c>
      <c r="L64" s="18">
        <v>0.8388714316676783</v>
      </c>
      <c r="M64" s="18">
        <v>0.85810699936305734</v>
      </c>
      <c r="N64" s="18">
        <v>0.86746886997970574</v>
      </c>
      <c r="O64" s="18">
        <v>0.90177569994579698</v>
      </c>
      <c r="P64" s="18">
        <v>0.90082557051314927</v>
      </c>
      <c r="R64" s="18">
        <v>0.86921521493572029</v>
      </c>
      <c r="S64" s="18">
        <v>0.88576941766197459</v>
      </c>
      <c r="T64" s="18">
        <v>0.87332835271926756</v>
      </c>
      <c r="U64" s="18">
        <v>0.8388714316676783</v>
      </c>
      <c r="W64" s="18">
        <v>0.89632455861906646</v>
      </c>
      <c r="X64" s="18">
        <v>0.9114800287694953</v>
      </c>
      <c r="Y64" s="18">
        <v>0.91022418649327341</v>
      </c>
      <c r="Z64" s="18">
        <v>0.77303129766877499</v>
      </c>
      <c r="AB64" s="18">
        <v>0.90727791520585732</v>
      </c>
      <c r="AC64" s="18">
        <v>0.84058656905622642</v>
      </c>
      <c r="AE64" s="18">
        <v>0.85791921889359346</v>
      </c>
      <c r="AF64" s="18">
        <v>0.91490922220751014</v>
      </c>
      <c r="AG64" s="18">
        <v>0.87068086595632355</v>
      </c>
      <c r="AH64" s="18">
        <v>0.83346290080476493</v>
      </c>
    </row>
    <row r="65" spans="2:34" x14ac:dyDescent="0.35">
      <c r="B65" s="17" t="s">
        <v>91</v>
      </c>
      <c r="C65" s="18">
        <v>7.2108761558160483E-2</v>
      </c>
      <c r="D65" s="18">
        <v>8.8994615069575303E-2</v>
      </c>
      <c r="E65" s="18">
        <v>5.5656254897024242E-2</v>
      </c>
      <c r="G65" s="18">
        <v>0.16589705880915931</v>
      </c>
      <c r="H65" s="18">
        <v>6.6638542375187515E-2</v>
      </c>
      <c r="I65" s="18">
        <v>2.5606752668098691E-2</v>
      </c>
      <c r="J65" s="18">
        <v>1.3292284088517891E-2</v>
      </c>
      <c r="L65" s="18">
        <v>0.123806938423104</v>
      </c>
      <c r="M65" s="18">
        <v>6.1344750876782712E-2</v>
      </c>
      <c r="N65" s="18">
        <v>6.4568229585571166E-2</v>
      </c>
      <c r="O65" s="18">
        <v>4.7808777453812103E-2</v>
      </c>
      <c r="P65" s="18">
        <v>5.1549908329642603E-2</v>
      </c>
      <c r="R65" s="18">
        <v>6.4853808070986244E-2</v>
      </c>
      <c r="S65" s="18">
        <v>6.6386977452775595E-2</v>
      </c>
      <c r="T65" s="18">
        <v>5.1863685607404258E-2</v>
      </c>
      <c r="U65" s="18">
        <v>0.123806938423104</v>
      </c>
      <c r="W65" s="18">
        <v>2.5436489824303628E-2</v>
      </c>
      <c r="X65" s="18">
        <v>2.548298623041793E-2</v>
      </c>
      <c r="Y65" s="18">
        <v>5.312039549833595E-2</v>
      </c>
      <c r="Z65" s="18">
        <v>0.18278517116178811</v>
      </c>
      <c r="AB65" s="18">
        <v>4.901035423175757E-2</v>
      </c>
      <c r="AC65" s="18">
        <v>9.3012688517800993E-2</v>
      </c>
      <c r="AE65" s="18">
        <v>0.1223023748536191</v>
      </c>
      <c r="AF65" s="18">
        <v>5.5261196047854531E-2</v>
      </c>
      <c r="AG65" s="18">
        <v>5.1278321614948073E-2</v>
      </c>
      <c r="AH65" s="18">
        <v>3.5607993696246253E-2</v>
      </c>
    </row>
    <row r="66" spans="2:34" x14ac:dyDescent="0.35">
      <c r="B66" s="17" t="s">
        <v>92</v>
      </c>
      <c r="C66" s="18">
        <v>2.2263700765926379E-2</v>
      </c>
      <c r="D66" s="18">
        <v>1.8909460155841971E-2</v>
      </c>
      <c r="E66" s="18">
        <v>2.573483602970782E-2</v>
      </c>
      <c r="G66" s="18">
        <v>2.3309703411248599E-2</v>
      </c>
      <c r="H66" s="18">
        <v>2.8844738993547722E-2</v>
      </c>
      <c r="I66" s="18">
        <v>1.575336103632315E-2</v>
      </c>
      <c r="J66" s="18">
        <v>9.9459230836901023E-3</v>
      </c>
      <c r="L66" s="18">
        <v>1.8435468699713759E-2</v>
      </c>
      <c r="M66" s="18">
        <v>2.0971733950710031E-2</v>
      </c>
      <c r="N66" s="18">
        <v>2.9816132856746971E-2</v>
      </c>
      <c r="O66" s="18">
        <v>2.5547690676367089E-2</v>
      </c>
      <c r="P66" s="18">
        <v>1.5579656763997279E-2</v>
      </c>
      <c r="R66" s="18">
        <v>1.8377483810598279E-2</v>
      </c>
      <c r="S66" s="18">
        <v>2.4970077322745261E-2</v>
      </c>
      <c r="T66" s="18">
        <v>2.5834936039074771E-2</v>
      </c>
      <c r="U66" s="18">
        <v>1.8435468699713759E-2</v>
      </c>
      <c r="W66" s="18">
        <v>1.3120627308467249E-2</v>
      </c>
      <c r="X66" s="18">
        <v>2.3025990679357771E-2</v>
      </c>
      <c r="Y66" s="18">
        <v>1.628870731848512E-2</v>
      </c>
      <c r="Z66" s="18">
        <v>3.2977787423029037E-2</v>
      </c>
      <c r="AB66" s="18">
        <v>1.9307289729702751E-2</v>
      </c>
      <c r="AC66" s="18">
        <v>2.5040770779399479E-2</v>
      </c>
      <c r="AE66" s="18">
        <v>1.334281471130765E-2</v>
      </c>
      <c r="AF66" s="18">
        <v>8.0158903151378719E-3</v>
      </c>
      <c r="AG66" s="18">
        <v>3.8171461821466489E-2</v>
      </c>
      <c r="AH66" s="18">
        <v>2.1403788166797642E-2</v>
      </c>
    </row>
    <row r="67" spans="2:34" x14ac:dyDescent="0.35">
      <c r="B67" s="17" t="s">
        <v>93</v>
      </c>
      <c r="C67" s="18">
        <v>2.7225737745083391E-2</v>
      </c>
      <c r="D67" s="18">
        <v>2.4097178493594589E-2</v>
      </c>
      <c r="E67" s="18">
        <v>2.4951494564674631E-2</v>
      </c>
      <c r="G67" s="18">
        <v>1.8925636806513411E-2</v>
      </c>
      <c r="H67" s="18">
        <v>2.4644502443404891E-2</v>
      </c>
      <c r="I67" s="18">
        <v>1.944360635392442E-2</v>
      </c>
      <c r="J67" s="18">
        <v>8.3959411824829314E-2</v>
      </c>
      <c r="L67" s="18">
        <v>1.2526050344130049E-2</v>
      </c>
      <c r="M67" s="18">
        <v>4.4816779122032448E-2</v>
      </c>
      <c r="N67" s="18">
        <v>3.8146767577975971E-2</v>
      </c>
      <c r="O67" s="18">
        <v>1.6954099074043379E-2</v>
      </c>
      <c r="P67" s="18">
        <v>3.2044864393210852E-2</v>
      </c>
      <c r="R67" s="18">
        <v>3.6820023321981192E-2</v>
      </c>
      <c r="S67" s="18">
        <v>1.237663596374824E-2</v>
      </c>
      <c r="T67" s="18">
        <v>4.4852306092248453E-2</v>
      </c>
      <c r="U67" s="18">
        <v>1.2526050344130049E-2</v>
      </c>
      <c r="W67" s="18">
        <v>4.9808081391251979E-2</v>
      </c>
      <c r="X67" s="18">
        <v>2.9833345164324801E-2</v>
      </c>
      <c r="Y67" s="18">
        <v>2.0366710689905601E-2</v>
      </c>
      <c r="Z67" s="18">
        <v>7.3341922451624717E-3</v>
      </c>
      <c r="AB67" s="18">
        <v>2.220905106284269E-2</v>
      </c>
      <c r="AC67" s="18">
        <v>2.7684233693193571E-2</v>
      </c>
      <c r="AE67" s="18">
        <v>3.0576910685665361E-3</v>
      </c>
      <c r="AF67" s="18">
        <v>0</v>
      </c>
      <c r="AG67" s="18">
        <v>3.410597142909625E-2</v>
      </c>
      <c r="AH67" s="18">
        <v>0.1027357167892535</v>
      </c>
    </row>
    <row r="68" spans="2:34" x14ac:dyDescent="0.35">
      <c r="B68" s="17" t="s">
        <v>94</v>
      </c>
      <c r="C68" s="18">
        <v>8.2655267579941159E-3</v>
      </c>
      <c r="D68" s="18">
        <v>8.5032018116780201E-3</v>
      </c>
      <c r="E68" s="18">
        <v>8.0741749882253227E-3</v>
      </c>
      <c r="G68" s="18">
        <v>1.9139554778332051E-2</v>
      </c>
      <c r="H68" s="18">
        <v>2.637271317963436E-3</v>
      </c>
      <c r="I68" s="18">
        <v>1.062460411651673E-2</v>
      </c>
      <c r="J68" s="18">
        <v>0</v>
      </c>
      <c r="L68" s="18">
        <v>6.3601108653738867E-3</v>
      </c>
      <c r="M68" s="18">
        <v>1.4759736687417511E-2</v>
      </c>
      <c r="N68" s="18">
        <v>0</v>
      </c>
      <c r="O68" s="18">
        <v>7.9137328499804364E-3</v>
      </c>
      <c r="P68" s="18">
        <v>0</v>
      </c>
      <c r="R68" s="18">
        <v>1.07334698607141E-2</v>
      </c>
      <c r="S68" s="18">
        <v>1.0496891598756259E-2</v>
      </c>
      <c r="T68" s="18">
        <v>4.1207195420046574E-3</v>
      </c>
      <c r="U68" s="18">
        <v>6.3601108653738867E-3</v>
      </c>
      <c r="W68" s="18">
        <v>1.5310242856910621E-2</v>
      </c>
      <c r="X68" s="18">
        <v>1.0177649156404111E-2</v>
      </c>
      <c r="Y68" s="18">
        <v>0</v>
      </c>
      <c r="Z68" s="18">
        <v>3.8715515012455741E-3</v>
      </c>
      <c r="AB68" s="18">
        <v>2.1953897698395769E-3</v>
      </c>
      <c r="AC68" s="18">
        <v>1.3675737953379469E-2</v>
      </c>
      <c r="AE68" s="18">
        <v>3.3779004729132429E-3</v>
      </c>
      <c r="AF68" s="18">
        <v>2.1813691429497451E-2</v>
      </c>
      <c r="AG68" s="18">
        <v>5.7633791781657997E-3</v>
      </c>
      <c r="AH68" s="18">
        <v>6.7896005429378672E-3</v>
      </c>
    </row>
    <row r="70" spans="2:34" ht="261" x14ac:dyDescent="0.35">
      <c r="B70" s="14" t="s">
        <v>95</v>
      </c>
    </row>
    <row r="71" spans="2:34" x14ac:dyDescent="0.35">
      <c r="B71" s="15" t="s">
        <v>15</v>
      </c>
    </row>
    <row r="72" spans="2:34" x14ac:dyDescent="0.35">
      <c r="B72" s="11" t="s">
        <v>55</v>
      </c>
      <c r="C72" s="16">
        <v>1005</v>
      </c>
      <c r="D72" s="16">
        <v>480</v>
      </c>
      <c r="E72" s="16">
        <v>523</v>
      </c>
      <c r="G72" s="16">
        <v>220</v>
      </c>
      <c r="H72" s="16">
        <v>394</v>
      </c>
      <c r="I72" s="16">
        <v>300</v>
      </c>
      <c r="J72" s="16">
        <v>91</v>
      </c>
      <c r="L72" s="16">
        <v>172</v>
      </c>
      <c r="M72" s="16">
        <v>141</v>
      </c>
      <c r="N72" s="16">
        <v>125</v>
      </c>
      <c r="O72" s="16">
        <v>118</v>
      </c>
      <c r="P72" s="16">
        <v>111</v>
      </c>
      <c r="R72" s="16">
        <v>303</v>
      </c>
      <c r="S72" s="16">
        <v>307</v>
      </c>
      <c r="T72" s="16">
        <v>223</v>
      </c>
      <c r="U72" s="16">
        <v>172</v>
      </c>
      <c r="W72" s="16">
        <v>189</v>
      </c>
      <c r="X72" s="16">
        <v>302</v>
      </c>
      <c r="Y72" s="16">
        <v>206</v>
      </c>
      <c r="Z72" s="16">
        <v>280</v>
      </c>
      <c r="AB72" s="16">
        <v>474</v>
      </c>
      <c r="AC72" s="16">
        <v>527</v>
      </c>
      <c r="AE72" s="16">
        <v>314</v>
      </c>
      <c r="AF72" s="16">
        <v>197</v>
      </c>
      <c r="AG72" s="16">
        <v>355</v>
      </c>
      <c r="AH72" s="16">
        <v>139</v>
      </c>
    </row>
    <row r="73" spans="2:34" x14ac:dyDescent="0.35">
      <c r="B73" s="12" t="s">
        <v>56</v>
      </c>
      <c r="C73" s="16">
        <v>1008</v>
      </c>
      <c r="D73" s="16">
        <v>502</v>
      </c>
      <c r="E73" s="16">
        <v>503</v>
      </c>
      <c r="G73" s="16">
        <v>221</v>
      </c>
      <c r="H73" s="16">
        <v>414</v>
      </c>
      <c r="I73" s="16">
        <v>283</v>
      </c>
      <c r="J73" s="16">
        <v>90</v>
      </c>
      <c r="L73" s="16">
        <v>171</v>
      </c>
      <c r="M73" s="16">
        <v>131</v>
      </c>
      <c r="N73" s="16">
        <v>156</v>
      </c>
      <c r="O73" s="16">
        <v>111</v>
      </c>
      <c r="P73" s="16">
        <v>95</v>
      </c>
      <c r="R73" s="16">
        <v>277</v>
      </c>
      <c r="S73" s="16">
        <v>308</v>
      </c>
      <c r="T73" s="16">
        <v>252</v>
      </c>
      <c r="U73" s="16">
        <v>171</v>
      </c>
      <c r="W73" s="16">
        <v>202</v>
      </c>
      <c r="X73" s="16">
        <v>311</v>
      </c>
      <c r="Y73" s="16">
        <v>200</v>
      </c>
      <c r="Z73" s="16">
        <v>268</v>
      </c>
      <c r="AB73" s="16">
        <v>470</v>
      </c>
      <c r="AC73" s="16">
        <v>534</v>
      </c>
      <c r="AE73" s="16">
        <v>315</v>
      </c>
      <c r="AF73" s="16">
        <v>195</v>
      </c>
      <c r="AG73" s="16">
        <v>359</v>
      </c>
      <c r="AH73" s="16">
        <v>139</v>
      </c>
    </row>
    <row r="74" spans="2:34" x14ac:dyDescent="0.35">
      <c r="B74" s="17" t="s">
        <v>96</v>
      </c>
      <c r="C74" s="18">
        <v>0.50801124669333086</v>
      </c>
      <c r="D74" s="18">
        <v>0.49224485443527932</v>
      </c>
      <c r="E74" s="18">
        <v>0.5265648148843749</v>
      </c>
      <c r="G74" s="18">
        <v>0.34739383060759899</v>
      </c>
      <c r="H74" s="18">
        <v>0.49906208731879748</v>
      </c>
      <c r="I74" s="18">
        <v>0.60298396142260158</v>
      </c>
      <c r="J74" s="18">
        <v>0.64463748867124804</v>
      </c>
      <c r="L74" s="18">
        <v>0.48721075321621121</v>
      </c>
      <c r="M74" s="18">
        <v>0.42328504293232683</v>
      </c>
      <c r="N74" s="18">
        <v>0.49463009363326649</v>
      </c>
      <c r="O74" s="18">
        <v>0.46553855118478438</v>
      </c>
      <c r="P74" s="18">
        <v>0.61932032169146234</v>
      </c>
      <c r="R74" s="18">
        <v>0.49121333456755861</v>
      </c>
      <c r="S74" s="18">
        <v>0.52629437389540534</v>
      </c>
      <c r="T74" s="18">
        <v>0.51829122463539612</v>
      </c>
      <c r="U74" s="18">
        <v>0.48721075321621121</v>
      </c>
      <c r="W74" s="18">
        <v>0.23852589839325761</v>
      </c>
      <c r="X74" s="18">
        <v>0.49848725461672172</v>
      </c>
      <c r="Y74" s="18">
        <v>0.62143626264378815</v>
      </c>
      <c r="Z74" s="18">
        <v>0.63952057951065144</v>
      </c>
      <c r="AB74" s="18">
        <v>0.54066213895028181</v>
      </c>
      <c r="AC74" s="18">
        <v>0.4794036428774458</v>
      </c>
      <c r="AE74" s="18">
        <v>0.43253700065643891</v>
      </c>
      <c r="AF74" s="18">
        <v>0.54022156781294051</v>
      </c>
      <c r="AG74" s="18">
        <v>0.50647732939915036</v>
      </c>
      <c r="AH74" s="18">
        <v>0.63835983041609601</v>
      </c>
    </row>
    <row r="75" spans="2:34" x14ac:dyDescent="0.35">
      <c r="B75" s="17" t="s">
        <v>97</v>
      </c>
      <c r="C75" s="18">
        <v>0.46646422900395412</v>
      </c>
      <c r="D75" s="18">
        <v>0.47788273125355329</v>
      </c>
      <c r="E75" s="18">
        <v>0.45210837196843778</v>
      </c>
      <c r="G75" s="18">
        <v>0.6267081440497535</v>
      </c>
      <c r="H75" s="18">
        <v>0.47363606073188769</v>
      </c>
      <c r="I75" s="18">
        <v>0.37631069198046058</v>
      </c>
      <c r="J75" s="18">
        <v>0.32375467492497739</v>
      </c>
      <c r="L75" s="18">
        <v>0.50143679443783162</v>
      </c>
      <c r="M75" s="18">
        <v>0.53910184919280457</v>
      </c>
      <c r="N75" s="18">
        <v>0.4719182128443849</v>
      </c>
      <c r="O75" s="18">
        <v>0.48877626299954252</v>
      </c>
      <c r="P75" s="18">
        <v>0.36251715001273982</v>
      </c>
      <c r="R75" s="18">
        <v>0.47768457285157789</v>
      </c>
      <c r="S75" s="18">
        <v>0.44446671553582601</v>
      </c>
      <c r="T75" s="18">
        <v>0.45720526053861948</v>
      </c>
      <c r="U75" s="18">
        <v>0.50143679443783162</v>
      </c>
      <c r="W75" s="18">
        <v>0.73141780155981773</v>
      </c>
      <c r="X75" s="18">
        <v>0.46829645861309072</v>
      </c>
      <c r="Y75" s="18">
        <v>0.34722251296851969</v>
      </c>
      <c r="Z75" s="18">
        <v>0.34912675091915751</v>
      </c>
      <c r="AB75" s="18">
        <v>0.44886023115661178</v>
      </c>
      <c r="AC75" s="18">
        <v>0.48162156208689799</v>
      </c>
      <c r="AE75" s="18">
        <v>0.54543858228016895</v>
      </c>
      <c r="AF75" s="18">
        <v>0.42947469634971808</v>
      </c>
      <c r="AG75" s="18">
        <v>0.46344016737206739</v>
      </c>
      <c r="AH75" s="18">
        <v>0.34669520461126851</v>
      </c>
    </row>
    <row r="76" spans="2:34" x14ac:dyDescent="0.35">
      <c r="B76" s="17" t="s">
        <v>98</v>
      </c>
      <c r="C76" s="18">
        <v>2.552452430271504E-2</v>
      </c>
      <c r="D76" s="18">
        <v>2.9872414311167501E-2</v>
      </c>
      <c r="E76" s="18">
        <v>2.132681314718736E-2</v>
      </c>
      <c r="G76" s="18">
        <v>2.5898025342647419E-2</v>
      </c>
      <c r="H76" s="18">
        <v>2.7301851949314868E-2</v>
      </c>
      <c r="I76" s="18">
        <v>2.0705346596937881E-2</v>
      </c>
      <c r="J76" s="18">
        <v>3.1607836403774577E-2</v>
      </c>
      <c r="L76" s="18">
        <v>1.135245234595708E-2</v>
      </c>
      <c r="M76" s="18">
        <v>3.761310787486865E-2</v>
      </c>
      <c r="N76" s="18">
        <v>3.3451693522348322E-2</v>
      </c>
      <c r="O76" s="18">
        <v>4.5685185815672949E-2</v>
      </c>
      <c r="P76" s="18">
        <v>1.816252829579796E-2</v>
      </c>
      <c r="R76" s="18">
        <v>3.1102092580863671E-2</v>
      </c>
      <c r="S76" s="18">
        <v>2.923891056876882E-2</v>
      </c>
      <c r="T76" s="18">
        <v>2.4503514825984181E-2</v>
      </c>
      <c r="U76" s="18">
        <v>1.135245234595708E-2</v>
      </c>
      <c r="W76" s="18">
        <v>3.005630004692483E-2</v>
      </c>
      <c r="X76" s="18">
        <v>3.3216286770187453E-2</v>
      </c>
      <c r="Y76" s="18">
        <v>3.1341224387692122E-2</v>
      </c>
      <c r="Z76" s="18">
        <v>1.1352669570191209E-2</v>
      </c>
      <c r="AB76" s="18">
        <v>1.0477629893106419E-2</v>
      </c>
      <c r="AC76" s="18">
        <v>3.8974795035656172E-2</v>
      </c>
      <c r="AE76" s="18">
        <v>2.2024417063392109E-2</v>
      </c>
      <c r="AF76" s="18">
        <v>3.0303735837341271E-2</v>
      </c>
      <c r="AG76" s="18">
        <v>3.008250322878233E-2</v>
      </c>
      <c r="AH76" s="18">
        <v>1.4944964972635619E-2</v>
      </c>
    </row>
    <row r="78" spans="2:34" ht="58" x14ac:dyDescent="0.35">
      <c r="B78" s="14" t="s">
        <v>99</v>
      </c>
    </row>
    <row r="79" spans="2:34" x14ac:dyDescent="0.35">
      <c r="B79" s="15" t="s">
        <v>15</v>
      </c>
    </row>
    <row r="80" spans="2:34" x14ac:dyDescent="0.35">
      <c r="B80" s="11" t="s">
        <v>55</v>
      </c>
      <c r="C80" s="16">
        <v>1005</v>
      </c>
      <c r="D80" s="16">
        <v>480</v>
      </c>
      <c r="E80" s="16">
        <v>523</v>
      </c>
      <c r="G80" s="16">
        <v>220</v>
      </c>
      <c r="H80" s="16">
        <v>394</v>
      </c>
      <c r="I80" s="16">
        <v>300</v>
      </c>
      <c r="J80" s="16">
        <v>91</v>
      </c>
      <c r="L80" s="16">
        <v>172</v>
      </c>
      <c r="M80" s="16">
        <v>141</v>
      </c>
      <c r="N80" s="16">
        <v>125</v>
      </c>
      <c r="O80" s="16">
        <v>118</v>
      </c>
      <c r="P80" s="16">
        <v>111</v>
      </c>
      <c r="R80" s="16">
        <v>303</v>
      </c>
      <c r="S80" s="16">
        <v>307</v>
      </c>
      <c r="T80" s="16">
        <v>223</v>
      </c>
      <c r="U80" s="16">
        <v>172</v>
      </c>
      <c r="W80" s="16">
        <v>189</v>
      </c>
      <c r="X80" s="16">
        <v>302</v>
      </c>
      <c r="Y80" s="16">
        <v>206</v>
      </c>
      <c r="Z80" s="16">
        <v>280</v>
      </c>
      <c r="AB80" s="16">
        <v>474</v>
      </c>
      <c r="AC80" s="16">
        <v>527</v>
      </c>
      <c r="AE80" s="16">
        <v>314</v>
      </c>
      <c r="AF80" s="16">
        <v>197</v>
      </c>
      <c r="AG80" s="16">
        <v>355</v>
      </c>
      <c r="AH80" s="16">
        <v>139</v>
      </c>
    </row>
    <row r="81" spans="2:34" x14ac:dyDescent="0.35">
      <c r="B81" s="12" t="s">
        <v>56</v>
      </c>
      <c r="C81" s="16">
        <v>1008</v>
      </c>
      <c r="D81" s="16">
        <v>502</v>
      </c>
      <c r="E81" s="16">
        <v>503</v>
      </c>
      <c r="G81" s="16">
        <v>221</v>
      </c>
      <c r="H81" s="16">
        <v>414</v>
      </c>
      <c r="I81" s="16">
        <v>283</v>
      </c>
      <c r="J81" s="16">
        <v>90</v>
      </c>
      <c r="L81" s="16">
        <v>171</v>
      </c>
      <c r="M81" s="16">
        <v>131</v>
      </c>
      <c r="N81" s="16">
        <v>156</v>
      </c>
      <c r="O81" s="16">
        <v>111</v>
      </c>
      <c r="P81" s="16">
        <v>95</v>
      </c>
      <c r="R81" s="16">
        <v>277</v>
      </c>
      <c r="S81" s="16">
        <v>308</v>
      </c>
      <c r="T81" s="16">
        <v>252</v>
      </c>
      <c r="U81" s="16">
        <v>171</v>
      </c>
      <c r="W81" s="16">
        <v>202</v>
      </c>
      <c r="X81" s="16">
        <v>311</v>
      </c>
      <c r="Y81" s="16">
        <v>200</v>
      </c>
      <c r="Z81" s="16">
        <v>268</v>
      </c>
      <c r="AB81" s="16">
        <v>470</v>
      </c>
      <c r="AC81" s="16">
        <v>534</v>
      </c>
      <c r="AE81" s="16">
        <v>315</v>
      </c>
      <c r="AF81" s="16">
        <v>195</v>
      </c>
      <c r="AG81" s="16">
        <v>359</v>
      </c>
      <c r="AH81" s="16">
        <v>139</v>
      </c>
    </row>
    <row r="82" spans="2:34" x14ac:dyDescent="0.35">
      <c r="B82" s="17" t="s">
        <v>100</v>
      </c>
      <c r="C82" s="18">
        <v>0.80482756700743063</v>
      </c>
      <c r="D82" s="18">
        <v>0.77679460796815647</v>
      </c>
      <c r="E82" s="18">
        <v>0.83172247232118579</v>
      </c>
      <c r="G82" s="18">
        <v>0.77137976587185464</v>
      </c>
      <c r="H82" s="18">
        <v>0.81176139915859724</v>
      </c>
      <c r="I82" s="18">
        <v>0.82633855051075977</v>
      </c>
      <c r="J82" s="18">
        <v>0.78740136760089008</v>
      </c>
      <c r="L82" s="18">
        <v>0.81112514895436116</v>
      </c>
      <c r="M82" s="18">
        <v>0.82286728941721499</v>
      </c>
      <c r="N82" s="18">
        <v>0.83277102464699515</v>
      </c>
      <c r="O82" s="18">
        <v>0.80138483063543453</v>
      </c>
      <c r="P82" s="18">
        <v>0.83935102897523872</v>
      </c>
      <c r="R82" s="18">
        <v>0.80795999265830598</v>
      </c>
      <c r="S82" s="18">
        <v>0.78581801207430191</v>
      </c>
      <c r="T82" s="18">
        <v>0.82034322668788906</v>
      </c>
      <c r="U82" s="18">
        <v>0.81112514895436116</v>
      </c>
      <c r="W82" s="18">
        <v>0.80733547528637739</v>
      </c>
      <c r="X82" s="18">
        <v>0.80828914248293882</v>
      </c>
      <c r="Y82" s="18">
        <v>0.79948865554492377</v>
      </c>
      <c r="Z82" s="18">
        <v>0.80620087856770251</v>
      </c>
      <c r="AB82" s="18">
        <v>0.80291266449036736</v>
      </c>
      <c r="AC82" s="18">
        <v>0.80499362399290009</v>
      </c>
      <c r="AE82" s="18">
        <v>0.79568121468509967</v>
      </c>
      <c r="AF82" s="18">
        <v>0.79779933910174916</v>
      </c>
      <c r="AG82" s="18">
        <v>0.8231694492980941</v>
      </c>
      <c r="AH82" s="18">
        <v>0.78800372826329146</v>
      </c>
    </row>
    <row r="83" spans="2:34" x14ac:dyDescent="0.35">
      <c r="B83" s="17" t="s">
        <v>101</v>
      </c>
      <c r="C83" s="18">
        <v>0.4839697392520696</v>
      </c>
      <c r="D83" s="18">
        <v>0.43251637973415569</v>
      </c>
      <c r="E83" s="18">
        <v>0.53245882955409851</v>
      </c>
      <c r="G83" s="18">
        <v>0.4655474334971943</v>
      </c>
      <c r="H83" s="18">
        <v>0.48372118923490892</v>
      </c>
      <c r="I83" s="18">
        <v>0.47803575834692402</v>
      </c>
      <c r="J83" s="18">
        <v>0.54902430620551312</v>
      </c>
      <c r="L83" s="18">
        <v>0.3966776113006551</v>
      </c>
      <c r="M83" s="18">
        <v>0.43208503626020872</v>
      </c>
      <c r="N83" s="18">
        <v>0.5392206338617378</v>
      </c>
      <c r="O83" s="18">
        <v>0.52953864830506725</v>
      </c>
      <c r="P83" s="18">
        <v>0.5275100294023638</v>
      </c>
      <c r="R83" s="18">
        <v>0.49276954139642881</v>
      </c>
      <c r="S83" s="18">
        <v>0.48343425143375263</v>
      </c>
      <c r="T83" s="18">
        <v>0.53441878017466371</v>
      </c>
      <c r="U83" s="18">
        <v>0.3966776113006551</v>
      </c>
      <c r="W83" s="18">
        <v>0.56718100361101975</v>
      </c>
      <c r="X83" s="18">
        <v>0.500393198810551</v>
      </c>
      <c r="Y83" s="18">
        <v>0.45563294607648469</v>
      </c>
      <c r="Z83" s="18">
        <v>0.42396356444955557</v>
      </c>
      <c r="AB83" s="18">
        <v>0.49980385988345838</v>
      </c>
      <c r="AC83" s="18">
        <v>0.46600524152263229</v>
      </c>
      <c r="AE83" s="18">
        <v>0.46563672807733902</v>
      </c>
      <c r="AF83" s="18">
        <v>0.49340437813750632</v>
      </c>
      <c r="AG83" s="18">
        <v>0.47001872995182881</v>
      </c>
      <c r="AH83" s="18">
        <v>0.54855366345321011</v>
      </c>
    </row>
    <row r="84" spans="2:34" ht="29" x14ac:dyDescent="0.35">
      <c r="B84" s="17" t="s">
        <v>102</v>
      </c>
      <c r="C84" s="18">
        <v>0.45719891867847912</v>
      </c>
      <c r="D84" s="18">
        <v>0.44264100417305591</v>
      </c>
      <c r="E84" s="18">
        <v>0.47426450308784979</v>
      </c>
      <c r="G84" s="18">
        <v>0.32859920746991322</v>
      </c>
      <c r="H84" s="18">
        <v>0.47626369048733919</v>
      </c>
      <c r="I84" s="18">
        <v>0.50656451517225354</v>
      </c>
      <c r="J84" s="18">
        <v>0.53002009408390571</v>
      </c>
      <c r="L84" s="18">
        <v>0.33438170237250131</v>
      </c>
      <c r="M84" s="18">
        <v>0.44638181319217979</v>
      </c>
      <c r="N84" s="18">
        <v>0.49337432783791613</v>
      </c>
      <c r="O84" s="18">
        <v>0.44501241272266862</v>
      </c>
      <c r="P84" s="18">
        <v>0.5034323101936109</v>
      </c>
      <c r="R84" s="18">
        <v>0.46466423740946139</v>
      </c>
      <c r="S84" s="18">
        <v>0.46264114491499608</v>
      </c>
      <c r="T84" s="18">
        <v>0.52600657576830945</v>
      </c>
      <c r="U84" s="18">
        <v>0.33438170237250131</v>
      </c>
      <c r="W84" s="18">
        <v>0.52824360827491312</v>
      </c>
      <c r="X84" s="18">
        <v>0.50879343822676681</v>
      </c>
      <c r="Y84" s="18">
        <v>0.41742477564953062</v>
      </c>
      <c r="Z84" s="18">
        <v>0.3795205583345756</v>
      </c>
      <c r="AB84" s="18">
        <v>0.47624392987070252</v>
      </c>
      <c r="AC84" s="18">
        <v>0.44200616425368089</v>
      </c>
      <c r="AE84" s="18">
        <v>0.41062175886860752</v>
      </c>
      <c r="AF84" s="18">
        <v>0.39725020085484758</v>
      </c>
      <c r="AG84" s="18">
        <v>0.51128703537999332</v>
      </c>
      <c r="AH84" s="18">
        <v>0.50744484825824288</v>
      </c>
    </row>
    <row r="85" spans="2:34" x14ac:dyDescent="0.35">
      <c r="B85" s="17" t="s">
        <v>103</v>
      </c>
      <c r="C85" s="18">
        <v>0.43981664118397978</v>
      </c>
      <c r="D85" s="18">
        <v>0.47604310831398627</v>
      </c>
      <c r="E85" s="18">
        <v>0.40361538928773077</v>
      </c>
      <c r="G85" s="18">
        <v>0.41827497526607837</v>
      </c>
      <c r="H85" s="18">
        <v>0.3948159747203886</v>
      </c>
      <c r="I85" s="18">
        <v>0.4868968572467095</v>
      </c>
      <c r="J85" s="18">
        <v>0.55131194507876191</v>
      </c>
      <c r="L85" s="18">
        <v>0.47136416012213478</v>
      </c>
      <c r="M85" s="18">
        <v>0.39317643389507678</v>
      </c>
      <c r="N85" s="18">
        <v>0.43580181524584588</v>
      </c>
      <c r="O85" s="18">
        <v>0.42067220677760542</v>
      </c>
      <c r="P85" s="18">
        <v>0.35586451594365609</v>
      </c>
      <c r="R85" s="18">
        <v>0.41797299299876373</v>
      </c>
      <c r="S85" s="18">
        <v>0.4375828766771041</v>
      </c>
      <c r="T85" s="18">
        <v>0.44507539008726898</v>
      </c>
      <c r="U85" s="18">
        <v>0.47136416012213478</v>
      </c>
      <c r="W85" s="18">
        <v>0.30039888268825943</v>
      </c>
      <c r="X85" s="18">
        <v>0.43951442455774048</v>
      </c>
      <c r="Y85" s="18">
        <v>0.4458187180513376</v>
      </c>
      <c r="Z85" s="18">
        <v>0.53410576573574542</v>
      </c>
      <c r="AB85" s="18">
        <v>0.3772264363197036</v>
      </c>
      <c r="AC85" s="18">
        <v>0.49438467200322339</v>
      </c>
      <c r="AE85" s="18">
        <v>0.49540992396818978</v>
      </c>
      <c r="AF85" s="18">
        <v>0.36007898205790129</v>
      </c>
      <c r="AG85" s="18">
        <v>0.42017258924728751</v>
      </c>
      <c r="AH85" s="18">
        <v>0.47653368442223898</v>
      </c>
    </row>
    <row r="86" spans="2:34" x14ac:dyDescent="0.35">
      <c r="B86" s="17" t="s">
        <v>104</v>
      </c>
      <c r="C86" s="18">
        <v>0.32585499044717209</v>
      </c>
      <c r="D86" s="18">
        <v>0.29894616521513923</v>
      </c>
      <c r="E86" s="18">
        <v>0.35451846779242241</v>
      </c>
      <c r="G86" s="18">
        <v>0.3811165802177765</v>
      </c>
      <c r="H86" s="18">
        <v>0.30212860605251468</v>
      </c>
      <c r="I86" s="18">
        <v>0.3459608310445883</v>
      </c>
      <c r="J86" s="18">
        <v>0.23589800080575471</v>
      </c>
      <c r="L86" s="18">
        <v>0.27301478184429129</v>
      </c>
      <c r="M86" s="18">
        <v>0.28491234953773492</v>
      </c>
      <c r="N86" s="18">
        <v>0.32638251472309321</v>
      </c>
      <c r="O86" s="18">
        <v>0.42614292959415462</v>
      </c>
      <c r="P86" s="18">
        <v>0.34931332328357839</v>
      </c>
      <c r="R86" s="18">
        <v>0.31592542047812128</v>
      </c>
      <c r="S86" s="18">
        <v>0.35759849900399299</v>
      </c>
      <c r="T86" s="18">
        <v>0.33394720524210858</v>
      </c>
      <c r="U86" s="18">
        <v>0.27301478184429129</v>
      </c>
      <c r="W86" s="18">
        <v>0.30152230111052092</v>
      </c>
      <c r="X86" s="18">
        <v>0.30455201286307271</v>
      </c>
      <c r="Y86" s="18">
        <v>0.33440026311040322</v>
      </c>
      <c r="Z86" s="18">
        <v>0.36985894290544152</v>
      </c>
      <c r="AB86" s="18">
        <v>0.33479681064922229</v>
      </c>
      <c r="AC86" s="18">
        <v>0.31888211041991071</v>
      </c>
      <c r="AE86" s="18">
        <v>0.34309564902825679</v>
      </c>
      <c r="AF86" s="18">
        <v>0.31390265350250701</v>
      </c>
      <c r="AG86" s="18">
        <v>0.31900699137193161</v>
      </c>
      <c r="AH86" s="18">
        <v>0.3212061610615119</v>
      </c>
    </row>
    <row r="87" spans="2:34" ht="29" x14ac:dyDescent="0.35">
      <c r="B87" s="17" t="s">
        <v>105</v>
      </c>
      <c r="C87" s="18">
        <v>0.32290428755110212</v>
      </c>
      <c r="D87" s="18">
        <v>0.30857347147577557</v>
      </c>
      <c r="E87" s="18">
        <v>0.3389981992329642</v>
      </c>
      <c r="G87" s="18">
        <v>0.30426112686526202</v>
      </c>
      <c r="H87" s="18">
        <v>0.33071821171860422</v>
      </c>
      <c r="I87" s="18">
        <v>0.32534340885231122</v>
      </c>
      <c r="J87" s="18">
        <v>0.32510369758243518</v>
      </c>
      <c r="L87" s="18">
        <v>0.35469202566426328</v>
      </c>
      <c r="M87" s="18">
        <v>0.30080237724906422</v>
      </c>
      <c r="N87" s="18">
        <v>0.30456844984158199</v>
      </c>
      <c r="O87" s="18">
        <v>0.32583248216729721</v>
      </c>
      <c r="P87" s="18">
        <v>0.35294042824063948</v>
      </c>
      <c r="R87" s="18">
        <v>0.35190237816321612</v>
      </c>
      <c r="S87" s="18">
        <v>0.28441478447284091</v>
      </c>
      <c r="T87" s="18">
        <v>0.31643789763481328</v>
      </c>
      <c r="U87" s="18">
        <v>0.35469202566426328</v>
      </c>
      <c r="W87" s="18">
        <v>0.31810513698199661</v>
      </c>
      <c r="X87" s="18">
        <v>0.33813911816154107</v>
      </c>
      <c r="Y87" s="18">
        <v>0.33010913482929699</v>
      </c>
      <c r="Z87" s="18">
        <v>0.30317924994703621</v>
      </c>
      <c r="AB87" s="18">
        <v>0.31232189041073888</v>
      </c>
      <c r="AC87" s="18">
        <v>0.33473930759921178</v>
      </c>
      <c r="AE87" s="18">
        <v>0.32846244807585501</v>
      </c>
      <c r="AF87" s="18">
        <v>0.31012988625000582</v>
      </c>
      <c r="AG87" s="18">
        <v>0.33385879507662147</v>
      </c>
      <c r="AH87" s="18">
        <v>0.29985920164125918</v>
      </c>
    </row>
    <row r="88" spans="2:34" ht="29" x14ac:dyDescent="0.35">
      <c r="B88" s="17" t="s">
        <v>106</v>
      </c>
      <c r="C88" s="18">
        <v>0.32274309355253089</v>
      </c>
      <c r="D88" s="18">
        <v>0.28818390156496387</v>
      </c>
      <c r="E88" s="18">
        <v>0.35596311914508028</v>
      </c>
      <c r="G88" s="18">
        <v>0.308649110322197</v>
      </c>
      <c r="H88" s="18">
        <v>0.34184694430329637</v>
      </c>
      <c r="I88" s="18">
        <v>0.32522987188576002</v>
      </c>
      <c r="J88" s="18">
        <v>0.2617466189810464</v>
      </c>
      <c r="L88" s="18">
        <v>0.3815671694295879</v>
      </c>
      <c r="M88" s="18">
        <v>0.3634048699331367</v>
      </c>
      <c r="N88" s="18">
        <v>0.35726142127605443</v>
      </c>
      <c r="O88" s="18">
        <v>0.29489006353843428</v>
      </c>
      <c r="P88" s="18">
        <v>0.33303302150501352</v>
      </c>
      <c r="R88" s="18">
        <v>0.32667968749564041</v>
      </c>
      <c r="S88" s="18">
        <v>0.29491707604286632</v>
      </c>
      <c r="T88" s="18">
        <v>0.31237261703653191</v>
      </c>
      <c r="U88" s="18">
        <v>0.3815671694295879</v>
      </c>
      <c r="W88" s="18">
        <v>0.37540206083028599</v>
      </c>
      <c r="X88" s="18">
        <v>0.28928298925002399</v>
      </c>
      <c r="Y88" s="18">
        <v>0.32968825651007899</v>
      </c>
      <c r="Z88" s="18">
        <v>0.31775205414367519</v>
      </c>
      <c r="AB88" s="18">
        <v>0.3425804322771463</v>
      </c>
      <c r="AC88" s="18">
        <v>0.30615054988250873</v>
      </c>
      <c r="AE88" s="18">
        <v>0.31867084066086632</v>
      </c>
      <c r="AF88" s="18">
        <v>0.36558532792394982</v>
      </c>
      <c r="AG88" s="18">
        <v>0.30667894423502989</v>
      </c>
      <c r="AH88" s="18">
        <v>0.31329940234059778</v>
      </c>
    </row>
    <row r="89" spans="2:34" ht="29" x14ac:dyDescent="0.35">
      <c r="B89" s="17" t="s">
        <v>107</v>
      </c>
      <c r="C89" s="18">
        <v>0.31360703188006422</v>
      </c>
      <c r="D89" s="18">
        <v>0.30334334409691621</v>
      </c>
      <c r="E89" s="18">
        <v>0.32559026051010981</v>
      </c>
      <c r="G89" s="18">
        <v>0.27771864115554268</v>
      </c>
      <c r="H89" s="18">
        <v>0.29558362054982351</v>
      </c>
      <c r="I89" s="18">
        <v>0.35157093379713039</v>
      </c>
      <c r="J89" s="18">
        <v>0.36506699787596558</v>
      </c>
      <c r="L89" s="18">
        <v>0.29788019982425468</v>
      </c>
      <c r="M89" s="18">
        <v>0.31259744188194633</v>
      </c>
      <c r="N89" s="18">
        <v>0.31976130892766569</v>
      </c>
      <c r="O89" s="18">
        <v>0.34345969752797989</v>
      </c>
      <c r="P89" s="18">
        <v>0.29066550561676158</v>
      </c>
      <c r="R89" s="18">
        <v>0.31131715531791571</v>
      </c>
      <c r="S89" s="18">
        <v>0.31212500045885899</v>
      </c>
      <c r="T89" s="18">
        <v>0.32865202683800349</v>
      </c>
      <c r="U89" s="18">
        <v>0.29788019982425468</v>
      </c>
      <c r="W89" s="18">
        <v>0.32982384203134962</v>
      </c>
      <c r="X89" s="18">
        <v>0.30112848893895261</v>
      </c>
      <c r="Y89" s="18">
        <v>0.3236627143486081</v>
      </c>
      <c r="Z89" s="18">
        <v>0.30370657287363151</v>
      </c>
      <c r="AB89" s="18">
        <v>0.28876222929401002</v>
      </c>
      <c r="AC89" s="18">
        <v>0.33248376996134499</v>
      </c>
      <c r="AE89" s="18">
        <v>0.31096535129326308</v>
      </c>
      <c r="AF89" s="18">
        <v>0.2466575260014516</v>
      </c>
      <c r="AG89" s="18">
        <v>0.33222525840762551</v>
      </c>
      <c r="AH89" s="18">
        <v>0.36566356623046292</v>
      </c>
    </row>
    <row r="90" spans="2:34" ht="29" x14ac:dyDescent="0.35">
      <c r="B90" s="17" t="s">
        <v>108</v>
      </c>
      <c r="C90" s="18">
        <v>0.28917151358817322</v>
      </c>
      <c r="D90" s="18">
        <v>0.27074407542720808</v>
      </c>
      <c r="E90" s="18">
        <v>0.3036191574879642</v>
      </c>
      <c r="G90" s="18">
        <v>0.28392985263721682</v>
      </c>
      <c r="H90" s="18">
        <v>0.26668588339726718</v>
      </c>
      <c r="I90" s="18">
        <v>0.33799191772200088</v>
      </c>
      <c r="J90" s="18">
        <v>0.25171203522400848</v>
      </c>
      <c r="L90" s="18">
        <v>0.33885565791608557</v>
      </c>
      <c r="M90" s="18">
        <v>0.23530603184145329</v>
      </c>
      <c r="N90" s="18">
        <v>0.20881643132377009</v>
      </c>
      <c r="O90" s="18">
        <v>0.28901701660890289</v>
      </c>
      <c r="P90" s="18">
        <v>0.29430520881587052</v>
      </c>
      <c r="R90" s="18">
        <v>0.28603698739833289</v>
      </c>
      <c r="S90" s="18">
        <v>0.30706280912195821</v>
      </c>
      <c r="T90" s="18">
        <v>0.23688667570313929</v>
      </c>
      <c r="U90" s="18">
        <v>0.33885565791608557</v>
      </c>
      <c r="W90" s="18">
        <v>0.25878545294506228</v>
      </c>
      <c r="X90" s="18">
        <v>0.2352203606526328</v>
      </c>
      <c r="Y90" s="18">
        <v>0.33474015073561719</v>
      </c>
      <c r="Z90" s="18">
        <v>0.3379433264721039</v>
      </c>
      <c r="AB90" s="18">
        <v>0.28896071614039992</v>
      </c>
      <c r="AC90" s="18">
        <v>0.28580170578108038</v>
      </c>
      <c r="AE90" s="18">
        <v>0.32685432635819728</v>
      </c>
      <c r="AF90" s="18">
        <v>0.27352252786070358</v>
      </c>
      <c r="AG90" s="18">
        <v>0.26209007454513172</v>
      </c>
      <c r="AH90" s="18">
        <v>0.29565103404788617</v>
      </c>
    </row>
    <row r="91" spans="2:34" ht="29" x14ac:dyDescent="0.35">
      <c r="B91" s="17" t="s">
        <v>109</v>
      </c>
      <c r="C91" s="18">
        <v>0.18808354942247971</v>
      </c>
      <c r="D91" s="18">
        <v>0.19891458213183569</v>
      </c>
      <c r="E91" s="18">
        <v>0.17831730889093189</v>
      </c>
      <c r="G91" s="18">
        <v>0.1555813292894935</v>
      </c>
      <c r="H91" s="18">
        <v>0.158181158754651</v>
      </c>
      <c r="I91" s="18">
        <v>0.23480631091088819</v>
      </c>
      <c r="J91" s="18">
        <v>0.25824433182492601</v>
      </c>
      <c r="L91" s="18">
        <v>0.1881189321260523</v>
      </c>
      <c r="M91" s="18">
        <v>0.20360595269349269</v>
      </c>
      <c r="N91" s="18">
        <v>0.16738265288736809</v>
      </c>
      <c r="O91" s="18">
        <v>0.16569951825361209</v>
      </c>
      <c r="P91" s="18">
        <v>0.18050484907459219</v>
      </c>
      <c r="R91" s="18">
        <v>0.19859278166515371</v>
      </c>
      <c r="S91" s="18">
        <v>0.17293351705401261</v>
      </c>
      <c r="T91" s="18">
        <v>0.1950333994759072</v>
      </c>
      <c r="U91" s="18">
        <v>0.1881189321260523</v>
      </c>
      <c r="W91" s="18">
        <v>0.1507361486501485</v>
      </c>
      <c r="X91" s="18">
        <v>0.20296610667608189</v>
      </c>
      <c r="Y91" s="18">
        <v>0.20404150578033631</v>
      </c>
      <c r="Z91" s="18">
        <v>0.1879780494176328</v>
      </c>
      <c r="AB91" s="18">
        <v>0.17200724353225949</v>
      </c>
      <c r="AC91" s="18">
        <v>0.2037066985698717</v>
      </c>
      <c r="AE91" s="18">
        <v>0.16275933879276219</v>
      </c>
      <c r="AF91" s="18">
        <v>0.15478561450198541</v>
      </c>
      <c r="AG91" s="18">
        <v>0.20651588840280269</v>
      </c>
      <c r="AH91" s="18">
        <v>0.2448381463117334</v>
      </c>
    </row>
    <row r="92" spans="2:34" x14ac:dyDescent="0.35">
      <c r="B92" s="17" t="s">
        <v>110</v>
      </c>
      <c r="C92" s="18">
        <v>5.9199353908872578E-3</v>
      </c>
      <c r="D92" s="18">
        <v>1.754709344691958E-3</v>
      </c>
      <c r="E92" s="18">
        <v>7.6235790008847646E-3</v>
      </c>
      <c r="G92" s="18">
        <v>3.9858044646707454E-3</v>
      </c>
      <c r="H92" s="18">
        <v>2.4022862368146881E-3</v>
      </c>
      <c r="I92" s="18">
        <v>1.0944051285517391E-2</v>
      </c>
      <c r="J92" s="18">
        <v>1.1020313787120921E-2</v>
      </c>
      <c r="L92" s="18">
        <v>6.1701506393090529E-3</v>
      </c>
      <c r="M92" s="18">
        <v>1.3586454000839229E-2</v>
      </c>
      <c r="N92" s="18">
        <v>0</v>
      </c>
      <c r="O92" s="18">
        <v>7.9137328499804364E-3</v>
      </c>
      <c r="P92" s="18">
        <v>1.0411385226080859E-2</v>
      </c>
      <c r="R92" s="18">
        <v>1.45506818202233E-2</v>
      </c>
      <c r="S92" s="18">
        <v>2.8613655805097169E-3</v>
      </c>
      <c r="T92" s="18">
        <v>0</v>
      </c>
      <c r="U92" s="18">
        <v>6.1701506393090529E-3</v>
      </c>
      <c r="W92" s="18">
        <v>1.6330263939234611E-2</v>
      </c>
      <c r="X92" s="18">
        <v>2.8324343865340829E-3</v>
      </c>
      <c r="Y92" s="18">
        <v>0</v>
      </c>
      <c r="Z92" s="18">
        <v>2.953854589418198E-3</v>
      </c>
      <c r="AB92" s="18">
        <v>3.7941425887107259E-3</v>
      </c>
      <c r="AC92" s="18">
        <v>5.4948150910577699E-3</v>
      </c>
      <c r="AE92" s="18">
        <v>5.6624391604793278E-3</v>
      </c>
      <c r="AF92" s="18">
        <v>4.5150265284268484E-3</v>
      </c>
      <c r="AG92" s="18">
        <v>6.4309002433715987E-3</v>
      </c>
      <c r="AH92" s="18">
        <v>7.1604179854723492E-3</v>
      </c>
    </row>
    <row r="94" spans="2:34" ht="72.5" x14ac:dyDescent="0.35">
      <c r="B94" s="14" t="s">
        <v>111</v>
      </c>
    </row>
    <row r="95" spans="2:34" x14ac:dyDescent="0.35">
      <c r="B95" s="15" t="s">
        <v>15</v>
      </c>
    </row>
    <row r="96" spans="2:34" x14ac:dyDescent="0.35">
      <c r="B96" s="11" t="s">
        <v>55</v>
      </c>
      <c r="C96" s="16">
        <v>1005</v>
      </c>
      <c r="D96" s="16">
        <v>480</v>
      </c>
      <c r="E96" s="16">
        <v>523</v>
      </c>
      <c r="G96" s="16">
        <v>220</v>
      </c>
      <c r="H96" s="16">
        <v>394</v>
      </c>
      <c r="I96" s="16">
        <v>300</v>
      </c>
      <c r="J96" s="16">
        <v>91</v>
      </c>
      <c r="L96" s="16">
        <v>172</v>
      </c>
      <c r="M96" s="16">
        <v>141</v>
      </c>
      <c r="N96" s="16">
        <v>125</v>
      </c>
      <c r="O96" s="16">
        <v>118</v>
      </c>
      <c r="P96" s="16">
        <v>111</v>
      </c>
      <c r="R96" s="16">
        <v>303</v>
      </c>
      <c r="S96" s="16">
        <v>307</v>
      </c>
      <c r="T96" s="16">
        <v>223</v>
      </c>
      <c r="U96" s="16">
        <v>172</v>
      </c>
      <c r="W96" s="16">
        <v>189</v>
      </c>
      <c r="X96" s="16">
        <v>302</v>
      </c>
      <c r="Y96" s="16">
        <v>206</v>
      </c>
      <c r="Z96" s="16">
        <v>280</v>
      </c>
      <c r="AB96" s="16">
        <v>474</v>
      </c>
      <c r="AC96" s="16">
        <v>527</v>
      </c>
      <c r="AE96" s="16">
        <v>314</v>
      </c>
      <c r="AF96" s="16">
        <v>197</v>
      </c>
      <c r="AG96" s="16">
        <v>355</v>
      </c>
      <c r="AH96" s="16">
        <v>139</v>
      </c>
    </row>
    <row r="97" spans="2:34" x14ac:dyDescent="0.35">
      <c r="B97" s="12" t="s">
        <v>56</v>
      </c>
      <c r="C97" s="16">
        <v>1008</v>
      </c>
      <c r="D97" s="16">
        <v>502</v>
      </c>
      <c r="E97" s="16">
        <v>503</v>
      </c>
      <c r="G97" s="16">
        <v>221</v>
      </c>
      <c r="H97" s="16">
        <v>414</v>
      </c>
      <c r="I97" s="16">
        <v>283</v>
      </c>
      <c r="J97" s="16">
        <v>90</v>
      </c>
      <c r="L97" s="16">
        <v>171</v>
      </c>
      <c r="M97" s="16">
        <v>131</v>
      </c>
      <c r="N97" s="16">
        <v>156</v>
      </c>
      <c r="O97" s="16">
        <v>111</v>
      </c>
      <c r="P97" s="16">
        <v>95</v>
      </c>
      <c r="R97" s="16">
        <v>277</v>
      </c>
      <c r="S97" s="16">
        <v>308</v>
      </c>
      <c r="T97" s="16">
        <v>252</v>
      </c>
      <c r="U97" s="16">
        <v>171</v>
      </c>
      <c r="W97" s="16">
        <v>202</v>
      </c>
      <c r="X97" s="16">
        <v>311</v>
      </c>
      <c r="Y97" s="16">
        <v>200</v>
      </c>
      <c r="Z97" s="16">
        <v>268</v>
      </c>
      <c r="AB97" s="16">
        <v>470</v>
      </c>
      <c r="AC97" s="16">
        <v>534</v>
      </c>
      <c r="AE97" s="16">
        <v>315</v>
      </c>
      <c r="AF97" s="16">
        <v>195</v>
      </c>
      <c r="AG97" s="16">
        <v>359</v>
      </c>
      <c r="AH97" s="16">
        <v>139</v>
      </c>
    </row>
    <row r="98" spans="2:34" ht="29" x14ac:dyDescent="0.35">
      <c r="B98" s="17" t="s">
        <v>112</v>
      </c>
      <c r="C98" s="18">
        <v>0.43960232325179849</v>
      </c>
      <c r="D98" s="18">
        <v>0.42407715152984909</v>
      </c>
      <c r="E98" s="18">
        <v>0.45504942921798941</v>
      </c>
      <c r="G98" s="18">
        <v>0.39384190828543769</v>
      </c>
      <c r="H98" s="18">
        <v>0.441191592061765</v>
      </c>
      <c r="I98" s="18">
        <v>0.49545102748481362</v>
      </c>
      <c r="J98" s="18">
        <v>0.36889977569586541</v>
      </c>
      <c r="L98" s="18">
        <v>0.45239847470013722</v>
      </c>
      <c r="M98" s="18">
        <v>0.4308227191636021</v>
      </c>
      <c r="N98" s="18">
        <v>0.38512643636349492</v>
      </c>
      <c r="O98" s="18">
        <v>0.44023807490891659</v>
      </c>
      <c r="P98" s="18">
        <v>0.4533168853118752</v>
      </c>
      <c r="R98" s="18">
        <v>0.46154100531237191</v>
      </c>
      <c r="S98" s="18">
        <v>0.45684744224131157</v>
      </c>
      <c r="T98" s="18">
        <v>0.38566830404526259</v>
      </c>
      <c r="U98" s="18">
        <v>0.45239847470013722</v>
      </c>
      <c r="W98" s="18">
        <v>0.36298837357441721</v>
      </c>
      <c r="X98" s="18">
        <v>0.42602620844607442</v>
      </c>
      <c r="Y98" s="18">
        <v>0.48736829050572078</v>
      </c>
      <c r="Z98" s="18">
        <v>0.47920854892468773</v>
      </c>
      <c r="AB98" s="18">
        <v>0.43437056954049719</v>
      </c>
      <c r="AC98" s="18">
        <v>0.44167271710575062</v>
      </c>
      <c r="AE98" s="18">
        <v>0.47362526190887971</v>
      </c>
      <c r="AF98" s="18">
        <v>0.42470574132185418</v>
      </c>
      <c r="AG98" s="18">
        <v>0.43485091174067908</v>
      </c>
      <c r="AH98" s="18">
        <v>0.39547893214391733</v>
      </c>
    </row>
    <row r="99" spans="2:34" ht="29" x14ac:dyDescent="0.35">
      <c r="B99" s="17" t="s">
        <v>113</v>
      </c>
      <c r="C99" s="18">
        <v>0.37439262331843087</v>
      </c>
      <c r="D99" s="18">
        <v>0.39668122224275632</v>
      </c>
      <c r="E99" s="18">
        <v>0.35422500052661998</v>
      </c>
      <c r="G99" s="18">
        <v>0.31967080374676499</v>
      </c>
      <c r="H99" s="18">
        <v>0.34026751307742448</v>
      </c>
      <c r="I99" s="18">
        <v>0.43982900014115328</v>
      </c>
      <c r="J99" s="18">
        <v>0.45962189546763582</v>
      </c>
      <c r="L99" s="18">
        <v>0.39476013507461022</v>
      </c>
      <c r="M99" s="18">
        <v>0.36338121862258288</v>
      </c>
      <c r="N99" s="18">
        <v>0.41361106514038909</v>
      </c>
      <c r="O99" s="18">
        <v>0.39562120734839101</v>
      </c>
      <c r="P99" s="18">
        <v>0.28642124045131828</v>
      </c>
      <c r="R99" s="18">
        <v>0.32867063691758869</v>
      </c>
      <c r="S99" s="18">
        <v>0.36914796401049788</v>
      </c>
      <c r="T99" s="18">
        <v>0.41720738161583498</v>
      </c>
      <c r="U99" s="18">
        <v>0.39476013507461022</v>
      </c>
      <c r="W99" s="18">
        <v>0.33683894692853189</v>
      </c>
      <c r="X99" s="18">
        <v>0.33013032295863298</v>
      </c>
      <c r="Y99" s="18">
        <v>0.41404067403104011</v>
      </c>
      <c r="Z99" s="18">
        <v>0.42598008308382213</v>
      </c>
      <c r="AB99" s="18">
        <v>0.39870477789198933</v>
      </c>
      <c r="AC99" s="18">
        <v>0.35406963675316888</v>
      </c>
      <c r="AE99" s="18">
        <v>0.35030973442894769</v>
      </c>
      <c r="AF99" s="18">
        <v>0.34192286476221317</v>
      </c>
      <c r="AG99" s="18">
        <v>0.40145016897481228</v>
      </c>
      <c r="AH99" s="18">
        <v>0.40480279320699858</v>
      </c>
    </row>
    <row r="100" spans="2:34" ht="29" x14ac:dyDescent="0.35">
      <c r="B100" s="17" t="s">
        <v>114</v>
      </c>
      <c r="C100" s="18">
        <v>0.31822535350724912</v>
      </c>
      <c r="D100" s="18">
        <v>0.2944258320372321</v>
      </c>
      <c r="E100" s="18">
        <v>0.34374333419987319</v>
      </c>
      <c r="G100" s="18">
        <v>0.34284386700473102</v>
      </c>
      <c r="H100" s="18">
        <v>0.36164216126577131</v>
      </c>
      <c r="I100" s="18">
        <v>0.27279102680388079</v>
      </c>
      <c r="J100" s="18">
        <v>0.20127225123818809</v>
      </c>
      <c r="L100" s="18">
        <v>0.34192757393320727</v>
      </c>
      <c r="M100" s="18">
        <v>0.34518006353800579</v>
      </c>
      <c r="N100" s="18">
        <v>0.2709606718422346</v>
      </c>
      <c r="O100" s="18">
        <v>0.29938120523669709</v>
      </c>
      <c r="P100" s="18">
        <v>0.33479278258086842</v>
      </c>
      <c r="R100" s="18">
        <v>0.33840863892721379</v>
      </c>
      <c r="S100" s="18">
        <v>0.31101082605505509</v>
      </c>
      <c r="T100" s="18">
        <v>0.28870796841936891</v>
      </c>
      <c r="U100" s="18">
        <v>0.34192757393320727</v>
      </c>
      <c r="W100" s="18">
        <v>0.27323771921525197</v>
      </c>
      <c r="X100" s="18">
        <v>0.285978130208211</v>
      </c>
      <c r="Y100" s="18">
        <v>0.36336022497236548</v>
      </c>
      <c r="Z100" s="18">
        <v>0.3624525312817049</v>
      </c>
      <c r="AB100" s="18">
        <v>0.312567559056945</v>
      </c>
      <c r="AC100" s="18">
        <v>0.32405057173964402</v>
      </c>
      <c r="AE100" s="18">
        <v>0.40796208724066962</v>
      </c>
      <c r="AF100" s="18">
        <v>0.34172445203291041</v>
      </c>
      <c r="AG100" s="18">
        <v>0.25538151499688888</v>
      </c>
      <c r="AH100" s="18">
        <v>0.24380041340554531</v>
      </c>
    </row>
    <row r="101" spans="2:34" ht="29" x14ac:dyDescent="0.35">
      <c r="B101" s="17" t="s">
        <v>115</v>
      </c>
      <c r="C101" s="18">
        <v>0.31200721595092051</v>
      </c>
      <c r="D101" s="18">
        <v>0.25853666516382401</v>
      </c>
      <c r="E101" s="18">
        <v>0.3615555268096981</v>
      </c>
      <c r="G101" s="18">
        <v>0.24982679107115849</v>
      </c>
      <c r="H101" s="18">
        <v>0.33685787597899458</v>
      </c>
      <c r="I101" s="18">
        <v>0.29347165558985677</v>
      </c>
      <c r="J101" s="18">
        <v>0.40884597151032209</v>
      </c>
      <c r="L101" s="18">
        <v>0.23455241727280429</v>
      </c>
      <c r="M101" s="18">
        <v>0.29050277919017259</v>
      </c>
      <c r="N101" s="18">
        <v>0.36833956148266012</v>
      </c>
      <c r="O101" s="18">
        <v>0.32172414604038291</v>
      </c>
      <c r="P101" s="18">
        <v>0.39966717596084039</v>
      </c>
      <c r="R101" s="18">
        <v>0.33774969054302789</v>
      </c>
      <c r="S101" s="18">
        <v>0.29066974743692642</v>
      </c>
      <c r="T101" s="18">
        <v>0.36256688184353281</v>
      </c>
      <c r="U101" s="18">
        <v>0.23455241727280429</v>
      </c>
      <c r="W101" s="18">
        <v>0.38047203616230763</v>
      </c>
      <c r="X101" s="18">
        <v>0.34831399339389563</v>
      </c>
      <c r="Y101" s="18">
        <v>0.28424166943233542</v>
      </c>
      <c r="Z101" s="18">
        <v>0.22712878430863359</v>
      </c>
      <c r="AB101" s="18">
        <v>0.33922404982100762</v>
      </c>
      <c r="AC101" s="18">
        <v>0.28629680846109279</v>
      </c>
      <c r="AE101" s="18">
        <v>0.2339008485706815</v>
      </c>
      <c r="AF101" s="18">
        <v>0.29137757364052919</v>
      </c>
      <c r="AG101" s="18">
        <v>0.34898321344757438</v>
      </c>
      <c r="AH101" s="18">
        <v>0.42296569176075471</v>
      </c>
    </row>
    <row r="102" spans="2:34" x14ac:dyDescent="0.35">
      <c r="B102" s="17" t="s">
        <v>116</v>
      </c>
      <c r="C102" s="18">
        <v>0.24107744376246759</v>
      </c>
      <c r="D102" s="18">
        <v>0.23363980067036921</v>
      </c>
      <c r="E102" s="18">
        <v>0.24983783250249969</v>
      </c>
      <c r="G102" s="18">
        <v>0.27445405517975707</v>
      </c>
      <c r="H102" s="18">
        <v>0.23440661920345529</v>
      </c>
      <c r="I102" s="18">
        <v>0.23933644865544179</v>
      </c>
      <c r="J102" s="18">
        <v>0.19524970335221081</v>
      </c>
      <c r="L102" s="18">
        <v>0.24517811069323439</v>
      </c>
      <c r="M102" s="18">
        <v>0.29846157130129508</v>
      </c>
      <c r="N102" s="18">
        <v>0.25013352599861299</v>
      </c>
      <c r="O102" s="18">
        <v>0.20195014760153709</v>
      </c>
      <c r="P102" s="18">
        <v>0.2350874996242317</v>
      </c>
      <c r="R102" s="18">
        <v>0.26599743604210208</v>
      </c>
      <c r="S102" s="18">
        <v>0.2239878150963456</v>
      </c>
      <c r="T102" s="18">
        <v>0.23178389903756</v>
      </c>
      <c r="U102" s="18">
        <v>0.24517811069323439</v>
      </c>
      <c r="W102" s="18">
        <v>0.27922782263766238</v>
      </c>
      <c r="X102" s="18">
        <v>0.27083649652187652</v>
      </c>
      <c r="Y102" s="18">
        <v>0.2324440995703505</v>
      </c>
      <c r="Z102" s="18">
        <v>0.18867939663721359</v>
      </c>
      <c r="AB102" s="18">
        <v>0.24954807276725999</v>
      </c>
      <c r="AC102" s="18">
        <v>0.23549550552273429</v>
      </c>
      <c r="AE102" s="18">
        <v>0.23766281356118971</v>
      </c>
      <c r="AF102" s="18">
        <v>0.22480057645254869</v>
      </c>
      <c r="AG102" s="18">
        <v>0.2497985774764426</v>
      </c>
      <c r="AH102" s="18">
        <v>0.24917107077795519</v>
      </c>
    </row>
    <row r="103" spans="2:34" ht="29" x14ac:dyDescent="0.35">
      <c r="B103" s="17" t="s">
        <v>117</v>
      </c>
      <c r="C103" s="18">
        <v>0.22935417086004931</v>
      </c>
      <c r="D103" s="18">
        <v>0.24774895216344889</v>
      </c>
      <c r="E103" s="18">
        <v>0.21226805876023899</v>
      </c>
      <c r="G103" s="18">
        <v>0.29254696621644238</v>
      </c>
      <c r="H103" s="18">
        <v>0.2009405515983361</v>
      </c>
      <c r="I103" s="18">
        <v>0.22975213504099209</v>
      </c>
      <c r="J103" s="18">
        <v>0.20348341983479579</v>
      </c>
      <c r="L103" s="18">
        <v>0.24243458510620899</v>
      </c>
      <c r="M103" s="18">
        <v>0.23281014716371759</v>
      </c>
      <c r="N103" s="18">
        <v>0.2509535931139974</v>
      </c>
      <c r="O103" s="18">
        <v>0.206413875832581</v>
      </c>
      <c r="P103" s="18">
        <v>0.24457851431912031</v>
      </c>
      <c r="R103" s="18">
        <v>0.2309365399913669</v>
      </c>
      <c r="S103" s="18">
        <v>0.22320443611423649</v>
      </c>
      <c r="T103" s="18">
        <v>0.22622448236219109</v>
      </c>
      <c r="U103" s="18">
        <v>0.24243458510620899</v>
      </c>
      <c r="W103" s="18">
        <v>0.2487567581249667</v>
      </c>
      <c r="X103" s="18">
        <v>0.2230243511066195</v>
      </c>
      <c r="Y103" s="18">
        <v>0.18142848463710279</v>
      </c>
      <c r="Z103" s="18">
        <v>0.26137398484552898</v>
      </c>
      <c r="AB103" s="18">
        <v>0.2254806842754799</v>
      </c>
      <c r="AC103" s="18">
        <v>0.23455207823320481</v>
      </c>
      <c r="AE103" s="18">
        <v>0.24725109300281639</v>
      </c>
      <c r="AF103" s="18">
        <v>0.2154755034814535</v>
      </c>
      <c r="AG103" s="18">
        <v>0.23840108268710869</v>
      </c>
      <c r="AH103" s="18">
        <v>0.18473148931411079</v>
      </c>
    </row>
    <row r="104" spans="2:34" ht="29" x14ac:dyDescent="0.35">
      <c r="B104" s="17" t="s">
        <v>118</v>
      </c>
      <c r="C104" s="18">
        <v>0.21620737522925609</v>
      </c>
      <c r="D104" s="18">
        <v>0.2115180504244234</v>
      </c>
      <c r="E104" s="18">
        <v>0.22208689643864951</v>
      </c>
      <c r="G104" s="18">
        <v>0.19032054058294059</v>
      </c>
      <c r="H104" s="18">
        <v>0.21403464863171789</v>
      </c>
      <c r="I104" s="18">
        <v>0.22613977035862809</v>
      </c>
      <c r="J104" s="18">
        <v>0.25849796901436067</v>
      </c>
      <c r="L104" s="18">
        <v>0.2121193490721667</v>
      </c>
      <c r="M104" s="18">
        <v>0.2082096491002354</v>
      </c>
      <c r="N104" s="18">
        <v>0.25171926632597053</v>
      </c>
      <c r="O104" s="18">
        <v>0.15459287905846111</v>
      </c>
      <c r="P104" s="18">
        <v>0.19183546502401819</v>
      </c>
      <c r="R104" s="18">
        <v>0.20849352592175049</v>
      </c>
      <c r="S104" s="18">
        <v>0.20095038262192921</v>
      </c>
      <c r="T104" s="18">
        <v>0.24613539184988389</v>
      </c>
      <c r="U104" s="18">
        <v>0.2121193490721667</v>
      </c>
      <c r="W104" s="18">
        <v>0.24063970127755119</v>
      </c>
      <c r="X104" s="18">
        <v>0.17421179472360809</v>
      </c>
      <c r="Y104" s="18">
        <v>0.2125806510227532</v>
      </c>
      <c r="Z104" s="18">
        <v>0.2534071495929015</v>
      </c>
      <c r="AB104" s="18">
        <v>0.2352649973426591</v>
      </c>
      <c r="AC104" s="18">
        <v>0.19927970021024741</v>
      </c>
      <c r="AE104" s="18">
        <v>0.2044883114555093</v>
      </c>
      <c r="AF104" s="18">
        <v>0.22724072412300561</v>
      </c>
      <c r="AG104" s="18">
        <v>0.21133331654543669</v>
      </c>
      <c r="AH104" s="18">
        <v>0.23996548948007809</v>
      </c>
    </row>
    <row r="105" spans="2:34" ht="29" x14ac:dyDescent="0.35">
      <c r="B105" s="17" t="s">
        <v>119</v>
      </c>
      <c r="C105" s="18">
        <v>0.15944579786030419</v>
      </c>
      <c r="D105" s="18">
        <v>0.15280994223717531</v>
      </c>
      <c r="E105" s="18">
        <v>0.16389165278464049</v>
      </c>
      <c r="G105" s="18">
        <v>0.140617749504649</v>
      </c>
      <c r="H105" s="18">
        <v>0.14421890517872249</v>
      </c>
      <c r="I105" s="18">
        <v>0.19202825554855521</v>
      </c>
      <c r="J105" s="18">
        <v>0.1731001367569257</v>
      </c>
      <c r="L105" s="18">
        <v>0.1697561463773565</v>
      </c>
      <c r="M105" s="18">
        <v>0.1472170332470471</v>
      </c>
      <c r="N105" s="18">
        <v>0.17536713409669069</v>
      </c>
      <c r="O105" s="18">
        <v>0.183614456558086</v>
      </c>
      <c r="P105" s="18">
        <v>0.1130915604022847</v>
      </c>
      <c r="R105" s="18">
        <v>0.1437296396903617</v>
      </c>
      <c r="S105" s="18">
        <v>0.1669126807362572</v>
      </c>
      <c r="T105" s="18">
        <v>0.16057038314569161</v>
      </c>
      <c r="U105" s="18">
        <v>0.1697561463773565</v>
      </c>
      <c r="W105" s="18">
        <v>0.16370669919905981</v>
      </c>
      <c r="X105" s="18">
        <v>0.18758154717768941</v>
      </c>
      <c r="Y105" s="18">
        <v>0.16355262327748091</v>
      </c>
      <c r="Z105" s="18">
        <v>0.1246467147466109</v>
      </c>
      <c r="AB105" s="18">
        <v>0.14384737093150671</v>
      </c>
      <c r="AC105" s="18">
        <v>0.1744250084208166</v>
      </c>
      <c r="AE105" s="18">
        <v>0.13008500730323461</v>
      </c>
      <c r="AF105" s="18">
        <v>0.15374643120067541</v>
      </c>
      <c r="AG105" s="18">
        <v>0.18683658368933581</v>
      </c>
      <c r="AH105" s="18">
        <v>0.16329660327195869</v>
      </c>
    </row>
    <row r="106" spans="2:34" x14ac:dyDescent="0.35">
      <c r="B106" s="17" t="s">
        <v>120</v>
      </c>
      <c r="C106" s="18">
        <v>0.12877808177964889</v>
      </c>
      <c r="D106" s="18">
        <v>0.15165294875013791</v>
      </c>
      <c r="E106" s="18">
        <v>0.10360129643640539</v>
      </c>
      <c r="G106" s="18">
        <v>0.1841131285408687</v>
      </c>
      <c r="H106" s="18">
        <v>0.13382215850263829</v>
      </c>
      <c r="I106" s="18">
        <v>8.4645187850034956E-2</v>
      </c>
      <c r="J106" s="18">
        <v>0.10861846396282659</v>
      </c>
      <c r="L106" s="18">
        <v>0.11626107248729289</v>
      </c>
      <c r="M106" s="18">
        <v>0.14063235399369381</v>
      </c>
      <c r="N106" s="18">
        <v>0.14671379485035049</v>
      </c>
      <c r="O106" s="18">
        <v>0.14368609325446161</v>
      </c>
      <c r="P106" s="18">
        <v>0.1141023889921047</v>
      </c>
      <c r="R106" s="18">
        <v>0.12710238055841541</v>
      </c>
      <c r="S106" s="18">
        <v>0.1188820108813981</v>
      </c>
      <c r="T106" s="18">
        <v>0.1512521131418898</v>
      </c>
      <c r="U106" s="18">
        <v>0.11626107248729289</v>
      </c>
      <c r="W106" s="18">
        <v>0.16016875847631201</v>
      </c>
      <c r="X106" s="18">
        <v>0.14747177633343481</v>
      </c>
      <c r="Y106" s="18">
        <v>0.10409895450538879</v>
      </c>
      <c r="Z106" s="18">
        <v>0.11086200635855489</v>
      </c>
      <c r="AB106" s="18">
        <v>0.1242492954230246</v>
      </c>
      <c r="AC106" s="18">
        <v>0.13376962958303859</v>
      </c>
      <c r="AE106" s="18">
        <v>0.1381350260862988</v>
      </c>
      <c r="AF106" s="18">
        <v>0.1165618772419954</v>
      </c>
      <c r="AG106" s="18">
        <v>0.13052203784019159</v>
      </c>
      <c r="AH106" s="18">
        <v>0.1201730390251699</v>
      </c>
    </row>
    <row r="107" spans="2:34" ht="29" x14ac:dyDescent="0.35">
      <c r="B107" s="17" t="s">
        <v>121</v>
      </c>
      <c r="C107" s="18">
        <v>0.12859200564919571</v>
      </c>
      <c r="D107" s="18">
        <v>0.15892817978957671</v>
      </c>
      <c r="E107" s="18">
        <v>9.9029062614590879E-2</v>
      </c>
      <c r="G107" s="18">
        <v>0.13959773033773959</v>
      </c>
      <c r="H107" s="18">
        <v>0.1213134899172386</v>
      </c>
      <c r="I107" s="18">
        <v>0.12921487932302711</v>
      </c>
      <c r="J107" s="18">
        <v>0.13304992644982841</v>
      </c>
      <c r="L107" s="18">
        <v>0.19921002698172591</v>
      </c>
      <c r="M107" s="18">
        <v>0.1022040927182532</v>
      </c>
      <c r="N107" s="18">
        <v>0.1243229006803047</v>
      </c>
      <c r="O107" s="18">
        <v>0.14232094923636171</v>
      </c>
      <c r="P107" s="18">
        <v>0.1448365649650514</v>
      </c>
      <c r="R107" s="18">
        <v>0.1121208566175691</v>
      </c>
      <c r="S107" s="18">
        <v>0.11423244147224459</v>
      </c>
      <c r="T107" s="18">
        <v>0.1161562015420535</v>
      </c>
      <c r="U107" s="18">
        <v>0.19921002698172591</v>
      </c>
      <c r="W107" s="18">
        <v>5.4013014716549478E-2</v>
      </c>
      <c r="X107" s="18">
        <v>0.12697648367449391</v>
      </c>
      <c r="Y107" s="18">
        <v>0.13363884152031141</v>
      </c>
      <c r="Z107" s="18">
        <v>0.18966272714933771</v>
      </c>
      <c r="AB107" s="18">
        <v>0.11150780002884279</v>
      </c>
      <c r="AC107" s="18">
        <v>0.14300298739432621</v>
      </c>
      <c r="AE107" s="18">
        <v>0.1340971612460421</v>
      </c>
      <c r="AF107" s="18">
        <v>0.1355443785348931</v>
      </c>
      <c r="AG107" s="18">
        <v>0.1153971456410602</v>
      </c>
      <c r="AH107" s="18">
        <v>0.14046900953393099</v>
      </c>
    </row>
    <row r="108" spans="2:34" ht="43.5" x14ac:dyDescent="0.35">
      <c r="B108" s="17" t="s">
        <v>122</v>
      </c>
      <c r="C108" s="18">
        <v>0.1242822384386994</v>
      </c>
      <c r="D108" s="18">
        <v>0.11018097512965019</v>
      </c>
      <c r="E108" s="18">
        <v>0.13904516060924349</v>
      </c>
      <c r="G108" s="18">
        <v>0.1309205136807963</v>
      </c>
      <c r="H108" s="18">
        <v>0.1306758868120268</v>
      </c>
      <c r="I108" s="18">
        <v>0.10753934512484691</v>
      </c>
      <c r="J108" s="18">
        <v>0.13129731148335511</v>
      </c>
      <c r="L108" s="18">
        <v>0.13722849919715199</v>
      </c>
      <c r="M108" s="18">
        <v>0.14162928447754819</v>
      </c>
      <c r="N108" s="18">
        <v>8.3447449816354768E-2</v>
      </c>
      <c r="O108" s="18">
        <v>0.1115393287511479</v>
      </c>
      <c r="P108" s="18">
        <v>0.13244709840446051</v>
      </c>
      <c r="R108" s="18">
        <v>0.13601259478527389</v>
      </c>
      <c r="S108" s="18">
        <v>0.13144399165685119</v>
      </c>
      <c r="T108" s="18">
        <v>9.3803972873281724E-2</v>
      </c>
      <c r="U108" s="18">
        <v>0.13722849919715199</v>
      </c>
      <c r="W108" s="18">
        <v>0.16959880786048681</v>
      </c>
      <c r="X108" s="18">
        <v>9.4857177012097935E-2</v>
      </c>
      <c r="Y108" s="18">
        <v>7.7130767442184583E-2</v>
      </c>
      <c r="Z108" s="18">
        <v>0.15673836714823369</v>
      </c>
      <c r="AB108" s="18">
        <v>0.1226105926109101</v>
      </c>
      <c r="AC108" s="18">
        <v>0.126722549232794</v>
      </c>
      <c r="AE108" s="18">
        <v>0.13577774233795781</v>
      </c>
      <c r="AF108" s="18">
        <v>0.13322429228643989</v>
      </c>
      <c r="AG108" s="18">
        <v>0.1093516246503865</v>
      </c>
      <c r="AH108" s="18">
        <v>0.1242242797249396</v>
      </c>
    </row>
    <row r="109" spans="2:34" x14ac:dyDescent="0.35">
      <c r="B109" s="17" t="s">
        <v>110</v>
      </c>
      <c r="C109" s="18">
        <v>1.6528982607588331E-2</v>
      </c>
      <c r="D109" s="18">
        <v>1.6811828124947269E-2</v>
      </c>
      <c r="E109" s="18">
        <v>1.385218499281104E-2</v>
      </c>
      <c r="G109" s="18">
        <v>4.0639468445202217E-3</v>
      </c>
      <c r="H109" s="18">
        <v>1.36375475467352E-2</v>
      </c>
      <c r="I109" s="18">
        <v>3.2283397042111611E-2</v>
      </c>
      <c r="J109" s="18">
        <v>1.084078707436844E-2</v>
      </c>
      <c r="L109" s="18">
        <v>0</v>
      </c>
      <c r="M109" s="18">
        <v>1.3825333989072E-2</v>
      </c>
      <c r="N109" s="18">
        <v>2.9767376817284669E-2</v>
      </c>
      <c r="O109" s="18">
        <v>1.467955842347325E-2</v>
      </c>
      <c r="P109" s="18">
        <v>1.5402020950498699E-2</v>
      </c>
      <c r="R109" s="18">
        <v>2.0224626278763889E-2</v>
      </c>
      <c r="S109" s="18">
        <v>8.3626522813847106E-3</v>
      </c>
      <c r="T109" s="18">
        <v>3.3714308125431081E-2</v>
      </c>
      <c r="U109" s="18">
        <v>0</v>
      </c>
      <c r="W109" s="18">
        <v>1.481496469332895E-2</v>
      </c>
      <c r="X109" s="18">
        <v>2.3642951178527081E-2</v>
      </c>
      <c r="Y109" s="18">
        <v>1.8532187588583379E-2</v>
      </c>
      <c r="Z109" s="18">
        <v>9.7021492482915802E-3</v>
      </c>
      <c r="AB109" s="18">
        <v>1.6180022963460699E-2</v>
      </c>
      <c r="AC109" s="18">
        <v>1.4621690062093099E-2</v>
      </c>
      <c r="AE109" s="18">
        <v>1.0273160572234321E-2</v>
      </c>
      <c r="AF109" s="18">
        <v>2.6286176515392511E-2</v>
      </c>
      <c r="AG109" s="18">
        <v>2.047693505678571E-2</v>
      </c>
      <c r="AH109" s="18">
        <v>6.7896005429378672E-3</v>
      </c>
    </row>
    <row r="111" spans="2:34" ht="43.5" x14ac:dyDescent="0.35">
      <c r="B111" s="14" t="s">
        <v>123</v>
      </c>
    </row>
    <row r="112" spans="2:34" x14ac:dyDescent="0.35">
      <c r="B112" s="15" t="s">
        <v>15</v>
      </c>
    </row>
    <row r="113" spans="2:34" x14ac:dyDescent="0.35">
      <c r="B113" s="11" t="s">
        <v>55</v>
      </c>
      <c r="C113" s="16">
        <v>1005</v>
      </c>
      <c r="D113" s="16">
        <v>480</v>
      </c>
      <c r="E113" s="16">
        <v>523</v>
      </c>
      <c r="G113" s="16">
        <v>220</v>
      </c>
      <c r="H113" s="16">
        <v>394</v>
      </c>
      <c r="I113" s="16">
        <v>300</v>
      </c>
      <c r="J113" s="16">
        <v>91</v>
      </c>
      <c r="L113" s="16">
        <v>172</v>
      </c>
      <c r="M113" s="16">
        <v>141</v>
      </c>
      <c r="N113" s="16">
        <v>125</v>
      </c>
      <c r="O113" s="16">
        <v>118</v>
      </c>
      <c r="P113" s="16">
        <v>111</v>
      </c>
      <c r="R113" s="16">
        <v>303</v>
      </c>
      <c r="S113" s="16">
        <v>307</v>
      </c>
      <c r="T113" s="16">
        <v>223</v>
      </c>
      <c r="U113" s="16">
        <v>172</v>
      </c>
      <c r="W113" s="16">
        <v>189</v>
      </c>
      <c r="X113" s="16">
        <v>302</v>
      </c>
      <c r="Y113" s="16">
        <v>206</v>
      </c>
      <c r="Z113" s="16">
        <v>280</v>
      </c>
      <c r="AB113" s="16">
        <v>474</v>
      </c>
      <c r="AC113" s="16">
        <v>527</v>
      </c>
      <c r="AE113" s="16">
        <v>314</v>
      </c>
      <c r="AF113" s="16">
        <v>197</v>
      </c>
      <c r="AG113" s="16">
        <v>355</v>
      </c>
      <c r="AH113" s="16">
        <v>139</v>
      </c>
    </row>
    <row r="114" spans="2:34" x14ac:dyDescent="0.35">
      <c r="B114" s="12" t="s">
        <v>56</v>
      </c>
      <c r="C114" s="16">
        <v>1008</v>
      </c>
      <c r="D114" s="16">
        <v>502</v>
      </c>
      <c r="E114" s="16">
        <v>503</v>
      </c>
      <c r="G114" s="16">
        <v>221</v>
      </c>
      <c r="H114" s="16">
        <v>414</v>
      </c>
      <c r="I114" s="16">
        <v>283</v>
      </c>
      <c r="J114" s="16">
        <v>90</v>
      </c>
      <c r="L114" s="16">
        <v>171</v>
      </c>
      <c r="M114" s="16">
        <v>131</v>
      </c>
      <c r="N114" s="16">
        <v>156</v>
      </c>
      <c r="O114" s="16">
        <v>111</v>
      </c>
      <c r="P114" s="16">
        <v>95</v>
      </c>
      <c r="R114" s="16">
        <v>277</v>
      </c>
      <c r="S114" s="16">
        <v>308</v>
      </c>
      <c r="T114" s="16">
        <v>252</v>
      </c>
      <c r="U114" s="16">
        <v>171</v>
      </c>
      <c r="W114" s="16">
        <v>202</v>
      </c>
      <c r="X114" s="16">
        <v>311</v>
      </c>
      <c r="Y114" s="16">
        <v>200</v>
      </c>
      <c r="Z114" s="16">
        <v>268</v>
      </c>
      <c r="AB114" s="16">
        <v>470</v>
      </c>
      <c r="AC114" s="16">
        <v>534</v>
      </c>
      <c r="AE114" s="16">
        <v>315</v>
      </c>
      <c r="AF114" s="16">
        <v>195</v>
      </c>
      <c r="AG114" s="16">
        <v>359</v>
      </c>
      <c r="AH114" s="16">
        <v>139</v>
      </c>
    </row>
    <row r="115" spans="2:34" ht="43.5" x14ac:dyDescent="0.35">
      <c r="B115" s="17" t="s">
        <v>124</v>
      </c>
      <c r="C115" s="18">
        <v>0.44151991329892482</v>
      </c>
      <c r="D115" s="18">
        <v>0.4259856646100888</v>
      </c>
      <c r="E115" s="18">
        <v>0.45641146127832821</v>
      </c>
      <c r="G115" s="18">
        <v>0.35078516184423908</v>
      </c>
      <c r="H115" s="18">
        <v>0.40688683192756953</v>
      </c>
      <c r="I115" s="18">
        <v>0.54173641231484759</v>
      </c>
      <c r="J115" s="18">
        <v>0.5080547772777626</v>
      </c>
      <c r="L115" s="18">
        <v>0.46633914218629963</v>
      </c>
      <c r="M115" s="18">
        <v>0.45321706664918032</v>
      </c>
      <c r="N115" s="18">
        <v>0.38121736238428577</v>
      </c>
      <c r="O115" s="18">
        <v>0.43239466740529359</v>
      </c>
      <c r="P115" s="18">
        <v>0.48022422260698377</v>
      </c>
      <c r="R115" s="18">
        <v>0.45689932916285297</v>
      </c>
      <c r="S115" s="18">
        <v>0.43739804401796389</v>
      </c>
      <c r="T115" s="18">
        <v>0.41274126436528791</v>
      </c>
      <c r="U115" s="18">
        <v>0.46633914218629963</v>
      </c>
      <c r="W115" s="18">
        <v>0.38416802453988869</v>
      </c>
      <c r="X115" s="18">
        <v>0.38320035135851033</v>
      </c>
      <c r="Y115" s="18">
        <v>0.54772071786639354</v>
      </c>
      <c r="Z115" s="18">
        <v>0.47516722064322459</v>
      </c>
      <c r="AB115" s="18">
        <v>0.46061246224790581</v>
      </c>
      <c r="AC115" s="18">
        <v>0.42433486483368221</v>
      </c>
      <c r="AE115" s="18">
        <v>0.41336619948287773</v>
      </c>
      <c r="AF115" s="18">
        <v>0.37928695568226051</v>
      </c>
      <c r="AG115" s="18">
        <v>0.48162271569534038</v>
      </c>
      <c r="AH115" s="18">
        <v>0.48930556227094951</v>
      </c>
    </row>
    <row r="116" spans="2:34" x14ac:dyDescent="0.35">
      <c r="B116" s="17" t="s">
        <v>125</v>
      </c>
      <c r="C116" s="18">
        <v>0.31377588552822122</v>
      </c>
      <c r="D116" s="18">
        <v>0.2651937391896837</v>
      </c>
      <c r="E116" s="18">
        <v>0.3640029174749928</v>
      </c>
      <c r="G116" s="18">
        <v>0.27007999844476233</v>
      </c>
      <c r="H116" s="18">
        <v>0.30974532274571881</v>
      </c>
      <c r="I116" s="18">
        <v>0.36330258472127552</v>
      </c>
      <c r="J116" s="18">
        <v>0.28372252592728181</v>
      </c>
      <c r="L116" s="18">
        <v>0.2907932379679174</v>
      </c>
      <c r="M116" s="18">
        <v>0.38446877855981898</v>
      </c>
      <c r="N116" s="18">
        <v>0.32486869575564931</v>
      </c>
      <c r="O116" s="18">
        <v>0.36809603149865761</v>
      </c>
      <c r="P116" s="18">
        <v>0.33343544963627347</v>
      </c>
      <c r="R116" s="18">
        <v>0.3341795364251639</v>
      </c>
      <c r="S116" s="18">
        <v>0.30036003377509768</v>
      </c>
      <c r="T116" s="18">
        <v>0.32340646027360398</v>
      </c>
      <c r="U116" s="18">
        <v>0.2907932379679174</v>
      </c>
      <c r="W116" s="18">
        <v>0.40381032546931089</v>
      </c>
      <c r="X116" s="18">
        <v>0.37087646543118929</v>
      </c>
      <c r="Y116" s="18">
        <v>0.31536815073817681</v>
      </c>
      <c r="Z116" s="18">
        <v>0.175596513132358</v>
      </c>
      <c r="AB116" s="18">
        <v>0.33854414839595559</v>
      </c>
      <c r="AC116" s="18">
        <v>0.29440731630701023</v>
      </c>
      <c r="AE116" s="18">
        <v>0.27968776320440419</v>
      </c>
      <c r="AF116" s="18">
        <v>0.32168112608233979</v>
      </c>
      <c r="AG116" s="18">
        <v>0.36696563953817107</v>
      </c>
      <c r="AH116" s="18">
        <v>0.24236049784432201</v>
      </c>
    </row>
    <row r="117" spans="2:34" ht="43.5" x14ac:dyDescent="0.35">
      <c r="B117" s="17" t="s">
        <v>126</v>
      </c>
      <c r="C117" s="18">
        <v>0.29474912469335401</v>
      </c>
      <c r="D117" s="18">
        <v>0.26585277677627828</v>
      </c>
      <c r="E117" s="18">
        <v>0.32216217617702653</v>
      </c>
      <c r="G117" s="18">
        <v>0.26901806086262858</v>
      </c>
      <c r="H117" s="18">
        <v>0.26824903868005212</v>
      </c>
      <c r="I117" s="18">
        <v>0.34853171672372601</v>
      </c>
      <c r="J117" s="18">
        <v>0.31043121553335012</v>
      </c>
      <c r="L117" s="18">
        <v>0.2029770460781706</v>
      </c>
      <c r="M117" s="18">
        <v>0.34951220589125981</v>
      </c>
      <c r="N117" s="18">
        <v>0.30585170064613171</v>
      </c>
      <c r="O117" s="18">
        <v>0.29469067604632843</v>
      </c>
      <c r="P117" s="18">
        <v>0.25057543725844761</v>
      </c>
      <c r="R117" s="18">
        <v>0.32061739850714999</v>
      </c>
      <c r="S117" s="18">
        <v>0.3169438008062701</v>
      </c>
      <c r="T117" s="18">
        <v>0.30168057072306592</v>
      </c>
      <c r="U117" s="18">
        <v>0.2029770460781706</v>
      </c>
      <c r="W117" s="18">
        <v>0.37600565341067688</v>
      </c>
      <c r="X117" s="18">
        <v>0.35151105440645702</v>
      </c>
      <c r="Y117" s="18">
        <v>0.2245275800339368</v>
      </c>
      <c r="Z117" s="18">
        <v>0.2153416822297689</v>
      </c>
      <c r="AB117" s="18">
        <v>0.31389413543786748</v>
      </c>
      <c r="AC117" s="18">
        <v>0.27854823063825418</v>
      </c>
      <c r="AE117" s="18">
        <v>0.2761303354686358</v>
      </c>
      <c r="AF117" s="18">
        <v>0.2574136618048653</v>
      </c>
      <c r="AG117" s="18">
        <v>0.30933911929323321</v>
      </c>
      <c r="AH117" s="18">
        <v>0.35189031884551292</v>
      </c>
    </row>
    <row r="118" spans="2:34" x14ac:dyDescent="0.35">
      <c r="B118" s="17" t="s">
        <v>127</v>
      </c>
      <c r="C118" s="18">
        <v>0.29134139350451221</v>
      </c>
      <c r="D118" s="18">
        <v>0.26923889589570271</v>
      </c>
      <c r="E118" s="18">
        <v>0.31501655476685653</v>
      </c>
      <c r="G118" s="18">
        <v>0.23601668631715619</v>
      </c>
      <c r="H118" s="18">
        <v>0.31590050234119837</v>
      </c>
      <c r="I118" s="18">
        <v>0.28799680316898563</v>
      </c>
      <c r="J118" s="18">
        <v>0.32487600442653802</v>
      </c>
      <c r="L118" s="18">
        <v>0.2661844569423979</v>
      </c>
      <c r="M118" s="18">
        <v>0.31714033630340921</v>
      </c>
      <c r="N118" s="18">
        <v>0.30015025834575437</v>
      </c>
      <c r="O118" s="18">
        <v>0.2507943797768708</v>
      </c>
      <c r="P118" s="18">
        <v>0.32941764937712259</v>
      </c>
      <c r="R118" s="18">
        <v>0.34760768186800961</v>
      </c>
      <c r="S118" s="18">
        <v>0.26287229172095677</v>
      </c>
      <c r="T118" s="18">
        <v>0.28143017824851752</v>
      </c>
      <c r="U118" s="18">
        <v>0.2661844569423979</v>
      </c>
      <c r="W118" s="18">
        <v>0.27290448098721037</v>
      </c>
      <c r="X118" s="18">
        <v>0.27294822489758419</v>
      </c>
      <c r="Y118" s="18">
        <v>0.35262240447645798</v>
      </c>
      <c r="Z118" s="18">
        <v>0.28499738034735089</v>
      </c>
      <c r="AB118" s="18">
        <v>0.30933714334837398</v>
      </c>
      <c r="AC118" s="18">
        <v>0.27414432942272232</v>
      </c>
      <c r="AE118" s="18">
        <v>0.26933975923650683</v>
      </c>
      <c r="AF118" s="18">
        <v>0.26559580314153702</v>
      </c>
      <c r="AG118" s="18">
        <v>0.31166364197123231</v>
      </c>
      <c r="AH118" s="18">
        <v>0.32500024027998448</v>
      </c>
    </row>
    <row r="119" spans="2:34" ht="29" x14ac:dyDescent="0.35">
      <c r="B119" s="17" t="s">
        <v>128</v>
      </c>
      <c r="C119" s="18">
        <v>0.27245263730490421</v>
      </c>
      <c r="D119" s="18">
        <v>0.28091113225006048</v>
      </c>
      <c r="E119" s="18">
        <v>0.26303609860456939</v>
      </c>
      <c r="G119" s="18">
        <v>0.25014838426222452</v>
      </c>
      <c r="H119" s="18">
        <v>0.31053159876966402</v>
      </c>
      <c r="I119" s="18">
        <v>0.24933903220540349</v>
      </c>
      <c r="J119" s="18">
        <v>0.22499958164068329</v>
      </c>
      <c r="L119" s="18">
        <v>0.27056206485583217</v>
      </c>
      <c r="M119" s="18">
        <v>0.22491006895161411</v>
      </c>
      <c r="N119" s="18">
        <v>0.26145249568170731</v>
      </c>
      <c r="O119" s="18">
        <v>0.2692446965363523</v>
      </c>
      <c r="P119" s="18">
        <v>0.2778202191851612</v>
      </c>
      <c r="R119" s="18">
        <v>0.24924002139925541</v>
      </c>
      <c r="S119" s="18">
        <v>0.28493767373436008</v>
      </c>
      <c r="T119" s="18">
        <v>0.28399490909774783</v>
      </c>
      <c r="U119" s="18">
        <v>0.27056206485583217</v>
      </c>
      <c r="W119" s="18">
        <v>0.21243882651411011</v>
      </c>
      <c r="X119" s="18">
        <v>0.2333195663250324</v>
      </c>
      <c r="Y119" s="18">
        <v>0.34958842491862158</v>
      </c>
      <c r="Z119" s="18">
        <v>0.30991571004403168</v>
      </c>
      <c r="AB119" s="18">
        <v>0.29738033218231852</v>
      </c>
      <c r="AC119" s="18">
        <v>0.2486420164723834</v>
      </c>
      <c r="AE119" s="18">
        <v>0.33815755801351971</v>
      </c>
      <c r="AF119" s="18">
        <v>0.26909057194287822</v>
      </c>
      <c r="AG119" s="18">
        <v>0.24374011847900559</v>
      </c>
      <c r="AH119" s="18">
        <v>0.2020894517249997</v>
      </c>
    </row>
    <row r="120" spans="2:34" x14ac:dyDescent="0.35">
      <c r="B120" s="17" t="s">
        <v>129</v>
      </c>
      <c r="C120" s="18">
        <v>0.25824048029209717</v>
      </c>
      <c r="D120" s="18">
        <v>0.26888704272783392</v>
      </c>
      <c r="E120" s="18">
        <v>0.24904755362741379</v>
      </c>
      <c r="G120" s="18">
        <v>0.26497056265302599</v>
      </c>
      <c r="H120" s="18">
        <v>0.26260986385702761</v>
      </c>
      <c r="I120" s="18">
        <v>0.27305384238560437</v>
      </c>
      <c r="J120" s="18">
        <v>0.17501711750259369</v>
      </c>
      <c r="L120" s="18">
        <v>0.29018309149580201</v>
      </c>
      <c r="M120" s="18">
        <v>0.159654192378857</v>
      </c>
      <c r="N120" s="18">
        <v>0.26046606761933883</v>
      </c>
      <c r="O120" s="18">
        <v>0.29307898054126152</v>
      </c>
      <c r="P120" s="18">
        <v>0.2329072976019439</v>
      </c>
      <c r="R120" s="18">
        <v>0.2171844512494672</v>
      </c>
      <c r="S120" s="18">
        <v>0.2711344567466305</v>
      </c>
      <c r="T120" s="18">
        <v>0.26585337478527971</v>
      </c>
      <c r="U120" s="18">
        <v>0.29018309149580201</v>
      </c>
      <c r="W120" s="18">
        <v>0.31286016416400719</v>
      </c>
      <c r="X120" s="18">
        <v>0.29760809688406109</v>
      </c>
      <c r="Y120" s="18">
        <v>0.2198744187408877</v>
      </c>
      <c r="Z120" s="18">
        <v>0.2033516839681935</v>
      </c>
      <c r="AB120" s="18">
        <v>0.27126837359392009</v>
      </c>
      <c r="AC120" s="18">
        <v>0.24877876477627969</v>
      </c>
      <c r="AE120" s="18">
        <v>0.26884295756272047</v>
      </c>
      <c r="AF120" s="18">
        <v>0.30831472775597379</v>
      </c>
      <c r="AG120" s="18">
        <v>0.2374090177257818</v>
      </c>
      <c r="AH120" s="18">
        <v>0.2175735787570188</v>
      </c>
    </row>
    <row r="121" spans="2:34" x14ac:dyDescent="0.35">
      <c r="B121" s="17" t="s">
        <v>130</v>
      </c>
      <c r="C121" s="18">
        <v>0.22493792193616691</v>
      </c>
      <c r="D121" s="18">
        <v>0.27939228682215689</v>
      </c>
      <c r="E121" s="18">
        <v>0.16935265477698941</v>
      </c>
      <c r="G121" s="18">
        <v>0.29255165488164447</v>
      </c>
      <c r="H121" s="18">
        <v>0.23182578800403511</v>
      </c>
      <c r="I121" s="18">
        <v>0.17858449009137381</v>
      </c>
      <c r="J121" s="18">
        <v>0.17314389681018499</v>
      </c>
      <c r="L121" s="18">
        <v>0.24040663451759589</v>
      </c>
      <c r="M121" s="18">
        <v>0.23666188795275611</v>
      </c>
      <c r="N121" s="18">
        <v>0.2444597815797967</v>
      </c>
      <c r="O121" s="18">
        <v>0.28499519023195979</v>
      </c>
      <c r="P121" s="18">
        <v>0.18949957052364519</v>
      </c>
      <c r="R121" s="18">
        <v>0.20267997852502009</v>
      </c>
      <c r="S121" s="18">
        <v>0.22547812760578781</v>
      </c>
      <c r="T121" s="18">
        <v>0.23821356866354379</v>
      </c>
      <c r="U121" s="18">
        <v>0.24040663451759589</v>
      </c>
      <c r="W121" s="18">
        <v>0.16367404140718239</v>
      </c>
      <c r="X121" s="18">
        <v>0.157925809027985</v>
      </c>
      <c r="Y121" s="18">
        <v>0.2336022194823961</v>
      </c>
      <c r="Z121" s="18">
        <v>0.34564123418692039</v>
      </c>
      <c r="AB121" s="18">
        <v>0.18703091936839861</v>
      </c>
      <c r="AC121" s="18">
        <v>0.2577305611432093</v>
      </c>
      <c r="AE121" s="18">
        <v>0.26533614432294989</v>
      </c>
      <c r="AF121" s="18">
        <v>0.20550692844710119</v>
      </c>
      <c r="AG121" s="18">
        <v>0.2045846268641151</v>
      </c>
      <c r="AH121" s="18">
        <v>0.21312857718757261</v>
      </c>
    </row>
    <row r="122" spans="2:34" x14ac:dyDescent="0.35">
      <c r="B122" s="17" t="s">
        <v>131</v>
      </c>
      <c r="C122" s="18">
        <v>0.2215321225700069</v>
      </c>
      <c r="D122" s="18">
        <v>0.21297905014521329</v>
      </c>
      <c r="E122" s="18">
        <v>0.22823584658775081</v>
      </c>
      <c r="G122" s="18">
        <v>0.23394205587474071</v>
      </c>
      <c r="H122" s="18">
        <v>0.21817062669482271</v>
      </c>
      <c r="I122" s="18">
        <v>0.19672535734074889</v>
      </c>
      <c r="J122" s="18">
        <v>0.28457632470467831</v>
      </c>
      <c r="L122" s="18">
        <v>0.2055415074108396</v>
      </c>
      <c r="M122" s="18">
        <v>0.18136436947733409</v>
      </c>
      <c r="N122" s="18">
        <v>0.29005835837572491</v>
      </c>
      <c r="O122" s="18">
        <v>0.1758837346354028</v>
      </c>
      <c r="P122" s="18">
        <v>0.16150907773292211</v>
      </c>
      <c r="R122" s="18">
        <v>0.1899815394585182</v>
      </c>
      <c r="S122" s="18">
        <v>0.21886989632556961</v>
      </c>
      <c r="T122" s="18">
        <v>0.27037546830436421</v>
      </c>
      <c r="U122" s="18">
        <v>0.2055415074108396</v>
      </c>
      <c r="W122" s="18">
        <v>0.30748189520595698</v>
      </c>
      <c r="X122" s="18">
        <v>0.26647449092597131</v>
      </c>
      <c r="Y122" s="18">
        <v>0.1310888015774937</v>
      </c>
      <c r="Z122" s="18">
        <v>0.17426708357902629</v>
      </c>
      <c r="AB122" s="18">
        <v>0.219363346257685</v>
      </c>
      <c r="AC122" s="18">
        <v>0.22318604915528539</v>
      </c>
      <c r="AE122" s="18">
        <v>0.22072104441277279</v>
      </c>
      <c r="AF122" s="18">
        <v>0.2161041682943029</v>
      </c>
      <c r="AG122" s="18">
        <v>0.21090777981157069</v>
      </c>
      <c r="AH122" s="18">
        <v>0.25855724681819642</v>
      </c>
    </row>
    <row r="123" spans="2:34" x14ac:dyDescent="0.35">
      <c r="B123" s="17" t="s">
        <v>132</v>
      </c>
      <c r="C123" s="18">
        <v>0.16378245667183169</v>
      </c>
      <c r="D123" s="18">
        <v>0.1818972190376997</v>
      </c>
      <c r="E123" s="18">
        <v>0.14661204087358251</v>
      </c>
      <c r="G123" s="18">
        <v>0.25005757073323548</v>
      </c>
      <c r="H123" s="18">
        <v>0.163681440279138</v>
      </c>
      <c r="I123" s="18">
        <v>0.1135912664904402</v>
      </c>
      <c r="J123" s="18">
        <v>0.1103551685949071</v>
      </c>
      <c r="L123" s="18">
        <v>0.19324368357514429</v>
      </c>
      <c r="M123" s="18">
        <v>0.1470114930239933</v>
      </c>
      <c r="N123" s="18">
        <v>0.1798424618082029</v>
      </c>
      <c r="O123" s="18">
        <v>0.11662342002173411</v>
      </c>
      <c r="P123" s="18">
        <v>0.23455805721287909</v>
      </c>
      <c r="R123" s="18">
        <v>0.1753897175275308</v>
      </c>
      <c r="S123" s="18">
        <v>0.132782348535505</v>
      </c>
      <c r="T123" s="18">
        <v>0.16886382967228469</v>
      </c>
      <c r="U123" s="18">
        <v>0.19324368357514429</v>
      </c>
      <c r="W123" s="18">
        <v>0.14747437754219719</v>
      </c>
      <c r="X123" s="18">
        <v>0.17095687256860961</v>
      </c>
      <c r="Y123" s="18">
        <v>0.14717700080573651</v>
      </c>
      <c r="Z123" s="18">
        <v>0.18629379813206179</v>
      </c>
      <c r="AB123" s="18">
        <v>0.1539850372659089</v>
      </c>
      <c r="AC123" s="18">
        <v>0.17368664027512901</v>
      </c>
      <c r="AE123" s="18">
        <v>0.1640830230483277</v>
      </c>
      <c r="AF123" s="18">
        <v>0.22625113430836979</v>
      </c>
      <c r="AG123" s="18">
        <v>0.15118814257035351</v>
      </c>
      <c r="AH123" s="18">
        <v>0.1077525018533082</v>
      </c>
    </row>
    <row r="124" spans="2:34" x14ac:dyDescent="0.35">
      <c r="B124" s="17" t="s">
        <v>133</v>
      </c>
      <c r="C124" s="18">
        <v>0.1429247792995767</v>
      </c>
      <c r="D124" s="18">
        <v>0.1868422129540277</v>
      </c>
      <c r="E124" s="18">
        <v>9.988688241155369E-2</v>
      </c>
      <c r="G124" s="18">
        <v>0.19464115883473021</v>
      </c>
      <c r="H124" s="18">
        <v>0.15068653500356349</v>
      </c>
      <c r="I124" s="18">
        <v>9.5330727993111083E-2</v>
      </c>
      <c r="J124" s="18">
        <v>0.13005676227361121</v>
      </c>
      <c r="L124" s="18">
        <v>0.15128188876376511</v>
      </c>
      <c r="M124" s="18">
        <v>0.16051545672737891</v>
      </c>
      <c r="N124" s="18">
        <v>0.14190238239722491</v>
      </c>
      <c r="O124" s="18">
        <v>0.16246820497051459</v>
      </c>
      <c r="P124" s="18">
        <v>0.14061734014577509</v>
      </c>
      <c r="R124" s="18">
        <v>0.14567126233028041</v>
      </c>
      <c r="S124" s="18">
        <v>0.1265427991671253</v>
      </c>
      <c r="T124" s="18">
        <v>0.15424793309863599</v>
      </c>
      <c r="U124" s="18">
        <v>0.15128188876376511</v>
      </c>
      <c r="W124" s="18">
        <v>0.12907091371718329</v>
      </c>
      <c r="X124" s="18">
        <v>0.1419094792143151</v>
      </c>
      <c r="Y124" s="18">
        <v>0.12592092109487979</v>
      </c>
      <c r="Z124" s="18">
        <v>0.17813093821167689</v>
      </c>
      <c r="AB124" s="18">
        <v>0.1160354419455239</v>
      </c>
      <c r="AC124" s="18">
        <v>0.16771892944808711</v>
      </c>
      <c r="AE124" s="18">
        <v>0.1578044777430887</v>
      </c>
      <c r="AF124" s="18">
        <v>0.11327068135770429</v>
      </c>
      <c r="AG124" s="18">
        <v>0.15121657887063339</v>
      </c>
      <c r="AH124" s="18">
        <v>0.12934409085563109</v>
      </c>
    </row>
    <row r="125" spans="2:34" x14ac:dyDescent="0.35">
      <c r="B125" s="17" t="s">
        <v>110</v>
      </c>
      <c r="C125" s="18">
        <v>1.586318061594089E-2</v>
      </c>
      <c r="D125" s="18">
        <v>3.6698419722345789E-3</v>
      </c>
      <c r="E125" s="18">
        <v>2.563426136635379E-2</v>
      </c>
      <c r="G125" s="18">
        <v>8.6295333841141155E-3</v>
      </c>
      <c r="H125" s="18">
        <v>2.2489718736835161E-2</v>
      </c>
      <c r="I125" s="18">
        <v>1.371276176318036E-2</v>
      </c>
      <c r="J125" s="18">
        <v>9.9459230836901023E-3</v>
      </c>
      <c r="L125" s="18">
        <v>5.2590528855737603E-3</v>
      </c>
      <c r="M125" s="18">
        <v>3.2819530386619819E-2</v>
      </c>
      <c r="N125" s="18">
        <v>6.8738953218528886E-3</v>
      </c>
      <c r="O125" s="18">
        <v>0</v>
      </c>
      <c r="P125" s="18">
        <v>0</v>
      </c>
      <c r="R125" s="18">
        <v>2.009571426570704E-2</v>
      </c>
      <c r="S125" s="18">
        <v>1.8405078944925001E-2</v>
      </c>
      <c r="T125" s="18">
        <v>1.532447060597095E-2</v>
      </c>
      <c r="U125" s="18">
        <v>5.2590528855737603E-3</v>
      </c>
      <c r="W125" s="18">
        <v>2.4831038997238521E-2</v>
      </c>
      <c r="X125" s="18">
        <v>1.8503541278852911E-2</v>
      </c>
      <c r="Y125" s="18">
        <v>4.2239357130085713E-3</v>
      </c>
      <c r="Z125" s="18">
        <v>1.6296375561397521E-2</v>
      </c>
      <c r="AB125" s="18">
        <v>1.203303032530692E-2</v>
      </c>
      <c r="AC125" s="18">
        <v>1.701650297314819E-2</v>
      </c>
      <c r="AE125" s="18">
        <v>1.738578730788258E-2</v>
      </c>
      <c r="AF125" s="18">
        <v>1.854051669819181E-2</v>
      </c>
      <c r="AG125" s="18">
        <v>1.4078820312457239E-2</v>
      </c>
      <c r="AH125" s="18">
        <v>1.3251936181130689E-2</v>
      </c>
    </row>
    <row r="127" spans="2:34" ht="87" x14ac:dyDescent="0.35">
      <c r="B127" s="14" t="s">
        <v>134</v>
      </c>
    </row>
    <row r="128" spans="2:34" x14ac:dyDescent="0.35">
      <c r="B128" s="15" t="s">
        <v>15</v>
      </c>
    </row>
    <row r="129" spans="2:34" x14ac:dyDescent="0.35">
      <c r="B129" s="11" t="s">
        <v>55</v>
      </c>
      <c r="C129" s="16">
        <v>1005</v>
      </c>
      <c r="D129" s="16">
        <v>480</v>
      </c>
      <c r="E129" s="16">
        <v>523</v>
      </c>
      <c r="G129" s="16">
        <v>220</v>
      </c>
      <c r="H129" s="16">
        <v>394</v>
      </c>
      <c r="I129" s="16">
        <v>300</v>
      </c>
      <c r="J129" s="16">
        <v>91</v>
      </c>
      <c r="L129" s="16">
        <v>172</v>
      </c>
      <c r="M129" s="16">
        <v>141</v>
      </c>
      <c r="N129" s="16">
        <v>125</v>
      </c>
      <c r="O129" s="16">
        <v>118</v>
      </c>
      <c r="P129" s="16">
        <v>111</v>
      </c>
      <c r="R129" s="16">
        <v>303</v>
      </c>
      <c r="S129" s="16">
        <v>307</v>
      </c>
      <c r="T129" s="16">
        <v>223</v>
      </c>
      <c r="U129" s="16">
        <v>172</v>
      </c>
      <c r="W129" s="16">
        <v>189</v>
      </c>
      <c r="X129" s="16">
        <v>302</v>
      </c>
      <c r="Y129" s="16">
        <v>206</v>
      </c>
      <c r="Z129" s="16">
        <v>280</v>
      </c>
      <c r="AB129" s="16">
        <v>474</v>
      </c>
      <c r="AC129" s="16">
        <v>527</v>
      </c>
      <c r="AE129" s="16">
        <v>314</v>
      </c>
      <c r="AF129" s="16">
        <v>197</v>
      </c>
      <c r="AG129" s="16">
        <v>355</v>
      </c>
      <c r="AH129" s="16">
        <v>139</v>
      </c>
    </row>
    <row r="130" spans="2:34" x14ac:dyDescent="0.35">
      <c r="B130" s="12" t="s">
        <v>56</v>
      </c>
      <c r="C130" s="16">
        <v>1008</v>
      </c>
      <c r="D130" s="16">
        <v>502</v>
      </c>
      <c r="E130" s="16">
        <v>503</v>
      </c>
      <c r="G130" s="16">
        <v>221</v>
      </c>
      <c r="H130" s="16">
        <v>414</v>
      </c>
      <c r="I130" s="16">
        <v>283</v>
      </c>
      <c r="J130" s="16">
        <v>90</v>
      </c>
      <c r="L130" s="16">
        <v>171</v>
      </c>
      <c r="M130" s="16">
        <v>131</v>
      </c>
      <c r="N130" s="16">
        <v>156</v>
      </c>
      <c r="O130" s="16">
        <v>111</v>
      </c>
      <c r="P130" s="16">
        <v>95</v>
      </c>
      <c r="R130" s="16">
        <v>277</v>
      </c>
      <c r="S130" s="16">
        <v>308</v>
      </c>
      <c r="T130" s="16">
        <v>252</v>
      </c>
      <c r="U130" s="16">
        <v>171</v>
      </c>
      <c r="W130" s="16">
        <v>202</v>
      </c>
      <c r="X130" s="16">
        <v>311</v>
      </c>
      <c r="Y130" s="16">
        <v>200</v>
      </c>
      <c r="Z130" s="16">
        <v>268</v>
      </c>
      <c r="AB130" s="16">
        <v>470</v>
      </c>
      <c r="AC130" s="16">
        <v>534</v>
      </c>
      <c r="AE130" s="16">
        <v>315</v>
      </c>
      <c r="AF130" s="16">
        <v>195</v>
      </c>
      <c r="AG130" s="16">
        <v>359</v>
      </c>
      <c r="AH130" s="16">
        <v>139</v>
      </c>
    </row>
    <row r="131" spans="2:34" x14ac:dyDescent="0.35">
      <c r="B131" s="17" t="s">
        <v>135</v>
      </c>
      <c r="C131" s="18">
        <v>6.8574239885978966E-2</v>
      </c>
      <c r="D131" s="18">
        <v>6.257827262411278E-2</v>
      </c>
      <c r="E131" s="18">
        <v>7.4938805977734405E-2</v>
      </c>
      <c r="G131" s="18">
        <v>6.930909711253895E-2</v>
      </c>
      <c r="H131" s="18">
        <v>6.7900759953213596E-2</v>
      </c>
      <c r="I131" s="18">
        <v>6.7138070076706802E-2</v>
      </c>
      <c r="J131" s="18">
        <v>7.4384196923303128E-2</v>
      </c>
      <c r="L131" s="18">
        <v>7.1729142586264449E-2</v>
      </c>
      <c r="M131" s="18">
        <v>7.2317233219768434E-2</v>
      </c>
      <c r="N131" s="18">
        <v>5.5269854668862341E-2</v>
      </c>
      <c r="O131" s="18">
        <v>0.1106853393602574</v>
      </c>
      <c r="P131" s="18">
        <v>2.6311418995290579E-2</v>
      </c>
      <c r="R131" s="18">
        <v>5.1849324570182903E-2</v>
      </c>
      <c r="S131" s="18">
        <v>8.1148182451141915E-2</v>
      </c>
      <c r="T131" s="18">
        <v>6.9436497486093054E-2</v>
      </c>
      <c r="U131" s="18">
        <v>7.1729142586264449E-2</v>
      </c>
      <c r="W131" s="18">
        <v>7.2907977176193073E-2</v>
      </c>
      <c r="X131" s="18">
        <v>8.6131712148031045E-2</v>
      </c>
      <c r="Y131" s="18">
        <v>4.1512329618491217E-2</v>
      </c>
      <c r="Z131" s="18">
        <v>5.919444317303816E-2</v>
      </c>
      <c r="AB131" s="18">
        <v>7.6507767100217922E-2</v>
      </c>
      <c r="AC131" s="18">
        <v>6.2121550966651763E-2</v>
      </c>
      <c r="AE131" s="18">
        <v>5.6794367996141203E-2</v>
      </c>
      <c r="AF131" s="18">
        <v>6.4984597791176643E-2</v>
      </c>
      <c r="AG131" s="18">
        <v>6.909191841538162E-2</v>
      </c>
      <c r="AH131" s="18">
        <v>9.9093510401976781E-2</v>
      </c>
    </row>
    <row r="132" spans="2:34" x14ac:dyDescent="0.35">
      <c r="B132" s="17" t="s">
        <v>136</v>
      </c>
      <c r="C132" s="18">
        <v>0.28834784409673558</v>
      </c>
      <c r="D132" s="18">
        <v>0.2789310338775659</v>
      </c>
      <c r="E132" s="18">
        <v>0.2962842735635412</v>
      </c>
      <c r="G132" s="18">
        <v>0.21263453200662211</v>
      </c>
      <c r="H132" s="18">
        <v>0.31298389833605389</v>
      </c>
      <c r="I132" s="18">
        <v>0.31612966115794799</v>
      </c>
      <c r="J132" s="18">
        <v>0.27363301755966402</v>
      </c>
      <c r="L132" s="18">
        <v>0.22796845196865481</v>
      </c>
      <c r="M132" s="18">
        <v>0.3276824245690298</v>
      </c>
      <c r="N132" s="18">
        <v>0.35804113415851291</v>
      </c>
      <c r="O132" s="18">
        <v>0.24264670154532619</v>
      </c>
      <c r="P132" s="18">
        <v>0.27041158743078081</v>
      </c>
      <c r="R132" s="18">
        <v>0.29055608750684281</v>
      </c>
      <c r="S132" s="18">
        <v>0.26764681676354979</v>
      </c>
      <c r="T132" s="18">
        <v>0.35237425255516919</v>
      </c>
      <c r="U132" s="18">
        <v>0.22796845196865481</v>
      </c>
      <c r="W132" s="18">
        <v>0.32147578335584309</v>
      </c>
      <c r="X132" s="18">
        <v>0.33570469324332891</v>
      </c>
      <c r="Y132" s="18">
        <v>0.26395094080747339</v>
      </c>
      <c r="Z132" s="18">
        <v>0.22707687376160399</v>
      </c>
      <c r="AB132" s="18">
        <v>0.2684919218205975</v>
      </c>
      <c r="AC132" s="18">
        <v>0.30644427453171152</v>
      </c>
      <c r="AE132" s="18">
        <v>0.2270690525072889</v>
      </c>
      <c r="AF132" s="18">
        <v>0.2911691419986871</v>
      </c>
      <c r="AG132" s="18">
        <v>0.32705555959877591</v>
      </c>
      <c r="AH132" s="18">
        <v>0.32349723073993653</v>
      </c>
    </row>
    <row r="133" spans="2:34" x14ac:dyDescent="0.35">
      <c r="B133" s="17" t="s">
        <v>137</v>
      </c>
      <c r="C133" s="18">
        <v>0.28852750010580791</v>
      </c>
      <c r="D133" s="18">
        <v>0.29719569109451671</v>
      </c>
      <c r="E133" s="18">
        <v>0.27899085707037669</v>
      </c>
      <c r="G133" s="18">
        <v>0.25320885424897449</v>
      </c>
      <c r="H133" s="18">
        <v>0.27331140168829537</v>
      </c>
      <c r="I133" s="18">
        <v>0.32155754265525799</v>
      </c>
      <c r="J133" s="18">
        <v>0.34121722513578812</v>
      </c>
      <c r="L133" s="18">
        <v>0.2274495105553985</v>
      </c>
      <c r="M133" s="18">
        <v>0.26528477121830168</v>
      </c>
      <c r="N133" s="18">
        <v>0.2800332703739124</v>
      </c>
      <c r="O133" s="18">
        <v>0.2759583687766004</v>
      </c>
      <c r="P133" s="18">
        <v>0.35385392568820873</v>
      </c>
      <c r="R133" s="18">
        <v>0.30172368341845829</v>
      </c>
      <c r="S133" s="18">
        <v>0.31827421312087661</v>
      </c>
      <c r="T133" s="18">
        <v>0.27924508202639059</v>
      </c>
      <c r="U133" s="18">
        <v>0.2274495105553985</v>
      </c>
      <c r="W133" s="18">
        <v>0.30780235628796332</v>
      </c>
      <c r="X133" s="18">
        <v>0.28840894608895268</v>
      </c>
      <c r="Y133" s="18">
        <v>0.35913067620322442</v>
      </c>
      <c r="Z133" s="18">
        <v>0.22155175474165029</v>
      </c>
      <c r="AB133" s="18">
        <v>0.28136058130172631</v>
      </c>
      <c r="AC133" s="18">
        <v>0.29474343194009262</v>
      </c>
      <c r="AE133" s="18">
        <v>0.28475786883225301</v>
      </c>
      <c r="AF133" s="18">
        <v>0.27623165805435529</v>
      </c>
      <c r="AG133" s="18">
        <v>0.3050727805025446</v>
      </c>
      <c r="AH133" s="18">
        <v>0.27154444434641262</v>
      </c>
    </row>
    <row r="134" spans="2:34" x14ac:dyDescent="0.35">
      <c r="B134" s="17" t="s">
        <v>138</v>
      </c>
      <c r="C134" s="18">
        <v>0.2294672818725452</v>
      </c>
      <c r="D134" s="18">
        <v>0.24689859807788481</v>
      </c>
      <c r="E134" s="18">
        <v>0.21334336171660939</v>
      </c>
      <c r="G134" s="18">
        <v>0.26066968208804242</v>
      </c>
      <c r="H134" s="18">
        <v>0.2328287666600507</v>
      </c>
      <c r="I134" s="18">
        <v>0.18857391107046359</v>
      </c>
      <c r="J134" s="18">
        <v>0.2661025329859032</v>
      </c>
      <c r="L134" s="18">
        <v>0.2495346551287754</v>
      </c>
      <c r="M134" s="18">
        <v>0.22754874635101771</v>
      </c>
      <c r="N134" s="18">
        <v>0.22191208412318381</v>
      </c>
      <c r="O134" s="18">
        <v>0.25998667285051141</v>
      </c>
      <c r="P134" s="18">
        <v>0.2239774484351621</v>
      </c>
      <c r="R134" s="18">
        <v>0.23605016037098431</v>
      </c>
      <c r="S134" s="18">
        <v>0.22342267982263711</v>
      </c>
      <c r="T134" s="18">
        <v>0.21595035796000109</v>
      </c>
      <c r="U134" s="18">
        <v>0.2495346551287754</v>
      </c>
      <c r="W134" s="18">
        <v>0.16898372390231939</v>
      </c>
      <c r="X134" s="18">
        <v>0.2002126680802348</v>
      </c>
      <c r="Y134" s="18">
        <v>0.2507000725089884</v>
      </c>
      <c r="Z134" s="18">
        <v>0.29381024138237888</v>
      </c>
      <c r="AB134" s="18">
        <v>0.25219528806445402</v>
      </c>
      <c r="AC134" s="18">
        <v>0.20742872810732599</v>
      </c>
      <c r="AE134" s="18">
        <v>0.27980154302204352</v>
      </c>
      <c r="AF134" s="18">
        <v>0.22725770732316439</v>
      </c>
      <c r="AG134" s="18">
        <v>0.1931104603803511</v>
      </c>
      <c r="AH134" s="18">
        <v>0.21226780437528789</v>
      </c>
    </row>
    <row r="135" spans="2:34" x14ac:dyDescent="0.35">
      <c r="B135" s="17" t="s">
        <v>139</v>
      </c>
      <c r="C135" s="18">
        <v>0.1166732166643081</v>
      </c>
      <c r="D135" s="18">
        <v>0.1081180305992185</v>
      </c>
      <c r="E135" s="18">
        <v>0.12585879016322091</v>
      </c>
      <c r="G135" s="18">
        <v>0.1993602777048975</v>
      </c>
      <c r="H135" s="18">
        <v>0.1005164203312795</v>
      </c>
      <c r="I135" s="18">
        <v>9.8626992977985897E-2</v>
      </c>
      <c r="J135" s="18">
        <v>4.4663027395341767E-2</v>
      </c>
      <c r="L135" s="18">
        <v>0.21695812889553301</v>
      </c>
      <c r="M135" s="18">
        <v>9.3037932698650114E-2</v>
      </c>
      <c r="N135" s="18">
        <v>7.7869761353675307E-2</v>
      </c>
      <c r="O135" s="18">
        <v>0.1107229174673046</v>
      </c>
      <c r="P135" s="18">
        <v>0.11004359850005919</v>
      </c>
      <c r="R135" s="18">
        <v>0.1031874477008809</v>
      </c>
      <c r="S135" s="18">
        <v>0.10585643596250111</v>
      </c>
      <c r="T135" s="18">
        <v>7.6410061604004084E-2</v>
      </c>
      <c r="U135" s="18">
        <v>0.21695812889553301</v>
      </c>
      <c r="W135" s="18">
        <v>0.1034025508799008</v>
      </c>
      <c r="X135" s="18">
        <v>7.8821823527961202E-2</v>
      </c>
      <c r="Y135" s="18">
        <v>8.4705980861822683E-2</v>
      </c>
      <c r="Z135" s="18">
        <v>0.1983666869413287</v>
      </c>
      <c r="AB135" s="18">
        <v>0.1136625701901102</v>
      </c>
      <c r="AC135" s="18">
        <v>0.1202334806427707</v>
      </c>
      <c r="AE135" s="18">
        <v>0.14582822066286419</v>
      </c>
      <c r="AF135" s="18">
        <v>0.1261010652145155</v>
      </c>
      <c r="AG135" s="18">
        <v>0.1004268825872124</v>
      </c>
      <c r="AH135" s="18">
        <v>7.9156892367244949E-2</v>
      </c>
    </row>
    <row r="136" spans="2:34" x14ac:dyDescent="0.35">
      <c r="B136" s="17" t="s">
        <v>140</v>
      </c>
      <c r="C136" s="18">
        <v>8.4099173746242824E-3</v>
      </c>
      <c r="D136" s="18">
        <v>6.2783737267015369E-3</v>
      </c>
      <c r="E136" s="18">
        <v>1.058391150851729E-2</v>
      </c>
      <c r="G136" s="18">
        <v>4.8175568389245901E-3</v>
      </c>
      <c r="H136" s="18">
        <v>1.245875303110692E-2</v>
      </c>
      <c r="I136" s="18">
        <v>7.9738220616375199E-3</v>
      </c>
      <c r="J136" s="18">
        <v>0</v>
      </c>
      <c r="L136" s="18">
        <v>6.3601108653738867E-3</v>
      </c>
      <c r="M136" s="18">
        <v>1.4128891943232301E-2</v>
      </c>
      <c r="N136" s="18">
        <v>6.8738953218528886E-3</v>
      </c>
      <c r="O136" s="18">
        <v>0</v>
      </c>
      <c r="P136" s="18">
        <v>1.5402020950498699E-2</v>
      </c>
      <c r="R136" s="18">
        <v>1.6633296432651011E-2</v>
      </c>
      <c r="S136" s="18">
        <v>3.6516718792935481E-3</v>
      </c>
      <c r="T136" s="18">
        <v>6.5837483683417004E-3</v>
      </c>
      <c r="U136" s="18">
        <v>6.3601108653738867E-3</v>
      </c>
      <c r="W136" s="18">
        <v>2.5427608397780271E-2</v>
      </c>
      <c r="X136" s="18">
        <v>1.0720156911491229E-2</v>
      </c>
      <c r="Y136" s="18">
        <v>0</v>
      </c>
      <c r="Z136" s="18">
        <v>0</v>
      </c>
      <c r="AB136" s="18">
        <v>7.7818715228940884E-3</v>
      </c>
      <c r="AC136" s="18">
        <v>9.0285338114474804E-3</v>
      </c>
      <c r="AE136" s="18">
        <v>5.7489469794091367E-3</v>
      </c>
      <c r="AF136" s="18">
        <v>1.425582961810103E-2</v>
      </c>
      <c r="AG136" s="18">
        <v>5.242398515734467E-3</v>
      </c>
      <c r="AH136" s="18">
        <v>1.4440117769141159E-2</v>
      </c>
    </row>
    <row r="138" spans="2:34" ht="101.5" x14ac:dyDescent="0.35">
      <c r="B138" s="14" t="s">
        <v>141</v>
      </c>
    </row>
    <row r="139" spans="2:34" x14ac:dyDescent="0.35">
      <c r="B139" s="15" t="s">
        <v>15</v>
      </c>
    </row>
    <row r="140" spans="2:34" x14ac:dyDescent="0.35">
      <c r="B140" s="11" t="s">
        <v>55</v>
      </c>
      <c r="C140" s="16">
        <v>1005</v>
      </c>
      <c r="D140" s="16">
        <v>480</v>
      </c>
      <c r="E140" s="16">
        <v>523</v>
      </c>
      <c r="G140" s="16">
        <v>220</v>
      </c>
      <c r="H140" s="16">
        <v>394</v>
      </c>
      <c r="I140" s="16">
        <v>300</v>
      </c>
      <c r="J140" s="16">
        <v>91</v>
      </c>
      <c r="L140" s="16">
        <v>172</v>
      </c>
      <c r="M140" s="16">
        <v>141</v>
      </c>
      <c r="N140" s="16">
        <v>125</v>
      </c>
      <c r="O140" s="16">
        <v>118</v>
      </c>
      <c r="P140" s="16">
        <v>111</v>
      </c>
      <c r="R140" s="16">
        <v>303</v>
      </c>
      <c r="S140" s="16">
        <v>307</v>
      </c>
      <c r="T140" s="16">
        <v>223</v>
      </c>
      <c r="U140" s="16">
        <v>172</v>
      </c>
      <c r="W140" s="16">
        <v>189</v>
      </c>
      <c r="X140" s="16">
        <v>302</v>
      </c>
      <c r="Y140" s="16">
        <v>206</v>
      </c>
      <c r="Z140" s="16">
        <v>280</v>
      </c>
      <c r="AB140" s="16">
        <v>474</v>
      </c>
      <c r="AC140" s="16">
        <v>527</v>
      </c>
      <c r="AE140" s="16">
        <v>314</v>
      </c>
      <c r="AF140" s="16">
        <v>197</v>
      </c>
      <c r="AG140" s="16">
        <v>355</v>
      </c>
      <c r="AH140" s="16">
        <v>139</v>
      </c>
    </row>
    <row r="141" spans="2:34" x14ac:dyDescent="0.35">
      <c r="B141" s="12" t="s">
        <v>56</v>
      </c>
      <c r="C141" s="16">
        <v>1008</v>
      </c>
      <c r="D141" s="16">
        <v>502</v>
      </c>
      <c r="E141" s="16">
        <v>503</v>
      </c>
      <c r="G141" s="16">
        <v>221</v>
      </c>
      <c r="H141" s="16">
        <v>414</v>
      </c>
      <c r="I141" s="16">
        <v>283</v>
      </c>
      <c r="J141" s="16">
        <v>90</v>
      </c>
      <c r="L141" s="16">
        <v>171</v>
      </c>
      <c r="M141" s="16">
        <v>131</v>
      </c>
      <c r="N141" s="16">
        <v>156</v>
      </c>
      <c r="O141" s="16">
        <v>111</v>
      </c>
      <c r="P141" s="16">
        <v>95</v>
      </c>
      <c r="R141" s="16">
        <v>277</v>
      </c>
      <c r="S141" s="16">
        <v>308</v>
      </c>
      <c r="T141" s="16">
        <v>252</v>
      </c>
      <c r="U141" s="16">
        <v>171</v>
      </c>
      <c r="W141" s="16">
        <v>202</v>
      </c>
      <c r="X141" s="16">
        <v>311</v>
      </c>
      <c r="Y141" s="16">
        <v>200</v>
      </c>
      <c r="Z141" s="16">
        <v>268</v>
      </c>
      <c r="AB141" s="16">
        <v>470</v>
      </c>
      <c r="AC141" s="16">
        <v>534</v>
      </c>
      <c r="AE141" s="16">
        <v>315</v>
      </c>
      <c r="AF141" s="16">
        <v>195</v>
      </c>
      <c r="AG141" s="16">
        <v>359</v>
      </c>
      <c r="AH141" s="16">
        <v>139</v>
      </c>
    </row>
    <row r="142" spans="2:34" x14ac:dyDescent="0.35">
      <c r="B142" s="17" t="s">
        <v>142</v>
      </c>
      <c r="C142" s="18">
        <v>0.1011158778449442</v>
      </c>
      <c r="D142" s="18">
        <v>0.10262227591524591</v>
      </c>
      <c r="E142" s="18">
        <v>0.10017340901758839</v>
      </c>
      <c r="G142" s="18">
        <v>0.1095998059640384</v>
      </c>
      <c r="H142" s="18">
        <v>9.5858183879603695E-2</v>
      </c>
      <c r="I142" s="18">
        <v>0.1041691255977837</v>
      </c>
      <c r="J142" s="18">
        <v>9.4832020599962999E-2</v>
      </c>
      <c r="L142" s="18">
        <v>8.4414839090254087E-2</v>
      </c>
      <c r="M142" s="18">
        <v>8.9239632886997738E-2</v>
      </c>
      <c r="N142" s="18">
        <v>9.2414455496187653E-2</v>
      </c>
      <c r="O142" s="18">
        <v>0.13317286927618011</v>
      </c>
      <c r="P142" s="18">
        <v>0.12152372497095799</v>
      </c>
      <c r="R142" s="18">
        <v>9.1205546589676431E-2</v>
      </c>
      <c r="S142" s="18">
        <v>0.11989259201540491</v>
      </c>
      <c r="T142" s="18">
        <v>0.10042567363985801</v>
      </c>
      <c r="U142" s="18">
        <v>8.4414839090254087E-2</v>
      </c>
      <c r="W142" s="18">
        <v>3.7492476304092227E-2</v>
      </c>
      <c r="X142" s="18">
        <v>7.1827708346512739E-2</v>
      </c>
      <c r="Y142" s="18">
        <v>0.1100901811693825</v>
      </c>
      <c r="Z142" s="18">
        <v>0.16551635132044859</v>
      </c>
      <c r="AB142" s="18">
        <v>9.6414303708293181E-2</v>
      </c>
      <c r="AC142" s="18">
        <v>0.10604411301087779</v>
      </c>
      <c r="AE142" s="18">
        <v>0.1189505051089579</v>
      </c>
      <c r="AF142" s="18">
        <v>0.1081017530628457</v>
      </c>
      <c r="AG142" s="18">
        <v>7.6005030281984784E-2</v>
      </c>
      <c r="AH142" s="18">
        <v>0.1157719508344965</v>
      </c>
    </row>
    <row r="143" spans="2:34" x14ac:dyDescent="0.35">
      <c r="B143" s="17" t="s">
        <v>143</v>
      </c>
      <c r="C143" s="18">
        <v>0.36506934513782607</v>
      </c>
      <c r="D143" s="18">
        <v>0.37522525188977091</v>
      </c>
      <c r="E143" s="18">
        <v>0.35447255010140533</v>
      </c>
      <c r="G143" s="18">
        <v>0.2990564223045879</v>
      </c>
      <c r="H143" s="18">
        <v>0.36790637823106959</v>
      </c>
      <c r="I143" s="18">
        <v>0.40196145576535219</v>
      </c>
      <c r="J143" s="18">
        <v>0.39802512483352093</v>
      </c>
      <c r="L143" s="18">
        <v>0.27415977744540232</v>
      </c>
      <c r="M143" s="18">
        <v>0.35440237709811301</v>
      </c>
      <c r="N143" s="18">
        <v>0.40996054521588388</v>
      </c>
      <c r="O143" s="18">
        <v>0.31837369690743278</v>
      </c>
      <c r="P143" s="18">
        <v>0.35747408782608309</v>
      </c>
      <c r="R143" s="18">
        <v>0.38828305026010451</v>
      </c>
      <c r="S143" s="18">
        <v>0.36463754223292388</v>
      </c>
      <c r="T143" s="18">
        <v>0.40200649299418378</v>
      </c>
      <c r="U143" s="18">
        <v>0.27415977744540232</v>
      </c>
      <c r="W143" s="18">
        <v>0.32596761625483778</v>
      </c>
      <c r="X143" s="18">
        <v>0.35414141362823731</v>
      </c>
      <c r="Y143" s="18">
        <v>0.39076220667836731</v>
      </c>
      <c r="Z143" s="18">
        <v>0.40086652813552709</v>
      </c>
      <c r="AB143" s="18">
        <v>0.38369420559720391</v>
      </c>
      <c r="AC143" s="18">
        <v>0.3453572747957287</v>
      </c>
      <c r="AE143" s="18">
        <v>0.35930808617166171</v>
      </c>
      <c r="AF143" s="18">
        <v>0.3528588939282013</v>
      </c>
      <c r="AG143" s="18">
        <v>0.38897865667502901</v>
      </c>
      <c r="AH143" s="18">
        <v>0.33341310065717922</v>
      </c>
    </row>
    <row r="144" spans="2:34" x14ac:dyDescent="0.35">
      <c r="B144" s="17" t="s">
        <v>144</v>
      </c>
      <c r="C144" s="18">
        <v>0.34784508846112833</v>
      </c>
      <c r="D144" s="18">
        <v>0.3591420582578011</v>
      </c>
      <c r="E144" s="18">
        <v>0.33543867169277769</v>
      </c>
      <c r="G144" s="18">
        <v>0.38420267208640868</v>
      </c>
      <c r="H144" s="18">
        <v>0.33678826540707468</v>
      </c>
      <c r="I144" s="18">
        <v>0.32733487687920748</v>
      </c>
      <c r="J144" s="18">
        <v>0.37392089009351093</v>
      </c>
      <c r="L144" s="18">
        <v>0.39894404470302419</v>
      </c>
      <c r="M144" s="18">
        <v>0.39044424531668132</v>
      </c>
      <c r="N144" s="18">
        <v>0.29124769121082472</v>
      </c>
      <c r="O144" s="18">
        <v>0.34463003336723808</v>
      </c>
      <c r="P144" s="18">
        <v>0.35004223745709329</v>
      </c>
      <c r="R144" s="18">
        <v>0.34704071377060841</v>
      </c>
      <c r="S144" s="18">
        <v>0.35715790375641032</v>
      </c>
      <c r="T144" s="18">
        <v>0.30252642667336238</v>
      </c>
      <c r="U144" s="18">
        <v>0.39894404470302419</v>
      </c>
      <c r="W144" s="18">
        <v>0.35744123835922981</v>
      </c>
      <c r="X144" s="18">
        <v>0.37473968800953178</v>
      </c>
      <c r="Y144" s="18">
        <v>0.3755752327386116</v>
      </c>
      <c r="Z144" s="18">
        <v>0.29741579071810098</v>
      </c>
      <c r="AB144" s="18">
        <v>0.33369574072893682</v>
      </c>
      <c r="AC144" s="18">
        <v>0.36137934607134747</v>
      </c>
      <c r="AE144" s="18">
        <v>0.3589213115895114</v>
      </c>
      <c r="AF144" s="18">
        <v>0.3338536068370494</v>
      </c>
      <c r="AG144" s="18">
        <v>0.33614302298104443</v>
      </c>
      <c r="AH144" s="18">
        <v>0.37267539925985238</v>
      </c>
    </row>
    <row r="145" spans="2:34" x14ac:dyDescent="0.35">
      <c r="B145" s="17" t="s">
        <v>145</v>
      </c>
      <c r="C145" s="18">
        <v>0.1735350133802985</v>
      </c>
      <c r="D145" s="18">
        <v>0.15520931656697301</v>
      </c>
      <c r="E145" s="18">
        <v>0.19278727353111069</v>
      </c>
      <c r="G145" s="18">
        <v>0.1887049540108941</v>
      </c>
      <c r="H145" s="18">
        <v>0.18319654886634021</v>
      </c>
      <c r="I145" s="18">
        <v>0.16389611638911811</v>
      </c>
      <c r="J145" s="18">
        <v>0.1222269866649161</v>
      </c>
      <c r="L145" s="18">
        <v>0.22399031495347971</v>
      </c>
      <c r="M145" s="18">
        <v>0.1578816477857069</v>
      </c>
      <c r="N145" s="18">
        <v>0.19113164673680311</v>
      </c>
      <c r="O145" s="18">
        <v>0.1940978086778076</v>
      </c>
      <c r="P145" s="18">
        <v>0.16311509494996521</v>
      </c>
      <c r="R145" s="18">
        <v>0.1635766075545986</v>
      </c>
      <c r="S145" s="18">
        <v>0.14789268242642031</v>
      </c>
      <c r="T145" s="18">
        <v>0.18147413599137241</v>
      </c>
      <c r="U145" s="18">
        <v>0.22399031495347971</v>
      </c>
      <c r="W145" s="18">
        <v>0.25276948699728891</v>
      </c>
      <c r="X145" s="18">
        <v>0.18371866851235041</v>
      </c>
      <c r="Y145" s="18">
        <v>0.1117603937542188</v>
      </c>
      <c r="Z145" s="18">
        <v>0.13620132982592351</v>
      </c>
      <c r="AB145" s="18">
        <v>0.1750383250153783</v>
      </c>
      <c r="AC145" s="18">
        <v>0.17356288373139739</v>
      </c>
      <c r="AE145" s="18">
        <v>0.1477251752827197</v>
      </c>
      <c r="AF145" s="18">
        <v>0.18323320984926469</v>
      </c>
      <c r="AG145" s="18">
        <v>0.19279719896324471</v>
      </c>
      <c r="AH145" s="18">
        <v>0.168684845990659</v>
      </c>
    </row>
    <row r="146" spans="2:34" x14ac:dyDescent="0.35">
      <c r="B146" s="17" t="s">
        <v>140</v>
      </c>
      <c r="C146" s="18">
        <v>1.243467517580293E-2</v>
      </c>
      <c r="D146" s="18">
        <v>7.8010973702091584E-3</v>
      </c>
      <c r="E146" s="18">
        <v>1.7128095657117811E-2</v>
      </c>
      <c r="G146" s="18">
        <v>1.8436145634070918E-2</v>
      </c>
      <c r="H146" s="18">
        <v>1.625062361591172E-2</v>
      </c>
      <c r="I146" s="18">
        <v>2.6384253685385298E-3</v>
      </c>
      <c r="J146" s="18">
        <v>1.0994977808089159E-2</v>
      </c>
      <c r="L146" s="18">
        <v>1.849102380783962E-2</v>
      </c>
      <c r="M146" s="18">
        <v>8.032096912501124E-3</v>
      </c>
      <c r="N146" s="18">
        <v>1.5245661340300171E-2</v>
      </c>
      <c r="O146" s="18">
        <v>9.7255917713412448E-3</v>
      </c>
      <c r="P146" s="18">
        <v>7.8448547959003752E-3</v>
      </c>
      <c r="R146" s="18">
        <v>9.8940818250120681E-3</v>
      </c>
      <c r="S146" s="18">
        <v>1.041927956884056E-2</v>
      </c>
      <c r="T146" s="18">
        <v>1.3567270701223049E-2</v>
      </c>
      <c r="U146" s="18">
        <v>1.849102380783962E-2</v>
      </c>
      <c r="W146" s="18">
        <v>2.6329182084551501E-2</v>
      </c>
      <c r="X146" s="18">
        <v>1.5572521503367621E-2</v>
      </c>
      <c r="Y146" s="18">
        <v>1.1811985659419891E-2</v>
      </c>
      <c r="Z146" s="18">
        <v>0</v>
      </c>
      <c r="AB146" s="18">
        <v>1.115742495018787E-2</v>
      </c>
      <c r="AC146" s="18">
        <v>1.3656382390648489E-2</v>
      </c>
      <c r="AE146" s="18">
        <v>1.5094921847149209E-2</v>
      </c>
      <c r="AF146" s="18">
        <v>2.1952536322638799E-2</v>
      </c>
      <c r="AG146" s="18">
        <v>6.0760910986972106E-3</v>
      </c>
      <c r="AH146" s="18">
        <v>9.4547032578130227E-3</v>
      </c>
    </row>
    <row r="147" spans="2:34" x14ac:dyDescent="0.35">
      <c r="C147" s="27"/>
      <c r="W147" s="27"/>
    </row>
    <row r="148" spans="2:34" ht="58" x14ac:dyDescent="0.35">
      <c r="B148" s="14" t="s">
        <v>146</v>
      </c>
    </row>
    <row r="149" spans="2:34" x14ac:dyDescent="0.35">
      <c r="B149" s="15" t="s">
        <v>15</v>
      </c>
    </row>
    <row r="150" spans="2:34" x14ac:dyDescent="0.35">
      <c r="B150" s="11" t="s">
        <v>55</v>
      </c>
      <c r="C150" s="16">
        <v>1005</v>
      </c>
      <c r="D150" s="16">
        <v>480</v>
      </c>
      <c r="E150" s="16">
        <v>523</v>
      </c>
      <c r="G150" s="16">
        <v>220</v>
      </c>
      <c r="H150" s="16">
        <v>394</v>
      </c>
      <c r="I150" s="16">
        <v>300</v>
      </c>
      <c r="J150" s="16">
        <v>91</v>
      </c>
      <c r="L150" s="16">
        <v>172</v>
      </c>
      <c r="M150" s="16">
        <v>141</v>
      </c>
      <c r="N150" s="16">
        <v>125</v>
      </c>
      <c r="O150" s="16">
        <v>118</v>
      </c>
      <c r="P150" s="16">
        <v>111</v>
      </c>
      <c r="R150" s="16">
        <v>303</v>
      </c>
      <c r="S150" s="16">
        <v>307</v>
      </c>
      <c r="T150" s="16">
        <v>223</v>
      </c>
      <c r="U150" s="16">
        <v>172</v>
      </c>
      <c r="W150" s="16">
        <v>189</v>
      </c>
      <c r="X150" s="16">
        <v>302</v>
      </c>
      <c r="Y150" s="16">
        <v>206</v>
      </c>
      <c r="Z150" s="16">
        <v>280</v>
      </c>
      <c r="AB150" s="16">
        <v>474</v>
      </c>
      <c r="AC150" s="16">
        <v>527</v>
      </c>
      <c r="AE150" s="16">
        <v>314</v>
      </c>
      <c r="AF150" s="16">
        <v>197</v>
      </c>
      <c r="AG150" s="16">
        <v>355</v>
      </c>
      <c r="AH150" s="16">
        <v>139</v>
      </c>
    </row>
    <row r="151" spans="2:34" x14ac:dyDescent="0.35">
      <c r="B151" s="12" t="s">
        <v>56</v>
      </c>
      <c r="C151" s="16">
        <v>1008</v>
      </c>
      <c r="D151" s="16">
        <v>502</v>
      </c>
      <c r="E151" s="16">
        <v>503</v>
      </c>
      <c r="G151" s="16">
        <v>221</v>
      </c>
      <c r="H151" s="16">
        <v>414</v>
      </c>
      <c r="I151" s="16">
        <v>283</v>
      </c>
      <c r="J151" s="16">
        <v>90</v>
      </c>
      <c r="L151" s="16">
        <v>171</v>
      </c>
      <c r="M151" s="16">
        <v>131</v>
      </c>
      <c r="N151" s="16">
        <v>156</v>
      </c>
      <c r="O151" s="16">
        <v>111</v>
      </c>
      <c r="P151" s="16">
        <v>95</v>
      </c>
      <c r="R151" s="16">
        <v>277</v>
      </c>
      <c r="S151" s="16">
        <v>308</v>
      </c>
      <c r="T151" s="16">
        <v>252</v>
      </c>
      <c r="U151" s="16">
        <v>171</v>
      </c>
      <c r="W151" s="16">
        <v>202</v>
      </c>
      <c r="X151" s="16">
        <v>311</v>
      </c>
      <c r="Y151" s="16">
        <v>200</v>
      </c>
      <c r="Z151" s="16">
        <v>268</v>
      </c>
      <c r="AB151" s="16">
        <v>470</v>
      </c>
      <c r="AC151" s="16">
        <v>534</v>
      </c>
      <c r="AE151" s="16">
        <v>315</v>
      </c>
      <c r="AF151" s="16">
        <v>195</v>
      </c>
      <c r="AG151" s="16">
        <v>359</v>
      </c>
      <c r="AH151" s="16">
        <v>139</v>
      </c>
    </row>
    <row r="152" spans="2:34" ht="29" x14ac:dyDescent="0.35">
      <c r="B152" s="17" t="s">
        <v>147</v>
      </c>
      <c r="C152" s="18">
        <v>7.4232578553574236E-2</v>
      </c>
      <c r="D152" s="18">
        <v>7.2762388131180147E-2</v>
      </c>
      <c r="E152" s="18">
        <v>7.6111686538702428E-2</v>
      </c>
      <c r="G152" s="18">
        <v>0.1095536330682398</v>
      </c>
      <c r="H152" s="18">
        <v>7.9183267331205343E-2</v>
      </c>
      <c r="I152" s="18">
        <v>4.2091877210600238E-2</v>
      </c>
      <c r="J152" s="18">
        <v>6.5905657145929206E-2</v>
      </c>
      <c r="L152" s="18">
        <v>0.15477913907035259</v>
      </c>
      <c r="M152" s="18">
        <v>8.2805635022381863E-2</v>
      </c>
      <c r="N152" s="18">
        <v>3.1310241785875312E-2</v>
      </c>
      <c r="O152" s="18">
        <v>6.7663928132000548E-2</v>
      </c>
      <c r="P152" s="18">
        <v>6.0954387189074873E-2</v>
      </c>
      <c r="R152" s="18">
        <v>7.0814036567833652E-2</v>
      </c>
      <c r="S152" s="18">
        <v>5.8781163687460107E-2</v>
      </c>
      <c r="T152" s="18">
        <v>4.201541664998542E-2</v>
      </c>
      <c r="U152" s="18">
        <v>0.15477913907035259</v>
      </c>
      <c r="W152" s="18">
        <v>5.1637937996090302E-2</v>
      </c>
      <c r="X152" s="18">
        <v>6.4122506628197184E-2</v>
      </c>
      <c r="Y152" s="18">
        <v>3.7970060417323599E-2</v>
      </c>
      <c r="Z152" s="18">
        <v>0.12611785791030891</v>
      </c>
      <c r="AB152" s="18">
        <v>8.5376459592080498E-2</v>
      </c>
      <c r="AC152" s="18">
        <v>6.4996685046717503E-2</v>
      </c>
      <c r="AE152" s="18">
        <v>7.2156149515640464E-2</v>
      </c>
      <c r="AF152" s="18">
        <v>7.1974561447933572E-2</v>
      </c>
      <c r="AG152" s="18">
        <v>8.5882456814827923E-2</v>
      </c>
      <c r="AH152" s="18">
        <v>5.1945665325691212E-2</v>
      </c>
    </row>
    <row r="153" spans="2:34" ht="29" x14ac:dyDescent="0.35">
      <c r="B153" s="17" t="s">
        <v>148</v>
      </c>
      <c r="C153" s="18">
        <v>0.40580113245619298</v>
      </c>
      <c r="D153" s="18">
        <v>0.45550532266176269</v>
      </c>
      <c r="E153" s="18">
        <v>0.35538478337391632</v>
      </c>
      <c r="G153" s="18">
        <v>0.46155096718606448</v>
      </c>
      <c r="H153" s="18">
        <v>0.39619006327969802</v>
      </c>
      <c r="I153" s="18">
        <v>0.4057605269761046</v>
      </c>
      <c r="J153" s="18">
        <v>0.31319303330159748</v>
      </c>
      <c r="L153" s="18">
        <v>0.45878947021267602</v>
      </c>
      <c r="M153" s="18">
        <v>0.4018471588610924</v>
      </c>
      <c r="N153" s="18">
        <v>0.37186693324194142</v>
      </c>
      <c r="O153" s="18">
        <v>0.39900511099731117</v>
      </c>
      <c r="P153" s="18">
        <v>0.40258438867691188</v>
      </c>
      <c r="R153" s="18">
        <v>0.41648056830449071</v>
      </c>
      <c r="S153" s="18">
        <v>0.40787357844083671</v>
      </c>
      <c r="T153" s="18">
        <v>0.3554233071773959</v>
      </c>
      <c r="U153" s="18">
        <v>0.45878947021267602</v>
      </c>
      <c r="W153" s="18">
        <v>0.39084629658543107</v>
      </c>
      <c r="X153" s="18">
        <v>0.33803686804221811</v>
      </c>
      <c r="Y153" s="18">
        <v>0.42110452496139911</v>
      </c>
      <c r="Z153" s="18">
        <v>0.49386718383864658</v>
      </c>
      <c r="AB153" s="18">
        <v>0.39195068342031952</v>
      </c>
      <c r="AC153" s="18">
        <v>0.42115999650759051</v>
      </c>
      <c r="AE153" s="18">
        <v>0.46296957099234642</v>
      </c>
      <c r="AF153" s="18">
        <v>0.44643649765253007</v>
      </c>
      <c r="AG153" s="18">
        <v>0.35851465743536132</v>
      </c>
      <c r="AH153" s="18">
        <v>0.34102998043045141</v>
      </c>
    </row>
    <row r="154" spans="2:34" ht="29" x14ac:dyDescent="0.35">
      <c r="B154" s="17" t="s">
        <v>149</v>
      </c>
      <c r="C154" s="18">
        <v>0.43462888641948633</v>
      </c>
      <c r="D154" s="18">
        <v>0.39194267137789413</v>
      </c>
      <c r="E154" s="18">
        <v>0.47964207072347292</v>
      </c>
      <c r="G154" s="18">
        <v>0.34267498227597909</v>
      </c>
      <c r="H154" s="18">
        <v>0.43903790076059263</v>
      </c>
      <c r="I154" s="18">
        <v>0.47275611746177781</v>
      </c>
      <c r="J154" s="18">
        <v>0.52017411800613433</v>
      </c>
      <c r="L154" s="18">
        <v>0.34632684516569218</v>
      </c>
      <c r="M154" s="18">
        <v>0.45605715014266712</v>
      </c>
      <c r="N154" s="18">
        <v>0.52021072511003807</v>
      </c>
      <c r="O154" s="18">
        <v>0.419915565887093</v>
      </c>
      <c r="P154" s="18">
        <v>0.47164776455101731</v>
      </c>
      <c r="R154" s="18">
        <v>0.43867393508831809</v>
      </c>
      <c r="S154" s="18">
        <v>0.41057038280702018</v>
      </c>
      <c r="T154" s="18">
        <v>0.51976519290716316</v>
      </c>
      <c r="U154" s="18">
        <v>0.34632684516569218</v>
      </c>
      <c r="W154" s="18">
        <v>0.44341716037173962</v>
      </c>
      <c r="X154" s="18">
        <v>0.50237931692819981</v>
      </c>
      <c r="Y154" s="18">
        <v>0.45019078261086359</v>
      </c>
      <c r="Z154" s="18">
        <v>0.33667937530485242</v>
      </c>
      <c r="AB154" s="18">
        <v>0.42022284636492052</v>
      </c>
      <c r="AC154" s="18">
        <v>0.44525519054145352</v>
      </c>
      <c r="AE154" s="18">
        <v>0.38878773218194612</v>
      </c>
      <c r="AF154" s="18">
        <v>0.40879354656876099</v>
      </c>
      <c r="AG154" s="18">
        <v>0.47072714856694892</v>
      </c>
      <c r="AH154" s="18">
        <v>0.48177511317100952</v>
      </c>
    </row>
    <row r="155" spans="2:34" x14ac:dyDescent="0.35">
      <c r="B155" s="17" t="s">
        <v>140</v>
      </c>
      <c r="C155" s="18">
        <v>8.5337402570746498E-2</v>
      </c>
      <c r="D155" s="18">
        <v>7.9789617829163093E-2</v>
      </c>
      <c r="E155" s="18">
        <v>8.8861459363908435E-2</v>
      </c>
      <c r="G155" s="18">
        <v>8.622041746971662E-2</v>
      </c>
      <c r="H155" s="18">
        <v>8.5588768628504008E-2</v>
      </c>
      <c r="I155" s="18">
        <v>7.9391478351517414E-2</v>
      </c>
      <c r="J155" s="18">
        <v>0.1007271915463389</v>
      </c>
      <c r="L155" s="18">
        <v>4.0104545551279167E-2</v>
      </c>
      <c r="M155" s="18">
        <v>5.929005597385853E-2</v>
      </c>
      <c r="N155" s="18">
        <v>7.6612099862144886E-2</v>
      </c>
      <c r="O155" s="18">
        <v>0.1134153949835951</v>
      </c>
      <c r="P155" s="18">
        <v>6.4813459582996003E-2</v>
      </c>
      <c r="R155" s="18">
        <v>7.4031460039357649E-2</v>
      </c>
      <c r="S155" s="18">
        <v>0.1227748750646831</v>
      </c>
      <c r="T155" s="18">
        <v>8.2796083265455303E-2</v>
      </c>
      <c r="U155" s="18">
        <v>4.0104545551279167E-2</v>
      </c>
      <c r="W155" s="18">
        <v>0.1140986050467392</v>
      </c>
      <c r="X155" s="18">
        <v>9.546130840138474E-2</v>
      </c>
      <c r="Y155" s="18">
        <v>9.0734632010413832E-2</v>
      </c>
      <c r="Z155" s="18">
        <v>4.3335582946192282E-2</v>
      </c>
      <c r="AB155" s="18">
        <v>0.1024500106226795</v>
      </c>
      <c r="AC155" s="18">
        <v>6.8588127904238474E-2</v>
      </c>
      <c r="AE155" s="18">
        <v>7.6086547310066949E-2</v>
      </c>
      <c r="AF155" s="18">
        <v>7.2795394330775379E-2</v>
      </c>
      <c r="AG155" s="18">
        <v>8.4875737182862038E-2</v>
      </c>
      <c r="AH155" s="18">
        <v>0.12524924107284799</v>
      </c>
    </row>
    <row r="157" spans="2:34" ht="43.5" x14ac:dyDescent="0.35">
      <c r="B157" s="14" t="s">
        <v>150</v>
      </c>
    </row>
    <row r="158" spans="2:34" x14ac:dyDescent="0.35">
      <c r="B158" s="15" t="s">
        <v>15</v>
      </c>
    </row>
    <row r="159" spans="2:34" x14ac:dyDescent="0.35">
      <c r="B159" s="11" t="s">
        <v>55</v>
      </c>
      <c r="C159" s="16">
        <v>1005</v>
      </c>
      <c r="D159" s="16">
        <v>480</v>
      </c>
      <c r="E159" s="16">
        <v>523</v>
      </c>
      <c r="G159" s="16">
        <v>220</v>
      </c>
      <c r="H159" s="16">
        <v>394</v>
      </c>
      <c r="I159" s="16">
        <v>300</v>
      </c>
      <c r="J159" s="16">
        <v>91</v>
      </c>
      <c r="L159" s="16">
        <v>172</v>
      </c>
      <c r="M159" s="16">
        <v>141</v>
      </c>
      <c r="N159" s="16">
        <v>125</v>
      </c>
      <c r="O159" s="16">
        <v>118</v>
      </c>
      <c r="P159" s="16">
        <v>111</v>
      </c>
      <c r="R159" s="16">
        <v>303</v>
      </c>
      <c r="S159" s="16">
        <v>307</v>
      </c>
      <c r="T159" s="16">
        <v>223</v>
      </c>
      <c r="U159" s="16">
        <v>172</v>
      </c>
      <c r="W159" s="16">
        <v>189</v>
      </c>
      <c r="X159" s="16">
        <v>302</v>
      </c>
      <c r="Y159" s="16">
        <v>206</v>
      </c>
      <c r="Z159" s="16">
        <v>280</v>
      </c>
      <c r="AB159" s="16">
        <v>474</v>
      </c>
      <c r="AC159" s="16">
        <v>527</v>
      </c>
      <c r="AE159" s="16">
        <v>314</v>
      </c>
      <c r="AF159" s="16">
        <v>197</v>
      </c>
      <c r="AG159" s="16">
        <v>355</v>
      </c>
      <c r="AH159" s="16">
        <v>139</v>
      </c>
    </row>
    <row r="160" spans="2:34" x14ac:dyDescent="0.35">
      <c r="B160" s="12" t="s">
        <v>56</v>
      </c>
      <c r="C160" s="16">
        <v>1008</v>
      </c>
      <c r="D160" s="16">
        <v>502</v>
      </c>
      <c r="E160" s="16">
        <v>503</v>
      </c>
      <c r="G160" s="16">
        <v>221</v>
      </c>
      <c r="H160" s="16">
        <v>414</v>
      </c>
      <c r="I160" s="16">
        <v>283</v>
      </c>
      <c r="J160" s="16">
        <v>90</v>
      </c>
      <c r="L160" s="16">
        <v>171</v>
      </c>
      <c r="M160" s="16">
        <v>131</v>
      </c>
      <c r="N160" s="16">
        <v>156</v>
      </c>
      <c r="O160" s="16">
        <v>111</v>
      </c>
      <c r="P160" s="16">
        <v>95</v>
      </c>
      <c r="R160" s="16">
        <v>277</v>
      </c>
      <c r="S160" s="16">
        <v>308</v>
      </c>
      <c r="T160" s="16">
        <v>252</v>
      </c>
      <c r="U160" s="16">
        <v>171</v>
      </c>
      <c r="W160" s="16">
        <v>202</v>
      </c>
      <c r="X160" s="16">
        <v>311</v>
      </c>
      <c r="Y160" s="16">
        <v>200</v>
      </c>
      <c r="Z160" s="16">
        <v>268</v>
      </c>
      <c r="AB160" s="16">
        <v>470</v>
      </c>
      <c r="AC160" s="16">
        <v>534</v>
      </c>
      <c r="AE160" s="16">
        <v>315</v>
      </c>
      <c r="AF160" s="16">
        <v>195</v>
      </c>
      <c r="AG160" s="16">
        <v>359</v>
      </c>
      <c r="AH160" s="16">
        <v>139</v>
      </c>
    </row>
    <row r="161" spans="2:34" x14ac:dyDescent="0.35">
      <c r="B161" s="17" t="s">
        <v>151</v>
      </c>
      <c r="C161" s="18">
        <v>0.19742746321383911</v>
      </c>
      <c r="D161" s="18">
        <v>0.1986627048108307</v>
      </c>
      <c r="E161" s="18">
        <v>0.19174225079974899</v>
      </c>
      <c r="G161" s="18">
        <v>0.29233955712865112</v>
      </c>
      <c r="H161" s="18">
        <v>0.18675709233794979</v>
      </c>
      <c r="I161" s="18">
        <v>0.1596485669092208</v>
      </c>
      <c r="J161" s="18">
        <v>0.13229171788697491</v>
      </c>
      <c r="L161" s="18">
        <v>0.28775237439446621</v>
      </c>
      <c r="M161" s="18">
        <v>0.17794654787947051</v>
      </c>
      <c r="N161" s="18">
        <v>0.17854893373942121</v>
      </c>
      <c r="O161" s="18">
        <v>0.23099639672234629</v>
      </c>
      <c r="P161" s="18">
        <v>0.101172702722549</v>
      </c>
      <c r="R161" s="18">
        <v>0.16552470377498699</v>
      </c>
      <c r="S161" s="18">
        <v>0.2116443165678803</v>
      </c>
      <c r="T161" s="18">
        <v>0.15358270520235651</v>
      </c>
      <c r="U161" s="18">
        <v>0.28775237439446621</v>
      </c>
      <c r="W161" s="18">
        <v>0.17981151353574851</v>
      </c>
      <c r="X161" s="18">
        <v>0.13678412478824309</v>
      </c>
      <c r="Y161" s="18">
        <v>0.13380006286066731</v>
      </c>
      <c r="Z161" s="18">
        <v>0.3225315710509622</v>
      </c>
      <c r="AB161" s="18">
        <v>0.19170244382574719</v>
      </c>
      <c r="AC161" s="18">
        <v>0.20166389873972149</v>
      </c>
      <c r="AE161" s="18">
        <v>0.2476407317088527</v>
      </c>
      <c r="AF161" s="18">
        <v>0.2052107483784823</v>
      </c>
      <c r="AG161" s="18">
        <v>0.1747730241715017</v>
      </c>
      <c r="AH161" s="18">
        <v>0.13091706463916711</v>
      </c>
    </row>
    <row r="162" spans="2:34" x14ac:dyDescent="0.35">
      <c r="B162" s="17" t="s">
        <v>152</v>
      </c>
      <c r="C162" s="18">
        <v>0.46076931655851328</v>
      </c>
      <c r="D162" s="18">
        <v>0.46302593699097028</v>
      </c>
      <c r="E162" s="18">
        <v>0.46107334396134853</v>
      </c>
      <c r="G162" s="18">
        <v>0.48408947651985401</v>
      </c>
      <c r="H162" s="18">
        <v>0.44770049775370502</v>
      </c>
      <c r="I162" s="18">
        <v>0.46563240177299942</v>
      </c>
      <c r="J162" s="18">
        <v>0.44824896344900289</v>
      </c>
      <c r="L162" s="18">
        <v>0.446582010945276</v>
      </c>
      <c r="M162" s="18">
        <v>0.43782069736282681</v>
      </c>
      <c r="N162" s="18">
        <v>0.43251653598073803</v>
      </c>
      <c r="O162" s="18">
        <v>0.45514696529396859</v>
      </c>
      <c r="P162" s="18">
        <v>0.5675685162718348</v>
      </c>
      <c r="R162" s="18">
        <v>0.47588615839236859</v>
      </c>
      <c r="S162" s="18">
        <v>0.45636426293549409</v>
      </c>
      <c r="T162" s="18">
        <v>0.45920012481711292</v>
      </c>
      <c r="U162" s="18">
        <v>0.446582010945276</v>
      </c>
      <c r="W162" s="18">
        <v>0.46775754300529671</v>
      </c>
      <c r="X162" s="18">
        <v>0.41063932792843533</v>
      </c>
      <c r="Y162" s="18">
        <v>0.5506990762245707</v>
      </c>
      <c r="Z162" s="18">
        <v>0.45809084574057851</v>
      </c>
      <c r="AB162" s="18">
        <v>0.46866652767106332</v>
      </c>
      <c r="AC162" s="18">
        <v>0.4574037268536163</v>
      </c>
      <c r="AE162" s="18">
        <v>0.50702479628094588</v>
      </c>
      <c r="AF162" s="18">
        <v>0.50506589177422423</v>
      </c>
      <c r="AG162" s="18">
        <v>0.42458473352396442</v>
      </c>
      <c r="AH162" s="18">
        <v>0.38690174601949417</v>
      </c>
    </row>
    <row r="163" spans="2:34" x14ac:dyDescent="0.35">
      <c r="B163" s="17" t="s">
        <v>153</v>
      </c>
      <c r="C163" s="18">
        <v>0.3005056237137686</v>
      </c>
      <c r="D163" s="18">
        <v>0.30877071701745928</v>
      </c>
      <c r="E163" s="18">
        <v>0.29392394125470273</v>
      </c>
      <c r="G163" s="18">
        <v>0.1830492195117506</v>
      </c>
      <c r="H163" s="18">
        <v>0.30992769385218633</v>
      </c>
      <c r="I163" s="18">
        <v>0.34789005776933862</v>
      </c>
      <c r="J163" s="18">
        <v>0.39650532110339309</v>
      </c>
      <c r="L163" s="18">
        <v>0.2468490922823868</v>
      </c>
      <c r="M163" s="18">
        <v>0.31767851016325671</v>
      </c>
      <c r="N163" s="18">
        <v>0.35070835609512169</v>
      </c>
      <c r="O163" s="18">
        <v>0.2439394452592292</v>
      </c>
      <c r="P163" s="18">
        <v>0.29577224793922802</v>
      </c>
      <c r="R163" s="18">
        <v>0.31094279190211721</v>
      </c>
      <c r="S163" s="18">
        <v>0.28035977915977889</v>
      </c>
      <c r="T163" s="18">
        <v>0.35022429338024591</v>
      </c>
      <c r="U163" s="18">
        <v>0.2468490922823868</v>
      </c>
      <c r="W163" s="18">
        <v>0.29685645525690663</v>
      </c>
      <c r="X163" s="18">
        <v>0.40467837701379722</v>
      </c>
      <c r="Y163" s="18">
        <v>0.28303883586426459</v>
      </c>
      <c r="Z163" s="18">
        <v>0.1935627261740063</v>
      </c>
      <c r="AB163" s="18">
        <v>0.30579590944530899</v>
      </c>
      <c r="AC163" s="18">
        <v>0.29456934546892288</v>
      </c>
      <c r="AE163" s="18">
        <v>0.20715691631158259</v>
      </c>
      <c r="AF163" s="18">
        <v>0.25935953797957428</v>
      </c>
      <c r="AG163" s="18">
        <v>0.36503757751012811</v>
      </c>
      <c r="AH163" s="18">
        <v>0.4036300102807146</v>
      </c>
    </row>
    <row r="164" spans="2:34" x14ac:dyDescent="0.35">
      <c r="B164" s="17" t="s">
        <v>154</v>
      </c>
      <c r="C164" s="18">
        <v>4.1297596513879098E-2</v>
      </c>
      <c r="D164" s="18">
        <v>2.9540641180739749E-2</v>
      </c>
      <c r="E164" s="18">
        <v>5.3260463984199702E-2</v>
      </c>
      <c r="G164" s="18">
        <v>4.0521746839744237E-2</v>
      </c>
      <c r="H164" s="18">
        <v>5.5614716056158781E-2</v>
      </c>
      <c r="I164" s="18">
        <v>2.6828973548441319E-2</v>
      </c>
      <c r="J164" s="18">
        <v>2.29539975606292E-2</v>
      </c>
      <c r="L164" s="18">
        <v>1.8816522377871119E-2</v>
      </c>
      <c r="M164" s="18">
        <v>6.6554244594446046E-2</v>
      </c>
      <c r="N164" s="18">
        <v>3.8226174184718541E-2</v>
      </c>
      <c r="O164" s="18">
        <v>6.9917192724455637E-2</v>
      </c>
      <c r="P164" s="18">
        <v>3.5486533066388298E-2</v>
      </c>
      <c r="R164" s="18">
        <v>4.7646345930527162E-2</v>
      </c>
      <c r="S164" s="18">
        <v>5.1631641336846737E-2</v>
      </c>
      <c r="T164" s="18">
        <v>3.6992876600284309E-2</v>
      </c>
      <c r="U164" s="18">
        <v>1.8816522377871119E-2</v>
      </c>
      <c r="W164" s="18">
        <v>5.5574488202048321E-2</v>
      </c>
      <c r="X164" s="18">
        <v>4.7898170269524261E-2</v>
      </c>
      <c r="Y164" s="18">
        <v>3.246202505049748E-2</v>
      </c>
      <c r="Z164" s="18">
        <v>2.5814857034453041E-2</v>
      </c>
      <c r="AB164" s="18">
        <v>3.3835119057880468E-2</v>
      </c>
      <c r="AC164" s="18">
        <v>4.6363028937739227E-2</v>
      </c>
      <c r="AE164" s="18">
        <v>3.817755569861879E-2</v>
      </c>
      <c r="AF164" s="18">
        <v>3.036382186771908E-2</v>
      </c>
      <c r="AG164" s="18">
        <v>3.5604664794405917E-2</v>
      </c>
      <c r="AH164" s="18">
        <v>7.8551179060624018E-2</v>
      </c>
    </row>
    <row r="166" spans="2:34" ht="58" x14ac:dyDescent="0.35">
      <c r="B166" s="14" t="s">
        <v>155</v>
      </c>
    </row>
    <row r="167" spans="2:34" x14ac:dyDescent="0.35">
      <c r="B167" s="15" t="s">
        <v>15</v>
      </c>
    </row>
    <row r="168" spans="2:34" x14ac:dyDescent="0.35">
      <c r="B168" s="11" t="s">
        <v>55</v>
      </c>
      <c r="C168" s="16">
        <v>1005</v>
      </c>
      <c r="D168" s="16">
        <v>480</v>
      </c>
      <c r="E168" s="16">
        <v>523</v>
      </c>
      <c r="G168" s="16">
        <v>220</v>
      </c>
      <c r="H168" s="16">
        <v>394</v>
      </c>
      <c r="I168" s="16">
        <v>300</v>
      </c>
      <c r="J168" s="16">
        <v>91</v>
      </c>
      <c r="L168" s="16">
        <v>172</v>
      </c>
      <c r="M168" s="16">
        <v>141</v>
      </c>
      <c r="N168" s="16">
        <v>125</v>
      </c>
      <c r="O168" s="16">
        <v>118</v>
      </c>
      <c r="P168" s="16">
        <v>111</v>
      </c>
      <c r="R168" s="16">
        <v>303</v>
      </c>
      <c r="S168" s="16">
        <v>307</v>
      </c>
      <c r="T168" s="16">
        <v>223</v>
      </c>
      <c r="U168" s="16">
        <v>172</v>
      </c>
      <c r="W168" s="16">
        <v>189</v>
      </c>
      <c r="X168" s="16">
        <v>302</v>
      </c>
      <c r="Y168" s="16">
        <v>206</v>
      </c>
      <c r="Z168" s="16">
        <v>280</v>
      </c>
      <c r="AB168" s="16">
        <v>474</v>
      </c>
      <c r="AC168" s="16">
        <v>527</v>
      </c>
      <c r="AE168" s="16">
        <v>314</v>
      </c>
      <c r="AF168" s="16">
        <v>197</v>
      </c>
      <c r="AG168" s="16">
        <v>355</v>
      </c>
      <c r="AH168" s="16">
        <v>139</v>
      </c>
    </row>
    <row r="169" spans="2:34" x14ac:dyDescent="0.35">
      <c r="B169" s="12" t="s">
        <v>56</v>
      </c>
      <c r="C169" s="16">
        <v>1008</v>
      </c>
      <c r="D169" s="16">
        <v>502</v>
      </c>
      <c r="E169" s="16">
        <v>503</v>
      </c>
      <c r="G169" s="16">
        <v>221</v>
      </c>
      <c r="H169" s="16">
        <v>414</v>
      </c>
      <c r="I169" s="16">
        <v>283</v>
      </c>
      <c r="J169" s="16">
        <v>90</v>
      </c>
      <c r="L169" s="16">
        <v>171</v>
      </c>
      <c r="M169" s="16">
        <v>131</v>
      </c>
      <c r="N169" s="16">
        <v>156</v>
      </c>
      <c r="O169" s="16">
        <v>111</v>
      </c>
      <c r="P169" s="16">
        <v>95</v>
      </c>
      <c r="R169" s="16">
        <v>277</v>
      </c>
      <c r="S169" s="16">
        <v>308</v>
      </c>
      <c r="T169" s="16">
        <v>252</v>
      </c>
      <c r="U169" s="16">
        <v>171</v>
      </c>
      <c r="W169" s="16">
        <v>202</v>
      </c>
      <c r="X169" s="16">
        <v>311</v>
      </c>
      <c r="Y169" s="16">
        <v>200</v>
      </c>
      <c r="Z169" s="16">
        <v>268</v>
      </c>
      <c r="AB169" s="16">
        <v>470</v>
      </c>
      <c r="AC169" s="16">
        <v>534</v>
      </c>
      <c r="AE169" s="16">
        <v>315</v>
      </c>
      <c r="AF169" s="16">
        <v>195</v>
      </c>
      <c r="AG169" s="16">
        <v>359</v>
      </c>
      <c r="AH169" s="16">
        <v>139</v>
      </c>
    </row>
    <row r="170" spans="2:34" x14ac:dyDescent="0.35">
      <c r="B170" s="17" t="s">
        <v>156</v>
      </c>
      <c r="C170" s="18">
        <v>4.9432069151765609E-2</v>
      </c>
      <c r="D170" s="18">
        <v>4.2691786626142349E-2</v>
      </c>
      <c r="E170" s="18">
        <v>5.6433287726986019E-2</v>
      </c>
      <c r="G170" s="18">
        <v>2.496300890872934E-2</v>
      </c>
      <c r="H170" s="18">
        <v>5.8328257396293041E-2</v>
      </c>
      <c r="I170" s="18">
        <v>5.9846218329927342E-2</v>
      </c>
      <c r="J170" s="18">
        <v>3.5865435909478598E-2</v>
      </c>
      <c r="L170" s="18">
        <v>4.6555398948488473E-2</v>
      </c>
      <c r="M170" s="18">
        <v>2.932582878309993E-2</v>
      </c>
      <c r="N170" s="18">
        <v>7.1609845866570113E-2</v>
      </c>
      <c r="O170" s="18">
        <v>3.4197142748263097E-2</v>
      </c>
      <c r="P170" s="18">
        <v>6.5774996586588516E-2</v>
      </c>
      <c r="R170" s="18">
        <v>3.6559129638216531E-2</v>
      </c>
      <c r="S170" s="18">
        <v>4.4765543122601462E-2</v>
      </c>
      <c r="T170" s="18">
        <v>7.1254611433258383E-2</v>
      </c>
      <c r="U170" s="18">
        <v>4.6555398948488473E-2</v>
      </c>
      <c r="W170" s="18">
        <v>5.9394438899902938E-2</v>
      </c>
      <c r="X170" s="18">
        <v>4.2528956515414343E-2</v>
      </c>
      <c r="Y170" s="18">
        <v>4.6858672756557911E-2</v>
      </c>
      <c r="Z170" s="18">
        <v>4.9442131947492647E-2</v>
      </c>
      <c r="AB170" s="18">
        <v>4.890569111072722E-2</v>
      </c>
      <c r="AC170" s="18">
        <v>5.0280703043442947E-2</v>
      </c>
      <c r="AE170" s="18">
        <v>3.4564296535202217E-2</v>
      </c>
      <c r="AF170" s="18">
        <v>7.1110007144892087E-2</v>
      </c>
      <c r="AG170" s="18">
        <v>4.6842030654727043E-2</v>
      </c>
      <c r="AH170" s="18">
        <v>5.9443019420014127E-2</v>
      </c>
    </row>
    <row r="171" spans="2:34" x14ac:dyDescent="0.35">
      <c r="B171" s="17" t="s">
        <v>157</v>
      </c>
      <c r="C171" s="18">
        <v>0.1231097697176074</v>
      </c>
      <c r="D171" s="18">
        <v>0.1208242162541731</v>
      </c>
      <c r="E171" s="18">
        <v>0.12358757936448329</v>
      </c>
      <c r="G171" s="18">
        <v>9.5215759301523498E-2</v>
      </c>
      <c r="H171" s="18">
        <v>0.12537387903924019</v>
      </c>
      <c r="I171" s="18">
        <v>0.13740660114026851</v>
      </c>
      <c r="J171" s="18">
        <v>0.13620686796651821</v>
      </c>
      <c r="L171" s="18">
        <v>0.1032092965780316</v>
      </c>
      <c r="M171" s="18">
        <v>0.1096221571859036</v>
      </c>
      <c r="N171" s="18">
        <v>0.15821153289170181</v>
      </c>
      <c r="O171" s="18">
        <v>0.16041014182030161</v>
      </c>
      <c r="P171" s="18">
        <v>9.3995695851958855E-2</v>
      </c>
      <c r="R171" s="18">
        <v>0.1067443917047446</v>
      </c>
      <c r="S171" s="18">
        <v>0.11127772963853851</v>
      </c>
      <c r="T171" s="18">
        <v>0.1691346889181416</v>
      </c>
      <c r="U171" s="18">
        <v>0.1032092965780316</v>
      </c>
      <c r="W171" s="18">
        <v>0.1575097203705752</v>
      </c>
      <c r="X171" s="18">
        <v>0.1259677057338299</v>
      </c>
      <c r="Y171" s="18">
        <v>0.1338934828800977</v>
      </c>
      <c r="Z171" s="18">
        <v>8.4956238913381693E-2</v>
      </c>
      <c r="AB171" s="18">
        <v>0.1062547260515687</v>
      </c>
      <c r="AC171" s="18">
        <v>0.13656923240531221</v>
      </c>
      <c r="AE171" s="18">
        <v>8.3889803345977884E-2</v>
      </c>
      <c r="AF171" s="18">
        <v>0.12727678208147261</v>
      </c>
      <c r="AG171" s="18">
        <v>0.13918280800945479</v>
      </c>
      <c r="AH171" s="18">
        <v>0.16482984507662221</v>
      </c>
    </row>
    <row r="172" spans="2:34" x14ac:dyDescent="0.35">
      <c r="B172" s="17" t="s">
        <v>158</v>
      </c>
      <c r="C172" s="18">
        <v>0.29285140275865101</v>
      </c>
      <c r="D172" s="18">
        <v>0.28556150550794351</v>
      </c>
      <c r="E172" s="18">
        <v>0.30175156196105279</v>
      </c>
      <c r="G172" s="18">
        <v>0.25139334341558062</v>
      </c>
      <c r="H172" s="18">
        <v>0.30685459622930672</v>
      </c>
      <c r="I172" s="18">
        <v>0.32667086822691338</v>
      </c>
      <c r="J172" s="18">
        <v>0.22387509059150201</v>
      </c>
      <c r="L172" s="18">
        <v>0.2129992223420048</v>
      </c>
      <c r="M172" s="18">
        <v>0.25394867841666607</v>
      </c>
      <c r="N172" s="18">
        <v>0.34780855243034409</v>
      </c>
      <c r="O172" s="18">
        <v>0.24230693607019729</v>
      </c>
      <c r="P172" s="18">
        <v>0.36571010302536849</v>
      </c>
      <c r="R172" s="18">
        <v>0.28995529122104691</v>
      </c>
      <c r="S172" s="18">
        <v>0.3178636320914226</v>
      </c>
      <c r="T172" s="18">
        <v>0.31984531881455769</v>
      </c>
      <c r="U172" s="18">
        <v>0.2129992223420048</v>
      </c>
      <c r="W172" s="18">
        <v>0.28682742762241581</v>
      </c>
      <c r="X172" s="18">
        <v>0.35327468742971002</v>
      </c>
      <c r="Y172" s="18">
        <v>0.30420563737427481</v>
      </c>
      <c r="Z172" s="18">
        <v>0.21290016348499871</v>
      </c>
      <c r="AB172" s="18">
        <v>0.30203487991412131</v>
      </c>
      <c r="AC172" s="18">
        <v>0.28704498436166609</v>
      </c>
      <c r="AE172" s="18">
        <v>0.27187459895758692</v>
      </c>
      <c r="AF172" s="18">
        <v>0.2647119184302637</v>
      </c>
      <c r="AG172" s="18">
        <v>0.32479448556697149</v>
      </c>
      <c r="AH172" s="18">
        <v>0.29743310593956429</v>
      </c>
    </row>
    <row r="173" spans="2:34" x14ac:dyDescent="0.35">
      <c r="B173" s="17" t="s">
        <v>159</v>
      </c>
      <c r="C173" s="18">
        <v>0.38004696805310628</v>
      </c>
      <c r="D173" s="18">
        <v>0.40606852433771973</v>
      </c>
      <c r="E173" s="18">
        <v>0.35312365783683031</v>
      </c>
      <c r="G173" s="18">
        <v>0.4203080077247226</v>
      </c>
      <c r="H173" s="18">
        <v>0.35221513263720772</v>
      </c>
      <c r="I173" s="18">
        <v>0.35999757975601338</v>
      </c>
      <c r="J173" s="18">
        <v>0.47216538033165911</v>
      </c>
      <c r="L173" s="18">
        <v>0.41823422437458208</v>
      </c>
      <c r="M173" s="18">
        <v>0.39425554823426789</v>
      </c>
      <c r="N173" s="18">
        <v>0.30622178060938532</v>
      </c>
      <c r="O173" s="18">
        <v>0.43892011636073558</v>
      </c>
      <c r="P173" s="18">
        <v>0.33525469485289372</v>
      </c>
      <c r="R173" s="18">
        <v>0.38275672582335513</v>
      </c>
      <c r="S173" s="18">
        <v>0.40118753256448192</v>
      </c>
      <c r="T173" s="18">
        <v>0.32519417314194321</v>
      </c>
      <c r="U173" s="18">
        <v>0.41823422437458208</v>
      </c>
      <c r="W173" s="18">
        <v>0.31267031941841872</v>
      </c>
      <c r="X173" s="18">
        <v>0.34923692152398428</v>
      </c>
      <c r="Y173" s="18">
        <v>0.38937298255218689</v>
      </c>
      <c r="Z173" s="18">
        <v>0.46069523490840719</v>
      </c>
      <c r="AB173" s="18">
        <v>0.37024264775161292</v>
      </c>
      <c r="AC173" s="18">
        <v>0.3900055097191889</v>
      </c>
      <c r="AE173" s="18">
        <v>0.4374223424329638</v>
      </c>
      <c r="AF173" s="18">
        <v>0.37528956880262232</v>
      </c>
      <c r="AG173" s="18">
        <v>0.34472634633635107</v>
      </c>
      <c r="AH173" s="18">
        <v>0.34772862770722418</v>
      </c>
    </row>
    <row r="174" spans="2:34" x14ac:dyDescent="0.35">
      <c r="B174" s="17" t="s">
        <v>160</v>
      </c>
      <c r="C174" s="18">
        <v>0.115645564294657</v>
      </c>
      <c r="D174" s="18">
        <v>0.1088575075010816</v>
      </c>
      <c r="E174" s="18">
        <v>0.12306179351519519</v>
      </c>
      <c r="G174" s="18">
        <v>0.1758755251690596</v>
      </c>
      <c r="H174" s="18">
        <v>0.12725615967649601</v>
      </c>
      <c r="I174" s="18">
        <v>7.4137825218803952E-2</v>
      </c>
      <c r="J174" s="18">
        <v>4.5032348459401711E-2</v>
      </c>
      <c r="L174" s="18">
        <v>0.1899531011222502</v>
      </c>
      <c r="M174" s="18">
        <v>0.15278363055895011</v>
      </c>
      <c r="N174" s="18">
        <v>9.3943478076061043E-2</v>
      </c>
      <c r="O174" s="18">
        <v>9.9760512805687762E-2</v>
      </c>
      <c r="P174" s="18">
        <v>8.9371290994273156E-2</v>
      </c>
      <c r="R174" s="18">
        <v>0.13049915509626181</v>
      </c>
      <c r="S174" s="18">
        <v>9.0585919335516976E-2</v>
      </c>
      <c r="T174" s="18">
        <v>7.933862079626007E-2</v>
      </c>
      <c r="U174" s="18">
        <v>0.1899531011222502</v>
      </c>
      <c r="W174" s="18">
        <v>0.1145847567045389</v>
      </c>
      <c r="X174" s="18">
        <v>8.5159067557626311E-2</v>
      </c>
      <c r="Y174" s="18">
        <v>0.1020532089193192</v>
      </c>
      <c r="Z174" s="18">
        <v>0.17343349197068911</v>
      </c>
      <c r="AB174" s="18">
        <v>0.1397146975569829</v>
      </c>
      <c r="AC174" s="18">
        <v>9.3367557488346534E-2</v>
      </c>
      <c r="AE174" s="18">
        <v>0.15398821400437779</v>
      </c>
      <c r="AF174" s="18">
        <v>0.1226118861578494</v>
      </c>
      <c r="AG174" s="18">
        <v>9.2682503358478635E-2</v>
      </c>
      <c r="AH174" s="18">
        <v>7.8097134839686472E-2</v>
      </c>
    </row>
    <row r="175" spans="2:34" x14ac:dyDescent="0.35">
      <c r="B175" s="17" t="s">
        <v>140</v>
      </c>
      <c r="C175" s="18">
        <v>3.8914226024212878E-2</v>
      </c>
      <c r="D175" s="18">
        <v>3.5996459772939832E-2</v>
      </c>
      <c r="E175" s="18">
        <v>4.2042119595452461E-2</v>
      </c>
      <c r="G175" s="18">
        <v>3.2244355480384353E-2</v>
      </c>
      <c r="H175" s="18">
        <v>2.997197502145629E-2</v>
      </c>
      <c r="I175" s="18">
        <v>4.1940907328073471E-2</v>
      </c>
      <c r="J175" s="18">
        <v>8.6854876741440643E-2</v>
      </c>
      <c r="L175" s="18">
        <v>2.9048756634642889E-2</v>
      </c>
      <c r="M175" s="18">
        <v>6.0064156821112179E-2</v>
      </c>
      <c r="N175" s="18">
        <v>2.2204810125937249E-2</v>
      </c>
      <c r="O175" s="18">
        <v>2.4405150194814491E-2</v>
      </c>
      <c r="P175" s="18">
        <v>4.9893218688917218E-2</v>
      </c>
      <c r="R175" s="18">
        <v>5.3485306516375022E-2</v>
      </c>
      <c r="S175" s="18">
        <v>3.4319643247438643E-2</v>
      </c>
      <c r="T175" s="18">
        <v>3.5232586895838733E-2</v>
      </c>
      <c r="U175" s="18">
        <v>2.9048756634642889E-2</v>
      </c>
      <c r="W175" s="18">
        <v>6.9013336984148618E-2</v>
      </c>
      <c r="X175" s="18">
        <v>4.3832661239434953E-2</v>
      </c>
      <c r="Y175" s="18">
        <v>2.3616015517563621E-2</v>
      </c>
      <c r="Z175" s="18">
        <v>1.857273877503084E-2</v>
      </c>
      <c r="AB175" s="18">
        <v>3.2847357614986909E-2</v>
      </c>
      <c r="AC175" s="18">
        <v>4.273201298204337E-2</v>
      </c>
      <c r="AE175" s="18">
        <v>1.8260744723891241E-2</v>
      </c>
      <c r="AF175" s="18">
        <v>3.8999837382899902E-2</v>
      </c>
      <c r="AG175" s="18">
        <v>5.1771826074017029E-2</v>
      </c>
      <c r="AH175" s="18">
        <v>5.2468267016888608E-2</v>
      </c>
    </row>
    <row r="176" spans="2:34" x14ac:dyDescent="0.35">
      <c r="C176" s="27"/>
      <c r="R176" s="27"/>
      <c r="T176" s="27"/>
    </row>
    <row r="177" spans="2:34" ht="87" x14ac:dyDescent="0.35">
      <c r="B177" s="14" t="s">
        <v>161</v>
      </c>
    </row>
    <row r="178" spans="2:34" x14ac:dyDescent="0.35">
      <c r="B178" s="15" t="s">
        <v>15</v>
      </c>
    </row>
    <row r="179" spans="2:34" x14ac:dyDescent="0.35">
      <c r="B179" s="11" t="s">
        <v>55</v>
      </c>
      <c r="C179" s="16">
        <v>1005</v>
      </c>
      <c r="D179" s="16">
        <v>480</v>
      </c>
      <c r="E179" s="16">
        <v>523</v>
      </c>
      <c r="G179" s="16">
        <v>220</v>
      </c>
      <c r="H179" s="16">
        <v>394</v>
      </c>
      <c r="I179" s="16">
        <v>300</v>
      </c>
      <c r="J179" s="16">
        <v>91</v>
      </c>
      <c r="L179" s="16">
        <v>172</v>
      </c>
      <c r="M179" s="16">
        <v>141</v>
      </c>
      <c r="N179" s="16">
        <v>125</v>
      </c>
      <c r="O179" s="16">
        <v>118</v>
      </c>
      <c r="P179" s="16">
        <v>111</v>
      </c>
      <c r="R179" s="16">
        <v>303</v>
      </c>
      <c r="S179" s="16">
        <v>307</v>
      </c>
      <c r="T179" s="16">
        <v>223</v>
      </c>
      <c r="U179" s="16">
        <v>172</v>
      </c>
      <c r="W179" s="16">
        <v>189</v>
      </c>
      <c r="X179" s="16">
        <v>302</v>
      </c>
      <c r="Y179" s="16">
        <v>206</v>
      </c>
      <c r="Z179" s="16">
        <v>280</v>
      </c>
      <c r="AB179" s="16">
        <v>474</v>
      </c>
      <c r="AC179" s="16">
        <v>527</v>
      </c>
      <c r="AE179" s="16">
        <v>314</v>
      </c>
      <c r="AF179" s="16">
        <v>197</v>
      </c>
      <c r="AG179" s="16">
        <v>355</v>
      </c>
      <c r="AH179" s="16">
        <v>139</v>
      </c>
    </row>
    <row r="180" spans="2:34" x14ac:dyDescent="0.35">
      <c r="B180" s="12" t="s">
        <v>56</v>
      </c>
      <c r="C180" s="16">
        <v>1008</v>
      </c>
      <c r="D180" s="16">
        <v>502</v>
      </c>
      <c r="E180" s="16">
        <v>503</v>
      </c>
      <c r="G180" s="16">
        <v>221</v>
      </c>
      <c r="H180" s="16">
        <v>414</v>
      </c>
      <c r="I180" s="16">
        <v>283</v>
      </c>
      <c r="J180" s="16">
        <v>90</v>
      </c>
      <c r="L180" s="16">
        <v>171</v>
      </c>
      <c r="M180" s="16">
        <v>131</v>
      </c>
      <c r="N180" s="16">
        <v>156</v>
      </c>
      <c r="O180" s="16">
        <v>111</v>
      </c>
      <c r="P180" s="16">
        <v>95</v>
      </c>
      <c r="R180" s="16">
        <v>277</v>
      </c>
      <c r="S180" s="16">
        <v>308</v>
      </c>
      <c r="T180" s="16">
        <v>252</v>
      </c>
      <c r="U180" s="16">
        <v>171</v>
      </c>
      <c r="W180" s="16">
        <v>202</v>
      </c>
      <c r="X180" s="16">
        <v>311</v>
      </c>
      <c r="Y180" s="16">
        <v>200</v>
      </c>
      <c r="Z180" s="16">
        <v>268</v>
      </c>
      <c r="AB180" s="16">
        <v>470</v>
      </c>
      <c r="AC180" s="16">
        <v>534</v>
      </c>
      <c r="AE180" s="16">
        <v>315</v>
      </c>
      <c r="AF180" s="16">
        <v>195</v>
      </c>
      <c r="AG180" s="16">
        <v>359</v>
      </c>
      <c r="AH180" s="16">
        <v>139</v>
      </c>
    </row>
    <row r="181" spans="2:34" ht="29" x14ac:dyDescent="0.35">
      <c r="B181" s="17" t="s">
        <v>162</v>
      </c>
      <c r="C181" s="18">
        <v>0.69748370849707808</v>
      </c>
      <c r="D181" s="18">
        <v>0.71948607958022093</v>
      </c>
      <c r="E181" s="18">
        <v>0.6769079442119873</v>
      </c>
      <c r="G181" s="18">
        <v>0.80056081231462939</v>
      </c>
      <c r="H181" s="18">
        <v>0.71587164447767337</v>
      </c>
      <c r="I181" s="18">
        <v>0.61244883215903789</v>
      </c>
      <c r="J181" s="18">
        <v>0.62750518322045867</v>
      </c>
      <c r="L181" s="18">
        <v>0.74928573982564473</v>
      </c>
      <c r="M181" s="18">
        <v>0.65938984001039624</v>
      </c>
      <c r="N181" s="18">
        <v>0.60614898941639184</v>
      </c>
      <c r="O181" s="18">
        <v>0.77450313888011912</v>
      </c>
      <c r="P181" s="18">
        <v>0.72440846847493712</v>
      </c>
      <c r="R181" s="18">
        <v>0.69118677180540966</v>
      </c>
      <c r="S181" s="18">
        <v>0.73648229226388517</v>
      </c>
      <c r="T181" s="18">
        <v>0.62141716439910366</v>
      </c>
      <c r="U181" s="18">
        <v>0.74928573982564473</v>
      </c>
      <c r="W181" s="18">
        <v>0.6869154212380536</v>
      </c>
      <c r="X181" s="18">
        <v>0.66495628208069235</v>
      </c>
      <c r="Y181" s="18">
        <v>0.67398842594778519</v>
      </c>
      <c r="Z181" s="18">
        <v>0.76636469075627001</v>
      </c>
      <c r="AB181" s="18">
        <v>0.70156042069794133</v>
      </c>
      <c r="AC181" s="18">
        <v>0.69500157440396859</v>
      </c>
      <c r="AE181" s="18">
        <v>0.83935326418334066</v>
      </c>
      <c r="AF181" s="18">
        <v>0.7419014101378657</v>
      </c>
      <c r="AG181" s="18">
        <v>0.61937551309805405</v>
      </c>
      <c r="AH181" s="18">
        <v>0.51452726926208459</v>
      </c>
    </row>
    <row r="182" spans="2:34" ht="29" x14ac:dyDescent="0.35">
      <c r="B182" s="17" t="s">
        <v>163</v>
      </c>
      <c r="C182" s="18">
        <v>0.23650282624454999</v>
      </c>
      <c r="D182" s="18">
        <v>0.20110806030747291</v>
      </c>
      <c r="E182" s="18">
        <v>0.27007834487758242</v>
      </c>
      <c r="G182" s="18">
        <v>0.1657968876602495</v>
      </c>
      <c r="H182" s="18">
        <v>0.21623654681276239</v>
      </c>
      <c r="I182" s="18">
        <v>0.32259504979603282</v>
      </c>
      <c r="J182" s="18">
        <v>0.23229501059461891</v>
      </c>
      <c r="L182" s="18">
        <v>0.19641270927665541</v>
      </c>
      <c r="M182" s="18">
        <v>0.23688089866711179</v>
      </c>
      <c r="N182" s="18">
        <v>0.33651072865865578</v>
      </c>
      <c r="O182" s="18">
        <v>0.1816758881226625</v>
      </c>
      <c r="P182" s="18">
        <v>0.16781436798167301</v>
      </c>
      <c r="R182" s="18">
        <v>0.21614958196676509</v>
      </c>
      <c r="S182" s="18">
        <v>0.20567963642406911</v>
      </c>
      <c r="T182" s="18">
        <v>0.32389560052195132</v>
      </c>
      <c r="U182" s="18">
        <v>0.19641270927665541</v>
      </c>
      <c r="W182" s="18">
        <v>0.22667648101842519</v>
      </c>
      <c r="X182" s="18">
        <v>0.26576654105755049</v>
      </c>
      <c r="Y182" s="18">
        <v>0.26787852102874532</v>
      </c>
      <c r="Z182" s="18">
        <v>0.1780878663070036</v>
      </c>
      <c r="AB182" s="18">
        <v>0.23169856294294469</v>
      </c>
      <c r="AC182" s="18">
        <v>0.24257613292512381</v>
      </c>
      <c r="AE182" s="18">
        <v>0.1332814688090152</v>
      </c>
      <c r="AF182" s="18">
        <v>0.20763088595782711</v>
      </c>
      <c r="AG182" s="18">
        <v>0.2981323890149653</v>
      </c>
      <c r="AH182" s="18">
        <v>0.352326364396645</v>
      </c>
    </row>
    <row r="183" spans="2:34" x14ac:dyDescent="0.35">
      <c r="B183" s="17" t="s">
        <v>140</v>
      </c>
      <c r="C183" s="18">
        <v>6.6013465258371873E-2</v>
      </c>
      <c r="D183" s="18">
        <v>7.9405860112306256E-2</v>
      </c>
      <c r="E183" s="18">
        <v>5.3013710910430348E-2</v>
      </c>
      <c r="G183" s="18">
        <v>3.3642300025120968E-2</v>
      </c>
      <c r="H183" s="18">
        <v>6.7891808709564253E-2</v>
      </c>
      <c r="I183" s="18">
        <v>6.4956118044929123E-2</v>
      </c>
      <c r="J183" s="18">
        <v>0.1401998061849227</v>
      </c>
      <c r="L183" s="18">
        <v>5.4301550897700002E-2</v>
      </c>
      <c r="M183" s="18">
        <v>0.10372926132249199</v>
      </c>
      <c r="N183" s="18">
        <v>5.7340281924952108E-2</v>
      </c>
      <c r="O183" s="18">
        <v>4.3820972997218377E-2</v>
      </c>
      <c r="P183" s="18">
        <v>0.1077771635433898</v>
      </c>
      <c r="R183" s="18">
        <v>9.2663646227825247E-2</v>
      </c>
      <c r="S183" s="18">
        <v>5.7838071312045838E-2</v>
      </c>
      <c r="T183" s="18">
        <v>5.4687235078944747E-2</v>
      </c>
      <c r="U183" s="18">
        <v>5.4301550897700002E-2</v>
      </c>
      <c r="W183" s="18">
        <v>8.640809774352122E-2</v>
      </c>
      <c r="X183" s="18">
        <v>6.927717686175705E-2</v>
      </c>
      <c r="Y183" s="18">
        <v>5.8133053023469758E-2</v>
      </c>
      <c r="Z183" s="18">
        <v>5.554744293672647E-2</v>
      </c>
      <c r="AB183" s="18">
        <v>6.6741016359113919E-2</v>
      </c>
      <c r="AC183" s="18">
        <v>6.2422292670907549E-2</v>
      </c>
      <c r="AE183" s="18">
        <v>2.7365267007644089E-2</v>
      </c>
      <c r="AF183" s="18">
        <v>5.0467703904307083E-2</v>
      </c>
      <c r="AG183" s="18">
        <v>8.2492097886980684E-2</v>
      </c>
      <c r="AH183" s="18">
        <v>0.13314636634127039</v>
      </c>
    </row>
    <row r="185" spans="2:34" ht="72.5" x14ac:dyDescent="0.35">
      <c r="B185" s="14" t="s">
        <v>164</v>
      </c>
    </row>
    <row r="186" spans="2:34" x14ac:dyDescent="0.35">
      <c r="B186" s="15" t="s">
        <v>15</v>
      </c>
    </row>
    <row r="187" spans="2:34" x14ac:dyDescent="0.35">
      <c r="B187" s="11" t="s">
        <v>55</v>
      </c>
      <c r="C187" s="16">
        <v>1005</v>
      </c>
      <c r="D187" s="16">
        <v>480</v>
      </c>
      <c r="E187" s="16">
        <v>523</v>
      </c>
      <c r="G187" s="16">
        <v>220</v>
      </c>
      <c r="H187" s="16">
        <v>394</v>
      </c>
      <c r="I187" s="16">
        <v>300</v>
      </c>
      <c r="J187" s="16">
        <v>91</v>
      </c>
      <c r="L187" s="16">
        <v>172</v>
      </c>
      <c r="M187" s="16">
        <v>141</v>
      </c>
      <c r="N187" s="16">
        <v>125</v>
      </c>
      <c r="O187" s="16">
        <v>118</v>
      </c>
      <c r="P187" s="16">
        <v>111</v>
      </c>
      <c r="R187" s="16">
        <v>303</v>
      </c>
      <c r="S187" s="16">
        <v>307</v>
      </c>
      <c r="T187" s="16">
        <v>223</v>
      </c>
      <c r="U187" s="16">
        <v>172</v>
      </c>
      <c r="W187" s="16">
        <v>189</v>
      </c>
      <c r="X187" s="16">
        <v>302</v>
      </c>
      <c r="Y187" s="16">
        <v>206</v>
      </c>
      <c r="Z187" s="16">
        <v>280</v>
      </c>
      <c r="AB187" s="16">
        <v>474</v>
      </c>
      <c r="AC187" s="16">
        <v>527</v>
      </c>
      <c r="AE187" s="16">
        <v>314</v>
      </c>
      <c r="AF187" s="16">
        <v>197</v>
      </c>
      <c r="AG187" s="16">
        <v>355</v>
      </c>
      <c r="AH187" s="16">
        <v>139</v>
      </c>
    </row>
    <row r="188" spans="2:34" x14ac:dyDescent="0.35">
      <c r="B188" s="12" t="s">
        <v>56</v>
      </c>
      <c r="C188" s="16">
        <v>1008</v>
      </c>
      <c r="D188" s="16">
        <v>502</v>
      </c>
      <c r="E188" s="16">
        <v>503</v>
      </c>
      <c r="G188" s="16">
        <v>221</v>
      </c>
      <c r="H188" s="16">
        <v>414</v>
      </c>
      <c r="I188" s="16">
        <v>283</v>
      </c>
      <c r="J188" s="16">
        <v>90</v>
      </c>
      <c r="L188" s="16">
        <v>171</v>
      </c>
      <c r="M188" s="16">
        <v>131</v>
      </c>
      <c r="N188" s="16">
        <v>156</v>
      </c>
      <c r="O188" s="16">
        <v>111</v>
      </c>
      <c r="P188" s="16">
        <v>95</v>
      </c>
      <c r="R188" s="16">
        <v>277</v>
      </c>
      <c r="S188" s="16">
        <v>308</v>
      </c>
      <c r="T188" s="16">
        <v>252</v>
      </c>
      <c r="U188" s="16">
        <v>171</v>
      </c>
      <c r="W188" s="16">
        <v>202</v>
      </c>
      <c r="X188" s="16">
        <v>311</v>
      </c>
      <c r="Y188" s="16">
        <v>200</v>
      </c>
      <c r="Z188" s="16">
        <v>268</v>
      </c>
      <c r="AB188" s="16">
        <v>470</v>
      </c>
      <c r="AC188" s="16">
        <v>534</v>
      </c>
      <c r="AE188" s="16">
        <v>315</v>
      </c>
      <c r="AF188" s="16">
        <v>195</v>
      </c>
      <c r="AG188" s="16">
        <v>359</v>
      </c>
      <c r="AH188" s="16">
        <v>139</v>
      </c>
    </row>
    <row r="189" spans="2:34" ht="29" x14ac:dyDescent="0.35">
      <c r="B189" s="17" t="s">
        <v>162</v>
      </c>
      <c r="C189" s="18">
        <v>0.36935569290246012</v>
      </c>
      <c r="D189" s="18">
        <v>0.40905818574381042</v>
      </c>
      <c r="E189" s="18">
        <v>0.33178058588127401</v>
      </c>
      <c r="G189" s="18">
        <v>0.40945791754354671</v>
      </c>
      <c r="H189" s="18">
        <v>0.34772624664265539</v>
      </c>
      <c r="I189" s="18">
        <v>0.36021668268520679</v>
      </c>
      <c r="J189" s="18">
        <v>0.39902801603092891</v>
      </c>
      <c r="L189" s="18">
        <v>0.45270677725989528</v>
      </c>
      <c r="M189" s="18">
        <v>0.33254589934449441</v>
      </c>
      <c r="N189" s="18">
        <v>0.3161010707036126</v>
      </c>
      <c r="O189" s="18">
        <v>0.33233696664954299</v>
      </c>
      <c r="P189" s="18">
        <v>0.36985327471824042</v>
      </c>
      <c r="R189" s="18">
        <v>0.36063156386328649</v>
      </c>
      <c r="S189" s="18">
        <v>0.36662572630972851</v>
      </c>
      <c r="T189" s="18">
        <v>0.32550235777332143</v>
      </c>
      <c r="U189" s="18">
        <v>0.45270677725989528</v>
      </c>
      <c r="W189" s="18">
        <v>0.35335959728434158</v>
      </c>
      <c r="X189" s="18">
        <v>0.3370056434402609</v>
      </c>
      <c r="Y189" s="18">
        <v>0.38489280753343957</v>
      </c>
      <c r="Z189" s="18">
        <v>0.43138802384196201</v>
      </c>
      <c r="AB189" s="18">
        <v>0.36673657867981568</v>
      </c>
      <c r="AC189" s="18">
        <v>0.37092136150623789</v>
      </c>
      <c r="AE189" s="18">
        <v>0.30229507306899878</v>
      </c>
      <c r="AF189" s="18">
        <v>0.27855254979124622</v>
      </c>
      <c r="AG189" s="18">
        <v>0.44659017234074011</v>
      </c>
      <c r="AH189" s="18">
        <v>0.44968250836209139</v>
      </c>
    </row>
    <row r="190" spans="2:34" ht="29" x14ac:dyDescent="0.35">
      <c r="B190" s="17" t="s">
        <v>163</v>
      </c>
      <c r="C190" s="18">
        <v>0.54508771499859499</v>
      </c>
      <c r="D190" s="18">
        <v>0.49946009046936019</v>
      </c>
      <c r="E190" s="18">
        <v>0.58810162527851328</v>
      </c>
      <c r="G190" s="18">
        <v>0.552787725934897</v>
      </c>
      <c r="H190" s="18">
        <v>0.57526510595126767</v>
      </c>
      <c r="I190" s="18">
        <v>0.52104263779728699</v>
      </c>
      <c r="J190" s="18">
        <v>0.46319522774215888</v>
      </c>
      <c r="L190" s="18">
        <v>0.49216341272396991</v>
      </c>
      <c r="M190" s="18">
        <v>0.5612197386258081</v>
      </c>
      <c r="N190" s="18">
        <v>0.59160435399156897</v>
      </c>
      <c r="O190" s="18">
        <v>0.56100728928451649</v>
      </c>
      <c r="P190" s="18">
        <v>0.54500408765075381</v>
      </c>
      <c r="R190" s="18">
        <v>0.54493362884123198</v>
      </c>
      <c r="S190" s="18">
        <v>0.53116906227146332</v>
      </c>
      <c r="T190" s="18">
        <v>0.59833725304174745</v>
      </c>
      <c r="U190" s="18">
        <v>0.49216341272396991</v>
      </c>
      <c r="W190" s="18">
        <v>0.57053182251116752</v>
      </c>
      <c r="X190" s="18">
        <v>0.55096469265918435</v>
      </c>
      <c r="Y190" s="18">
        <v>0.53416148901444138</v>
      </c>
      <c r="Z190" s="18">
        <v>0.5073806199424411</v>
      </c>
      <c r="AB190" s="18">
        <v>0.55408332900790469</v>
      </c>
      <c r="AC190" s="18">
        <v>0.53906824034450929</v>
      </c>
      <c r="AE190" s="18">
        <v>0.63402734504926728</v>
      </c>
      <c r="AF190" s="18">
        <v>0.61814886300271743</v>
      </c>
      <c r="AG190" s="18">
        <v>0.47583860786844517</v>
      </c>
      <c r="AH190" s="18">
        <v>0.4192695549987876</v>
      </c>
    </row>
    <row r="191" spans="2:34" x14ac:dyDescent="0.35">
      <c r="B191" s="17" t="s">
        <v>140</v>
      </c>
      <c r="C191" s="18">
        <v>8.5556592098945006E-2</v>
      </c>
      <c r="D191" s="18">
        <v>9.1481723786829408E-2</v>
      </c>
      <c r="E191" s="18">
        <v>8.0117788840212631E-2</v>
      </c>
      <c r="G191" s="18">
        <v>3.7754356521556183E-2</v>
      </c>
      <c r="H191" s="18">
        <v>7.7008647406076811E-2</v>
      </c>
      <c r="I191" s="18">
        <v>0.1187406795175063</v>
      </c>
      <c r="J191" s="18">
        <v>0.13777675622691221</v>
      </c>
      <c r="L191" s="18">
        <v>5.5129810016134692E-2</v>
      </c>
      <c r="M191" s="18">
        <v>0.1062343620296974</v>
      </c>
      <c r="N191" s="18">
        <v>9.2294575304818063E-2</v>
      </c>
      <c r="O191" s="18">
        <v>0.1066557440659404</v>
      </c>
      <c r="P191" s="18">
        <v>8.5142637631005838E-2</v>
      </c>
      <c r="R191" s="18">
        <v>9.4434807295481524E-2</v>
      </c>
      <c r="S191" s="18">
        <v>0.1022052114188083</v>
      </c>
      <c r="T191" s="18">
        <v>7.6160389184930802E-2</v>
      </c>
      <c r="U191" s="18">
        <v>5.5129810016134692E-2</v>
      </c>
      <c r="W191" s="18">
        <v>7.6108580204491003E-2</v>
      </c>
      <c r="X191" s="18">
        <v>0.1120296639005547</v>
      </c>
      <c r="Y191" s="18">
        <v>8.0945703452119044E-2</v>
      </c>
      <c r="Z191" s="18">
        <v>6.1231356215597103E-2</v>
      </c>
      <c r="AB191" s="18">
        <v>7.9180092312279515E-2</v>
      </c>
      <c r="AC191" s="18">
        <v>9.0010398149252824E-2</v>
      </c>
      <c r="AE191" s="18">
        <v>6.3677581881733725E-2</v>
      </c>
      <c r="AF191" s="18">
        <v>0.1032985872060362</v>
      </c>
      <c r="AG191" s="18">
        <v>7.7571219790814772E-2</v>
      </c>
      <c r="AH191" s="18">
        <v>0.13104793663912101</v>
      </c>
    </row>
    <row r="193" spans="2:34" ht="72.5" x14ac:dyDescent="0.35">
      <c r="B193" s="14" t="s">
        <v>165</v>
      </c>
    </row>
    <row r="194" spans="2:34" x14ac:dyDescent="0.35">
      <c r="B194" s="15" t="s">
        <v>15</v>
      </c>
    </row>
    <row r="195" spans="2:34" x14ac:dyDescent="0.35">
      <c r="B195" s="11" t="s">
        <v>55</v>
      </c>
      <c r="C195" s="16">
        <v>1005</v>
      </c>
      <c r="D195" s="16">
        <v>480</v>
      </c>
      <c r="E195" s="16">
        <v>523</v>
      </c>
      <c r="G195" s="16">
        <v>220</v>
      </c>
      <c r="H195" s="16">
        <v>394</v>
      </c>
      <c r="I195" s="16">
        <v>300</v>
      </c>
      <c r="J195" s="16">
        <v>91</v>
      </c>
      <c r="L195" s="16">
        <v>172</v>
      </c>
      <c r="M195" s="16">
        <v>141</v>
      </c>
      <c r="N195" s="16">
        <v>125</v>
      </c>
      <c r="O195" s="16">
        <v>118</v>
      </c>
      <c r="P195" s="16">
        <v>111</v>
      </c>
      <c r="R195" s="16">
        <v>303</v>
      </c>
      <c r="S195" s="16">
        <v>307</v>
      </c>
      <c r="T195" s="16">
        <v>223</v>
      </c>
      <c r="U195" s="16">
        <v>172</v>
      </c>
      <c r="W195" s="16">
        <v>189</v>
      </c>
      <c r="X195" s="16">
        <v>302</v>
      </c>
      <c r="Y195" s="16">
        <v>206</v>
      </c>
      <c r="Z195" s="16">
        <v>280</v>
      </c>
      <c r="AB195" s="16">
        <v>474</v>
      </c>
      <c r="AC195" s="16">
        <v>527</v>
      </c>
      <c r="AE195" s="16">
        <v>314</v>
      </c>
      <c r="AF195" s="16">
        <v>197</v>
      </c>
      <c r="AG195" s="16">
        <v>355</v>
      </c>
      <c r="AH195" s="16">
        <v>139</v>
      </c>
    </row>
    <row r="196" spans="2:34" x14ac:dyDescent="0.35">
      <c r="B196" s="12" t="s">
        <v>56</v>
      </c>
      <c r="C196" s="16">
        <v>1008</v>
      </c>
      <c r="D196" s="16">
        <v>502</v>
      </c>
      <c r="E196" s="16">
        <v>503</v>
      </c>
      <c r="G196" s="16">
        <v>221</v>
      </c>
      <c r="H196" s="16">
        <v>414</v>
      </c>
      <c r="I196" s="16">
        <v>283</v>
      </c>
      <c r="J196" s="16">
        <v>90</v>
      </c>
      <c r="L196" s="16">
        <v>171</v>
      </c>
      <c r="M196" s="16">
        <v>131</v>
      </c>
      <c r="N196" s="16">
        <v>156</v>
      </c>
      <c r="O196" s="16">
        <v>111</v>
      </c>
      <c r="P196" s="16">
        <v>95</v>
      </c>
      <c r="R196" s="16">
        <v>277</v>
      </c>
      <c r="S196" s="16">
        <v>308</v>
      </c>
      <c r="T196" s="16">
        <v>252</v>
      </c>
      <c r="U196" s="16">
        <v>171</v>
      </c>
      <c r="W196" s="16">
        <v>202</v>
      </c>
      <c r="X196" s="16">
        <v>311</v>
      </c>
      <c r="Y196" s="16">
        <v>200</v>
      </c>
      <c r="Z196" s="16">
        <v>268</v>
      </c>
      <c r="AB196" s="16">
        <v>470</v>
      </c>
      <c r="AC196" s="16">
        <v>534</v>
      </c>
      <c r="AE196" s="16">
        <v>315</v>
      </c>
      <c r="AF196" s="16">
        <v>195</v>
      </c>
      <c r="AG196" s="16">
        <v>359</v>
      </c>
      <c r="AH196" s="16">
        <v>139</v>
      </c>
    </row>
    <row r="197" spans="2:34" ht="29" x14ac:dyDescent="0.35">
      <c r="B197" s="17" t="s">
        <v>162</v>
      </c>
      <c r="C197" s="18">
        <v>0.62153015259551758</v>
      </c>
      <c r="D197" s="18">
        <v>0.63338117086589607</v>
      </c>
      <c r="E197" s="18">
        <v>0.61315055739279567</v>
      </c>
      <c r="G197" s="18">
        <v>0.67277371561371868</v>
      </c>
      <c r="H197" s="18">
        <v>0.6328780891217427</v>
      </c>
      <c r="I197" s="18">
        <v>0.58222899702813324</v>
      </c>
      <c r="J197" s="18">
        <v>0.56724585247809867</v>
      </c>
      <c r="L197" s="18">
        <v>0.64003953176975314</v>
      </c>
      <c r="M197" s="18">
        <v>0.64464265672855647</v>
      </c>
      <c r="N197" s="18">
        <v>0.58221288262031612</v>
      </c>
      <c r="O197" s="18">
        <v>0.64586215383754819</v>
      </c>
      <c r="P197" s="18">
        <v>0.54713906620540964</v>
      </c>
      <c r="R197" s="18">
        <v>0.60664449582302482</v>
      </c>
      <c r="S197" s="18">
        <v>0.64103751006391418</v>
      </c>
      <c r="T197" s="18">
        <v>0.60142903229382361</v>
      </c>
      <c r="U197" s="18">
        <v>0.64003953176975314</v>
      </c>
      <c r="W197" s="18">
        <v>0.59755021501204142</v>
      </c>
      <c r="X197" s="18">
        <v>0.62741296984869865</v>
      </c>
      <c r="Y197" s="18">
        <v>0.60184060983111298</v>
      </c>
      <c r="Z197" s="18">
        <v>0.66096428600653234</v>
      </c>
      <c r="AB197" s="18">
        <v>0.62459431746350436</v>
      </c>
      <c r="AC197" s="18">
        <v>0.62005507877822785</v>
      </c>
      <c r="AE197" s="18">
        <v>0.62428749220068602</v>
      </c>
      <c r="AF197" s="18">
        <v>0.60539926656022947</v>
      </c>
      <c r="AG197" s="18">
        <v>0.64123821403292114</v>
      </c>
      <c r="AH197" s="18">
        <v>0.58689986869628474</v>
      </c>
    </row>
    <row r="198" spans="2:34" ht="29" x14ac:dyDescent="0.35">
      <c r="B198" s="17" t="s">
        <v>163</v>
      </c>
      <c r="C198" s="18">
        <v>0.29749942799194168</v>
      </c>
      <c r="D198" s="18">
        <v>0.28738573702430592</v>
      </c>
      <c r="E198" s="18">
        <v>0.30369592600034229</v>
      </c>
      <c r="G198" s="18">
        <v>0.27815339952985479</v>
      </c>
      <c r="H198" s="18">
        <v>0.29468296435856212</v>
      </c>
      <c r="I198" s="18">
        <v>0.3182198334042371</v>
      </c>
      <c r="J198" s="18">
        <v>0.29273442276139489</v>
      </c>
      <c r="L198" s="18">
        <v>0.28918395360992027</v>
      </c>
      <c r="M198" s="18">
        <v>0.26958851742452072</v>
      </c>
      <c r="N198" s="18">
        <v>0.36406009329012062</v>
      </c>
      <c r="O198" s="18">
        <v>0.28497047798632558</v>
      </c>
      <c r="P198" s="18">
        <v>0.37065827665986661</v>
      </c>
      <c r="R198" s="18">
        <v>0.30378479101561412</v>
      </c>
      <c r="S198" s="18">
        <v>0.25025940552787818</v>
      </c>
      <c r="T198" s="18">
        <v>0.35403224636006358</v>
      </c>
      <c r="U198" s="18">
        <v>0.28918395360992027</v>
      </c>
      <c r="W198" s="18">
        <v>0.31981459770844778</v>
      </c>
      <c r="X198" s="18">
        <v>0.26140370211802882</v>
      </c>
      <c r="Y198" s="18">
        <v>0.32590511766788849</v>
      </c>
      <c r="Z198" s="18">
        <v>0.29015865502017862</v>
      </c>
      <c r="AB198" s="18">
        <v>0.29635868042398572</v>
      </c>
      <c r="AC198" s="18">
        <v>0.29847814433423431</v>
      </c>
      <c r="AE198" s="18">
        <v>0.30677294595821819</v>
      </c>
      <c r="AF198" s="18">
        <v>0.32170711358799242</v>
      </c>
      <c r="AG198" s="18">
        <v>0.27861953224399061</v>
      </c>
      <c r="AH198" s="18">
        <v>0.29123132890871789</v>
      </c>
    </row>
    <row r="199" spans="2:34" x14ac:dyDescent="0.35">
      <c r="B199" s="17" t="s">
        <v>140</v>
      </c>
      <c r="C199" s="18">
        <v>8.0970419412540864E-2</v>
      </c>
      <c r="D199" s="18">
        <v>7.9233092109798162E-2</v>
      </c>
      <c r="E199" s="18">
        <v>8.3153516606861863E-2</v>
      </c>
      <c r="G199" s="18">
        <v>4.9072884856426517E-2</v>
      </c>
      <c r="H199" s="18">
        <v>7.2438946519695291E-2</v>
      </c>
      <c r="I199" s="18">
        <v>9.9551169567629716E-2</v>
      </c>
      <c r="J199" s="18">
        <v>0.14001972476050659</v>
      </c>
      <c r="L199" s="18">
        <v>7.0776514620326539E-2</v>
      </c>
      <c r="M199" s="18">
        <v>8.5768825846922747E-2</v>
      </c>
      <c r="N199" s="18">
        <v>5.3727024089562953E-2</v>
      </c>
      <c r="O199" s="18">
        <v>6.9167368176126134E-2</v>
      </c>
      <c r="P199" s="18">
        <v>8.2202657134723911E-2</v>
      </c>
      <c r="R199" s="18">
        <v>8.9570713161361074E-2</v>
      </c>
      <c r="S199" s="18">
        <v>0.10870308440820781</v>
      </c>
      <c r="T199" s="18">
        <v>4.4538721346112323E-2</v>
      </c>
      <c r="U199" s="18">
        <v>7.0776514620326539E-2</v>
      </c>
      <c r="W199" s="18">
        <v>8.2635187279510927E-2</v>
      </c>
      <c r="X199" s="18">
        <v>0.1111833280332723</v>
      </c>
      <c r="Y199" s="18">
        <v>7.2254272500998501E-2</v>
      </c>
      <c r="Z199" s="18">
        <v>4.8877058973289138E-2</v>
      </c>
      <c r="AB199" s="18">
        <v>7.9047002112509854E-2</v>
      </c>
      <c r="AC199" s="18">
        <v>8.1466776887537617E-2</v>
      </c>
      <c r="AE199" s="18">
        <v>6.8939561841095537E-2</v>
      </c>
      <c r="AF199" s="18">
        <v>7.2893619851778099E-2</v>
      </c>
      <c r="AG199" s="18">
        <v>8.0142253723088308E-2</v>
      </c>
      <c r="AH199" s="18">
        <v>0.12186880239499739</v>
      </c>
    </row>
    <row r="201" spans="2:34" ht="124" customHeight="1" x14ac:dyDescent="0.35">
      <c r="B201" s="14" t="s">
        <v>166</v>
      </c>
    </row>
    <row r="202" spans="2:34" x14ac:dyDescent="0.35">
      <c r="B202" s="15" t="s">
        <v>15</v>
      </c>
    </row>
    <row r="203" spans="2:34" x14ac:dyDescent="0.35">
      <c r="B203" s="11" t="s">
        <v>55</v>
      </c>
      <c r="C203" s="16">
        <v>1005</v>
      </c>
      <c r="D203" s="16">
        <v>480</v>
      </c>
      <c r="E203" s="16">
        <v>523</v>
      </c>
      <c r="G203" s="16">
        <v>220</v>
      </c>
      <c r="H203" s="16">
        <v>394</v>
      </c>
      <c r="I203" s="16">
        <v>300</v>
      </c>
      <c r="J203" s="16">
        <v>91</v>
      </c>
      <c r="L203" s="16">
        <v>172</v>
      </c>
      <c r="M203" s="16">
        <v>141</v>
      </c>
      <c r="N203" s="16">
        <v>125</v>
      </c>
      <c r="O203" s="16">
        <v>118</v>
      </c>
      <c r="P203" s="16">
        <v>111</v>
      </c>
      <c r="R203" s="16">
        <v>303</v>
      </c>
      <c r="S203" s="16">
        <v>307</v>
      </c>
      <c r="T203" s="16">
        <v>223</v>
      </c>
      <c r="U203" s="16">
        <v>172</v>
      </c>
      <c r="W203" s="16">
        <v>189</v>
      </c>
      <c r="X203" s="16">
        <v>302</v>
      </c>
      <c r="Y203" s="16">
        <v>206</v>
      </c>
      <c r="Z203" s="16">
        <v>280</v>
      </c>
      <c r="AB203" s="16">
        <v>474</v>
      </c>
      <c r="AC203" s="16">
        <v>527</v>
      </c>
      <c r="AE203" s="16">
        <v>314</v>
      </c>
      <c r="AF203" s="16">
        <v>197</v>
      </c>
      <c r="AG203" s="16">
        <v>355</v>
      </c>
      <c r="AH203" s="16">
        <v>139</v>
      </c>
    </row>
    <row r="204" spans="2:34" x14ac:dyDescent="0.35">
      <c r="B204" s="12" t="s">
        <v>56</v>
      </c>
      <c r="C204" s="16">
        <v>1008</v>
      </c>
      <c r="D204" s="16">
        <v>502</v>
      </c>
      <c r="E204" s="16">
        <v>503</v>
      </c>
      <c r="G204" s="16">
        <v>221</v>
      </c>
      <c r="H204" s="16">
        <v>414</v>
      </c>
      <c r="I204" s="16">
        <v>283</v>
      </c>
      <c r="J204" s="16">
        <v>90</v>
      </c>
      <c r="L204" s="16">
        <v>171</v>
      </c>
      <c r="M204" s="16">
        <v>131</v>
      </c>
      <c r="N204" s="16">
        <v>156</v>
      </c>
      <c r="O204" s="16">
        <v>111</v>
      </c>
      <c r="P204" s="16">
        <v>95</v>
      </c>
      <c r="R204" s="16">
        <v>277</v>
      </c>
      <c r="S204" s="16">
        <v>308</v>
      </c>
      <c r="T204" s="16">
        <v>252</v>
      </c>
      <c r="U204" s="16">
        <v>171</v>
      </c>
      <c r="W204" s="16">
        <v>202</v>
      </c>
      <c r="X204" s="16">
        <v>311</v>
      </c>
      <c r="Y204" s="16">
        <v>200</v>
      </c>
      <c r="Z204" s="16">
        <v>268</v>
      </c>
      <c r="AB204" s="16">
        <v>470</v>
      </c>
      <c r="AC204" s="16">
        <v>534</v>
      </c>
      <c r="AE204" s="16">
        <v>315</v>
      </c>
      <c r="AF204" s="16">
        <v>195</v>
      </c>
      <c r="AG204" s="16">
        <v>359</v>
      </c>
      <c r="AH204" s="16">
        <v>139</v>
      </c>
    </row>
    <row r="205" spans="2:34" ht="29" x14ac:dyDescent="0.35">
      <c r="B205" s="17" t="s">
        <v>162</v>
      </c>
      <c r="C205" s="18">
        <v>0.64453798514214644</v>
      </c>
      <c r="D205" s="18">
        <v>0.68656159005841888</v>
      </c>
      <c r="E205" s="18">
        <v>0.60617296553170608</v>
      </c>
      <c r="G205" s="18">
        <v>0.67957013486312823</v>
      </c>
      <c r="H205" s="18">
        <v>0.63566198259067175</v>
      </c>
      <c r="I205" s="18">
        <v>0.6313175035117472</v>
      </c>
      <c r="J205" s="18">
        <v>0.64090569862596503</v>
      </c>
      <c r="L205" s="18">
        <v>0.7063811842478569</v>
      </c>
      <c r="M205" s="18">
        <v>0.65150351237850157</v>
      </c>
      <c r="N205" s="18">
        <v>0.57416753583664781</v>
      </c>
      <c r="O205" s="18">
        <v>0.61617113240554444</v>
      </c>
      <c r="P205" s="18">
        <v>0.61405058069624174</v>
      </c>
      <c r="R205" s="18">
        <v>0.6450455574935362</v>
      </c>
      <c r="S205" s="18">
        <v>0.6449296845546284</v>
      </c>
      <c r="T205" s="18">
        <v>0.60136824187540894</v>
      </c>
      <c r="U205" s="18">
        <v>0.7063811842478569</v>
      </c>
      <c r="W205" s="18">
        <v>0.57772545190792568</v>
      </c>
      <c r="X205" s="18">
        <v>0.60037140411352607</v>
      </c>
      <c r="Y205" s="18">
        <v>0.64377713821753124</v>
      </c>
      <c r="Z205" s="18">
        <v>0.75074101410298788</v>
      </c>
      <c r="AB205" s="18">
        <v>0.63032255489785227</v>
      </c>
      <c r="AC205" s="18">
        <v>0.65845986368242093</v>
      </c>
      <c r="AE205" s="18">
        <v>0.61044971513998736</v>
      </c>
      <c r="AF205" s="18">
        <v>0.59079250411862805</v>
      </c>
      <c r="AG205" s="18">
        <v>0.70117041022615556</v>
      </c>
      <c r="AH205" s="18">
        <v>0.65103455149142608</v>
      </c>
    </row>
    <row r="206" spans="2:34" ht="29" x14ac:dyDescent="0.35">
      <c r="B206" s="17" t="s">
        <v>163</v>
      </c>
      <c r="C206" s="18">
        <v>0.28310187907889017</v>
      </c>
      <c r="D206" s="18">
        <v>0.25230867007230212</v>
      </c>
      <c r="E206" s="18">
        <v>0.30985722716437047</v>
      </c>
      <c r="G206" s="18">
        <v>0.26840760899800908</v>
      </c>
      <c r="H206" s="18">
        <v>0.2944800678868138</v>
      </c>
      <c r="I206" s="18">
        <v>0.29435680019950949</v>
      </c>
      <c r="J206" s="18">
        <v>0.23148225809061901</v>
      </c>
      <c r="L206" s="18">
        <v>0.2122815157299677</v>
      </c>
      <c r="M206" s="18">
        <v>0.2607830702705482</v>
      </c>
      <c r="N206" s="18">
        <v>0.38224222007795849</v>
      </c>
      <c r="O206" s="18">
        <v>0.31000080137852992</v>
      </c>
      <c r="P206" s="18">
        <v>0.29878883337244899</v>
      </c>
      <c r="R206" s="18">
        <v>0.27248077813587351</v>
      </c>
      <c r="S206" s="18">
        <v>0.27791899644889079</v>
      </c>
      <c r="T206" s="18">
        <v>0.34936852084348929</v>
      </c>
      <c r="U206" s="18">
        <v>0.2122815157299677</v>
      </c>
      <c r="W206" s="18">
        <v>0.35056844047755192</v>
      </c>
      <c r="X206" s="18">
        <v>0.31980118640193528</v>
      </c>
      <c r="Y206" s="18">
        <v>0.27302810094705388</v>
      </c>
      <c r="Z206" s="18">
        <v>0.19331315484909739</v>
      </c>
      <c r="AB206" s="18">
        <v>0.30455027769513088</v>
      </c>
      <c r="AC206" s="18">
        <v>0.26407472068214988</v>
      </c>
      <c r="AE206" s="18">
        <v>0.32794440774677908</v>
      </c>
      <c r="AF206" s="18">
        <v>0.31609777896334729</v>
      </c>
      <c r="AG206" s="18">
        <v>0.23676052434220879</v>
      </c>
      <c r="AH206" s="18">
        <v>0.2546888209997008</v>
      </c>
    </row>
    <row r="207" spans="2:34" x14ac:dyDescent="0.35">
      <c r="B207" s="17" t="s">
        <v>140</v>
      </c>
      <c r="C207" s="18">
        <v>7.2360135778963428E-2</v>
      </c>
      <c r="D207" s="18">
        <v>6.1129739869279262E-2</v>
      </c>
      <c r="E207" s="18">
        <v>8.3969807303923519E-2</v>
      </c>
      <c r="G207" s="18">
        <v>5.2022256138862702E-2</v>
      </c>
      <c r="H207" s="18">
        <v>6.9857949522514548E-2</v>
      </c>
      <c r="I207" s="18">
        <v>7.4325696288743234E-2</v>
      </c>
      <c r="J207" s="18">
        <v>0.1276120432834161</v>
      </c>
      <c r="L207" s="18">
        <v>8.1337300022175457E-2</v>
      </c>
      <c r="M207" s="18">
        <v>8.7713417350950104E-2</v>
      </c>
      <c r="N207" s="18">
        <v>4.3590244085393207E-2</v>
      </c>
      <c r="O207" s="18">
        <v>7.3828066215925595E-2</v>
      </c>
      <c r="P207" s="18">
        <v>8.7160585931309348E-2</v>
      </c>
      <c r="R207" s="18">
        <v>8.2473664370590297E-2</v>
      </c>
      <c r="S207" s="18">
        <v>7.7151318996480867E-2</v>
      </c>
      <c r="T207" s="18">
        <v>4.92632372811014E-2</v>
      </c>
      <c r="U207" s="18">
        <v>8.1337300022175457E-2</v>
      </c>
      <c r="W207" s="18">
        <v>7.1706107614522466E-2</v>
      </c>
      <c r="X207" s="18">
        <v>7.9827409484538411E-2</v>
      </c>
      <c r="Y207" s="18">
        <v>8.3194760835414883E-2</v>
      </c>
      <c r="Z207" s="18">
        <v>5.5945831047914847E-2</v>
      </c>
      <c r="AB207" s="18">
        <v>6.5127167407016837E-2</v>
      </c>
      <c r="AC207" s="18">
        <v>7.7465415635429122E-2</v>
      </c>
      <c r="AE207" s="18">
        <v>6.1605877113233433E-2</v>
      </c>
      <c r="AF207" s="18">
        <v>9.310971691802461E-2</v>
      </c>
      <c r="AG207" s="18">
        <v>6.206906543163572E-2</v>
      </c>
      <c r="AH207" s="18">
        <v>9.4276627508873223E-2</v>
      </c>
    </row>
    <row r="209" spans="2:34" ht="87" x14ac:dyDescent="0.35">
      <c r="B209" s="14" t="s">
        <v>167</v>
      </c>
    </row>
    <row r="210" spans="2:34" x14ac:dyDescent="0.35">
      <c r="B210" s="15" t="s">
        <v>15</v>
      </c>
    </row>
    <row r="211" spans="2:34" x14ac:dyDescent="0.35">
      <c r="B211" s="11" t="s">
        <v>55</v>
      </c>
      <c r="C211" s="16">
        <v>1005</v>
      </c>
      <c r="D211" s="16">
        <v>480</v>
      </c>
      <c r="E211" s="16">
        <v>523</v>
      </c>
      <c r="G211" s="16">
        <v>220</v>
      </c>
      <c r="H211" s="16">
        <v>394</v>
      </c>
      <c r="I211" s="16">
        <v>300</v>
      </c>
      <c r="J211" s="16">
        <v>91</v>
      </c>
      <c r="L211" s="16">
        <v>172</v>
      </c>
      <c r="M211" s="16">
        <v>141</v>
      </c>
      <c r="N211" s="16">
        <v>125</v>
      </c>
      <c r="O211" s="16">
        <v>118</v>
      </c>
      <c r="P211" s="16">
        <v>111</v>
      </c>
      <c r="R211" s="16">
        <v>303</v>
      </c>
      <c r="S211" s="16">
        <v>307</v>
      </c>
      <c r="T211" s="16">
        <v>223</v>
      </c>
      <c r="U211" s="16">
        <v>172</v>
      </c>
      <c r="W211" s="16">
        <v>189</v>
      </c>
      <c r="X211" s="16">
        <v>302</v>
      </c>
      <c r="Y211" s="16">
        <v>206</v>
      </c>
      <c r="Z211" s="16">
        <v>280</v>
      </c>
      <c r="AB211" s="16">
        <v>474</v>
      </c>
      <c r="AC211" s="16">
        <v>527</v>
      </c>
      <c r="AE211" s="16">
        <v>314</v>
      </c>
      <c r="AF211" s="16">
        <v>197</v>
      </c>
      <c r="AG211" s="16">
        <v>355</v>
      </c>
      <c r="AH211" s="16">
        <v>139</v>
      </c>
    </row>
    <row r="212" spans="2:34" x14ac:dyDescent="0.35">
      <c r="B212" s="12" t="s">
        <v>56</v>
      </c>
      <c r="C212" s="16">
        <v>1008</v>
      </c>
      <c r="D212" s="16">
        <v>502</v>
      </c>
      <c r="E212" s="16">
        <v>503</v>
      </c>
      <c r="G212" s="16">
        <v>221</v>
      </c>
      <c r="H212" s="16">
        <v>414</v>
      </c>
      <c r="I212" s="16">
        <v>283</v>
      </c>
      <c r="J212" s="16">
        <v>90</v>
      </c>
      <c r="L212" s="16">
        <v>171</v>
      </c>
      <c r="M212" s="16">
        <v>131</v>
      </c>
      <c r="N212" s="16">
        <v>156</v>
      </c>
      <c r="O212" s="16">
        <v>111</v>
      </c>
      <c r="P212" s="16">
        <v>95</v>
      </c>
      <c r="R212" s="16">
        <v>277</v>
      </c>
      <c r="S212" s="16">
        <v>308</v>
      </c>
      <c r="T212" s="16">
        <v>252</v>
      </c>
      <c r="U212" s="16">
        <v>171</v>
      </c>
      <c r="W212" s="16">
        <v>202</v>
      </c>
      <c r="X212" s="16">
        <v>311</v>
      </c>
      <c r="Y212" s="16">
        <v>200</v>
      </c>
      <c r="Z212" s="16">
        <v>268</v>
      </c>
      <c r="AB212" s="16">
        <v>470</v>
      </c>
      <c r="AC212" s="16">
        <v>534</v>
      </c>
      <c r="AE212" s="16">
        <v>315</v>
      </c>
      <c r="AF212" s="16">
        <v>195</v>
      </c>
      <c r="AG212" s="16">
        <v>359</v>
      </c>
      <c r="AH212" s="16">
        <v>139</v>
      </c>
    </row>
    <row r="213" spans="2:34" ht="29" x14ac:dyDescent="0.35">
      <c r="B213" s="17" t="s">
        <v>162</v>
      </c>
      <c r="C213" s="18">
        <v>0.56636515361753015</v>
      </c>
      <c r="D213" s="18">
        <v>0.59665744696888745</v>
      </c>
      <c r="E213" s="18">
        <v>0.53927462578337704</v>
      </c>
      <c r="G213" s="18">
        <v>0.6164040517638939</v>
      </c>
      <c r="H213" s="18">
        <v>0.5682863683635534</v>
      </c>
      <c r="I213" s="18">
        <v>0.53985780339148293</v>
      </c>
      <c r="J213" s="18">
        <v>0.51808824819480759</v>
      </c>
      <c r="L213" s="18">
        <v>0.68891583957531444</v>
      </c>
      <c r="M213" s="18">
        <v>0.46015033146806139</v>
      </c>
      <c r="N213" s="18">
        <v>0.49733044083022482</v>
      </c>
      <c r="O213" s="18">
        <v>0.55784733027087186</v>
      </c>
      <c r="P213" s="18">
        <v>0.52761702842410196</v>
      </c>
      <c r="R213" s="18">
        <v>0.50068836613506362</v>
      </c>
      <c r="S213" s="18">
        <v>0.57409982915869195</v>
      </c>
      <c r="T213" s="18">
        <v>0.54563195424509292</v>
      </c>
      <c r="U213" s="18">
        <v>0.68891583957531444</v>
      </c>
      <c r="W213" s="18">
        <v>0.56494803176254127</v>
      </c>
      <c r="X213" s="18">
        <v>0.51880689259150914</v>
      </c>
      <c r="Y213" s="18">
        <v>0.562836393984814</v>
      </c>
      <c r="Z213" s="18">
        <v>0.64699790804799562</v>
      </c>
      <c r="AB213" s="18">
        <v>0.55913689111511922</v>
      </c>
      <c r="AC213" s="18">
        <v>0.57352465082391046</v>
      </c>
      <c r="AE213" s="18">
        <v>0.5199018407911008</v>
      </c>
      <c r="AF213" s="18">
        <v>0.50827214988596947</v>
      </c>
      <c r="AG213" s="18">
        <v>0.6391413813377177</v>
      </c>
      <c r="AH213" s="18">
        <v>0.56530562232841275</v>
      </c>
    </row>
    <row r="214" spans="2:34" ht="29" x14ac:dyDescent="0.35">
      <c r="B214" s="17" t="s">
        <v>163</v>
      </c>
      <c r="C214" s="18">
        <v>0.33787879460185499</v>
      </c>
      <c r="D214" s="18">
        <v>0.31716495931452859</v>
      </c>
      <c r="E214" s="18">
        <v>0.35487853710670131</v>
      </c>
      <c r="G214" s="18">
        <v>0.31791344504458208</v>
      </c>
      <c r="H214" s="18">
        <v>0.33742383485816863</v>
      </c>
      <c r="I214" s="18">
        <v>0.36615576636363523</v>
      </c>
      <c r="J214" s="18">
        <v>0.30000180331091542</v>
      </c>
      <c r="L214" s="18">
        <v>0.26314387388075761</v>
      </c>
      <c r="M214" s="18">
        <v>0.43009100536684253</v>
      </c>
      <c r="N214" s="18">
        <v>0.39659339805594651</v>
      </c>
      <c r="O214" s="18">
        <v>0.33429220090946049</v>
      </c>
      <c r="P214" s="18">
        <v>0.37862242883436248</v>
      </c>
      <c r="R214" s="18">
        <v>0.40026003414265909</v>
      </c>
      <c r="S214" s="18">
        <v>0.30956291886749049</v>
      </c>
      <c r="T214" s="18">
        <v>0.35483263788231889</v>
      </c>
      <c r="U214" s="18">
        <v>0.26314387388075761</v>
      </c>
      <c r="W214" s="18">
        <v>0.31361729172750691</v>
      </c>
      <c r="X214" s="18">
        <v>0.35265511289284002</v>
      </c>
      <c r="Y214" s="18">
        <v>0.35863857989136938</v>
      </c>
      <c r="Z214" s="18">
        <v>0.31971553146137932</v>
      </c>
      <c r="AB214" s="18">
        <v>0.35478564539693652</v>
      </c>
      <c r="AC214" s="18">
        <v>0.32327796933012992</v>
      </c>
      <c r="AE214" s="18">
        <v>0.38799245791266401</v>
      </c>
      <c r="AF214" s="18">
        <v>0.38542968479760031</v>
      </c>
      <c r="AG214" s="18">
        <v>0.26767056883721491</v>
      </c>
      <c r="AH214" s="18">
        <v>0.33882502917419582</v>
      </c>
    </row>
    <row r="215" spans="2:34" x14ac:dyDescent="0.35">
      <c r="B215" s="17" t="s">
        <v>140</v>
      </c>
      <c r="C215" s="18">
        <v>9.5756051780614929E-2</v>
      </c>
      <c r="D215" s="18">
        <v>8.6177593716584039E-2</v>
      </c>
      <c r="E215" s="18">
        <v>0.1058468371099216</v>
      </c>
      <c r="G215" s="18">
        <v>6.5682503191524119E-2</v>
      </c>
      <c r="H215" s="18">
        <v>9.4289796778278048E-2</v>
      </c>
      <c r="I215" s="18">
        <v>9.3986430244881791E-2</v>
      </c>
      <c r="J215" s="18">
        <v>0.18190994849427711</v>
      </c>
      <c r="L215" s="18">
        <v>4.7940286543928012E-2</v>
      </c>
      <c r="M215" s="18">
        <v>0.1097586631650961</v>
      </c>
      <c r="N215" s="18">
        <v>0.1060761611138285</v>
      </c>
      <c r="O215" s="18">
        <v>0.1078604688196676</v>
      </c>
      <c r="P215" s="18">
        <v>9.3760542741535641E-2</v>
      </c>
      <c r="R215" s="18">
        <v>9.9051599722277353E-2</v>
      </c>
      <c r="S215" s="18">
        <v>0.1163372519738176</v>
      </c>
      <c r="T215" s="18">
        <v>9.9535407872587883E-2</v>
      </c>
      <c r="U215" s="18">
        <v>4.7940286543928012E-2</v>
      </c>
      <c r="W215" s="18">
        <v>0.12143467650995191</v>
      </c>
      <c r="X215" s="18">
        <v>0.12853799451565079</v>
      </c>
      <c r="Y215" s="18">
        <v>7.8525026123816621E-2</v>
      </c>
      <c r="Z215" s="18">
        <v>3.328656049062511E-2</v>
      </c>
      <c r="AB215" s="18">
        <v>8.607746348794422E-2</v>
      </c>
      <c r="AC215" s="18">
        <v>0.1031973798459596</v>
      </c>
      <c r="AE215" s="18">
        <v>9.2105701296234965E-2</v>
      </c>
      <c r="AF215" s="18">
        <v>0.1062981653164302</v>
      </c>
      <c r="AG215" s="18">
        <v>9.3188049825067384E-2</v>
      </c>
      <c r="AH215" s="18">
        <v>9.5869348497391579E-2</v>
      </c>
    </row>
    <row r="217" spans="2:34" ht="101.5" x14ac:dyDescent="0.35">
      <c r="B217" s="14" t="s">
        <v>168</v>
      </c>
    </row>
    <row r="218" spans="2:34" ht="87" x14ac:dyDescent="0.35">
      <c r="B218" s="15" t="s">
        <v>16</v>
      </c>
    </row>
    <row r="219" spans="2:34" x14ac:dyDescent="0.35">
      <c r="B219" s="11" t="s">
        <v>55</v>
      </c>
      <c r="C219" s="16">
        <v>702</v>
      </c>
      <c r="D219" s="16">
        <v>347</v>
      </c>
      <c r="E219" s="16">
        <v>354</v>
      </c>
      <c r="G219" s="16">
        <v>176</v>
      </c>
      <c r="H219" s="16">
        <v>283</v>
      </c>
      <c r="I219" s="16">
        <v>184</v>
      </c>
      <c r="J219" s="16">
        <v>59</v>
      </c>
      <c r="L219" s="16">
        <v>130</v>
      </c>
      <c r="M219" s="16">
        <v>92</v>
      </c>
      <c r="N219" s="16">
        <v>76</v>
      </c>
      <c r="O219" s="16">
        <v>91</v>
      </c>
      <c r="P219" s="16">
        <v>80</v>
      </c>
      <c r="R219" s="16">
        <v>208</v>
      </c>
      <c r="S219" s="16">
        <v>226</v>
      </c>
      <c r="T219" s="16">
        <v>138</v>
      </c>
      <c r="U219" s="16">
        <v>130</v>
      </c>
      <c r="W219" s="16">
        <v>130</v>
      </c>
      <c r="X219" s="16">
        <v>201</v>
      </c>
      <c r="Y219" s="16">
        <v>139</v>
      </c>
      <c r="Z219" s="16">
        <v>214</v>
      </c>
      <c r="AB219" s="16">
        <v>333</v>
      </c>
      <c r="AC219" s="16">
        <v>367</v>
      </c>
      <c r="AE219" s="16">
        <v>264</v>
      </c>
      <c r="AF219" s="16">
        <v>145</v>
      </c>
      <c r="AG219" s="16">
        <v>221</v>
      </c>
      <c r="AH219" s="16">
        <v>72</v>
      </c>
    </row>
    <row r="220" spans="2:34" x14ac:dyDescent="0.35">
      <c r="B220" s="12" t="s">
        <v>56</v>
      </c>
      <c r="C220" s="16">
        <v>703</v>
      </c>
      <c r="D220" s="16">
        <v>361</v>
      </c>
      <c r="E220" s="16">
        <v>341</v>
      </c>
      <c r="G220" s="16">
        <v>177</v>
      </c>
      <c r="H220" s="16">
        <v>296</v>
      </c>
      <c r="I220" s="16">
        <v>174</v>
      </c>
      <c r="J220" s="16">
        <v>56</v>
      </c>
      <c r="L220" s="16">
        <v>129</v>
      </c>
      <c r="M220" s="16">
        <v>87</v>
      </c>
      <c r="N220" s="16">
        <v>95</v>
      </c>
      <c r="O220" s="16">
        <v>86</v>
      </c>
      <c r="P220" s="16">
        <v>69</v>
      </c>
      <c r="R220" s="16">
        <v>191</v>
      </c>
      <c r="S220" s="16">
        <v>227</v>
      </c>
      <c r="T220" s="16">
        <v>156</v>
      </c>
      <c r="U220" s="16">
        <v>129</v>
      </c>
      <c r="W220" s="16">
        <v>139</v>
      </c>
      <c r="X220" s="16">
        <v>207</v>
      </c>
      <c r="Y220" s="16">
        <v>135</v>
      </c>
      <c r="Z220" s="16">
        <v>205</v>
      </c>
      <c r="AB220" s="16">
        <v>330</v>
      </c>
      <c r="AC220" s="16">
        <v>371</v>
      </c>
      <c r="AE220" s="16">
        <v>265</v>
      </c>
      <c r="AF220" s="16">
        <v>145</v>
      </c>
      <c r="AG220" s="16">
        <v>222</v>
      </c>
      <c r="AH220" s="16">
        <v>71</v>
      </c>
    </row>
    <row r="221" spans="2:34" ht="29" x14ac:dyDescent="0.35">
      <c r="B221" s="17" t="s">
        <v>169</v>
      </c>
      <c r="C221" s="18">
        <v>0.5316411231199083</v>
      </c>
      <c r="D221" s="18">
        <v>0.50534276282651924</v>
      </c>
      <c r="E221" s="18">
        <v>0.55781830179765113</v>
      </c>
      <c r="G221" s="18">
        <v>0.5598381479295087</v>
      </c>
      <c r="H221" s="18">
        <v>0.52778646962689668</v>
      </c>
      <c r="I221" s="18">
        <v>0.5372257498784252</v>
      </c>
      <c r="J221" s="18">
        <v>0.44635788571127449</v>
      </c>
      <c r="L221" s="18">
        <v>0.498377076386472</v>
      </c>
      <c r="M221" s="18">
        <v>0.57600425028025015</v>
      </c>
      <c r="N221" s="18">
        <v>0.56403149960908516</v>
      </c>
      <c r="O221" s="18">
        <v>0.45374965634254372</v>
      </c>
      <c r="P221" s="18">
        <v>0.48353881275747518</v>
      </c>
      <c r="R221" s="18">
        <v>0.51198674659846277</v>
      </c>
      <c r="S221" s="18">
        <v>0.54358288376916897</v>
      </c>
      <c r="T221" s="18">
        <v>0.56569448562768032</v>
      </c>
      <c r="U221" s="18">
        <v>0.498377076386472</v>
      </c>
      <c r="W221" s="18">
        <v>0.49475849140993527</v>
      </c>
      <c r="X221" s="18">
        <v>0.50662620822266247</v>
      </c>
      <c r="Y221" s="18">
        <v>0.60239269609840951</v>
      </c>
      <c r="Z221" s="18">
        <v>0.5166768395155994</v>
      </c>
      <c r="AB221" s="18">
        <v>0.55047476050504496</v>
      </c>
      <c r="AC221" s="18">
        <v>0.5148350124420058</v>
      </c>
      <c r="AE221" s="18">
        <v>0.64062040014779786</v>
      </c>
      <c r="AF221" s="18">
        <v>0.48047822790355882</v>
      </c>
      <c r="AG221" s="18">
        <v>0.48119805124510989</v>
      </c>
      <c r="AH221" s="18">
        <v>0.38838313558641141</v>
      </c>
    </row>
    <row r="222" spans="2:34" x14ac:dyDescent="0.35">
      <c r="B222" s="17" t="s">
        <v>170</v>
      </c>
      <c r="C222" s="18">
        <v>0.27874592262345482</v>
      </c>
      <c r="D222" s="18">
        <v>0.30587251082322481</v>
      </c>
      <c r="E222" s="18">
        <v>0.25099372913788859</v>
      </c>
      <c r="G222" s="18">
        <v>0.32408892632497238</v>
      </c>
      <c r="H222" s="18">
        <v>0.28090999418454771</v>
      </c>
      <c r="I222" s="18">
        <v>0.2378613688728082</v>
      </c>
      <c r="J222" s="18">
        <v>0.25093820929139532</v>
      </c>
      <c r="L222" s="18">
        <v>0.33647369819321138</v>
      </c>
      <c r="M222" s="18">
        <v>0.18468436602944691</v>
      </c>
      <c r="N222" s="18">
        <v>0.27252720449054763</v>
      </c>
      <c r="O222" s="18">
        <v>0.26064241056297238</v>
      </c>
      <c r="P222" s="18">
        <v>0.30407321748501293</v>
      </c>
      <c r="R222" s="18">
        <v>0.25812245958738023</v>
      </c>
      <c r="S222" s="18">
        <v>0.2489534980626803</v>
      </c>
      <c r="T222" s="18">
        <v>0.29973446249103358</v>
      </c>
      <c r="U222" s="18">
        <v>0.33647369819321138</v>
      </c>
      <c r="W222" s="18">
        <v>0.24856325093103179</v>
      </c>
      <c r="X222" s="18">
        <v>0.29367887020923977</v>
      </c>
      <c r="Y222" s="18">
        <v>0.24416810501512601</v>
      </c>
      <c r="Z222" s="18">
        <v>0.31760326379429482</v>
      </c>
      <c r="AB222" s="18">
        <v>0.27057680081528618</v>
      </c>
      <c r="AC222" s="18">
        <v>0.28774285377756198</v>
      </c>
      <c r="AE222" s="18">
        <v>0.22153498230867269</v>
      </c>
      <c r="AF222" s="18">
        <v>0.35194254939514968</v>
      </c>
      <c r="AG222" s="18">
        <v>0.30430284541434488</v>
      </c>
      <c r="AH222" s="18">
        <v>0.26272855337528322</v>
      </c>
    </row>
    <row r="223" spans="2:34" x14ac:dyDescent="0.35">
      <c r="B223" s="17" t="s">
        <v>171</v>
      </c>
      <c r="C223" s="18">
        <v>0.12815428983138649</v>
      </c>
      <c r="D223" s="18">
        <v>0.13247519892838461</v>
      </c>
      <c r="E223" s="18">
        <v>0.12404134813300791</v>
      </c>
      <c r="G223" s="18">
        <v>7.5887983641949444E-2</v>
      </c>
      <c r="H223" s="18">
        <v>0.1329171737314653</v>
      </c>
      <c r="I223" s="18">
        <v>0.15325631800767489</v>
      </c>
      <c r="J223" s="18">
        <v>0.18981998450413801</v>
      </c>
      <c r="L223" s="18">
        <v>0.13525261622943721</v>
      </c>
      <c r="M223" s="18">
        <v>0.16474388636119519</v>
      </c>
      <c r="N223" s="18">
        <v>0.1028391889254282</v>
      </c>
      <c r="O223" s="18">
        <v>0.14118337481776491</v>
      </c>
      <c r="P223" s="18">
        <v>0.1751648257846285</v>
      </c>
      <c r="R223" s="18">
        <v>0.16301296730553991</v>
      </c>
      <c r="S223" s="18">
        <v>0.1192570735511074</v>
      </c>
      <c r="T223" s="18">
        <v>9.2586125435792421E-2</v>
      </c>
      <c r="U223" s="18">
        <v>0.13525261622943721</v>
      </c>
      <c r="W223" s="18">
        <v>0.16756770878896829</v>
      </c>
      <c r="X223" s="18">
        <v>0.12634458217087011</v>
      </c>
      <c r="Y223" s="18">
        <v>0.1093548330546438</v>
      </c>
      <c r="Z223" s="18">
        <v>0.1222976182724973</v>
      </c>
      <c r="AB223" s="18">
        <v>0.13037840419430019</v>
      </c>
      <c r="AC223" s="18">
        <v>0.1241231741698877</v>
      </c>
      <c r="AE223" s="18">
        <v>0.10787811230923069</v>
      </c>
      <c r="AF223" s="18">
        <v>0.12123875607793561</v>
      </c>
      <c r="AG223" s="18">
        <v>0.13960018627061269</v>
      </c>
      <c r="AH223" s="18">
        <v>0.18175650666434329</v>
      </c>
    </row>
    <row r="224" spans="2:34" x14ac:dyDescent="0.35">
      <c r="B224" s="17" t="s">
        <v>172</v>
      </c>
      <c r="C224" s="18">
        <v>1.8057466377224579E-2</v>
      </c>
      <c r="D224" s="18">
        <v>2.0276976482596649E-2</v>
      </c>
      <c r="E224" s="18">
        <v>1.5769324001769631E-2</v>
      </c>
      <c r="G224" s="18">
        <v>2.3269911852065419E-2</v>
      </c>
      <c r="H224" s="18">
        <v>1.2616750249928581E-2</v>
      </c>
      <c r="I224" s="18">
        <v>1.5808302688437491E-2</v>
      </c>
      <c r="J224" s="18">
        <v>3.7156366893624337E-2</v>
      </c>
      <c r="L224" s="18">
        <v>2.287785438740814E-2</v>
      </c>
      <c r="M224" s="18">
        <v>2.1128051003001119E-2</v>
      </c>
      <c r="N224" s="18">
        <v>1.2531676918705671E-2</v>
      </c>
      <c r="O224" s="18">
        <v>5.1596905071843363E-2</v>
      </c>
      <c r="P224" s="18">
        <v>1.270543737060024E-2</v>
      </c>
      <c r="R224" s="18">
        <v>1.4150250662185211E-2</v>
      </c>
      <c r="S224" s="18">
        <v>2.5838489482381599E-2</v>
      </c>
      <c r="T224" s="18">
        <v>7.5972977422568422E-3</v>
      </c>
      <c r="U224" s="18">
        <v>2.287785438740814E-2</v>
      </c>
      <c r="W224" s="18">
        <v>3.2781080131983088E-2</v>
      </c>
      <c r="X224" s="18">
        <v>2.1947598138844018E-2</v>
      </c>
      <c r="Y224" s="18">
        <v>6.1465699941141358E-3</v>
      </c>
      <c r="Z224" s="18">
        <v>1.3500151036056011E-2</v>
      </c>
      <c r="AB224" s="18">
        <v>9.8200972271287653E-3</v>
      </c>
      <c r="AC224" s="18">
        <v>2.5492756812503028E-2</v>
      </c>
      <c r="AE224" s="18">
        <v>1.187375031715409E-2</v>
      </c>
      <c r="AF224" s="18">
        <v>1.9518403129320801E-2</v>
      </c>
      <c r="AG224" s="18">
        <v>9.6606068589314333E-3</v>
      </c>
      <c r="AH224" s="18">
        <v>6.4240603468050703E-2</v>
      </c>
    </row>
    <row r="225" spans="2:34" x14ac:dyDescent="0.35">
      <c r="B225" s="17" t="s">
        <v>173</v>
      </c>
      <c r="C225" s="18">
        <v>1.507189497331746E-2</v>
      </c>
      <c r="D225" s="18">
        <v>1.5018823933497041E-2</v>
      </c>
      <c r="E225" s="18">
        <v>1.5183550340359011E-2</v>
      </c>
      <c r="G225" s="18">
        <v>6.017727529025285E-3</v>
      </c>
      <c r="H225" s="18">
        <v>6.1739710957666198E-3</v>
      </c>
      <c r="I225" s="18">
        <v>3.0651190005418029E-2</v>
      </c>
      <c r="J225" s="18">
        <v>4.222332580548574E-2</v>
      </c>
      <c r="L225" s="18">
        <v>7.0187548034712586E-3</v>
      </c>
      <c r="M225" s="18">
        <v>2.1427221176185458E-2</v>
      </c>
      <c r="N225" s="18">
        <v>2.6440638770100972E-2</v>
      </c>
      <c r="O225" s="18">
        <v>3.3000718229271142E-2</v>
      </c>
      <c r="P225" s="18">
        <v>0</v>
      </c>
      <c r="R225" s="18">
        <v>9.7022404799640156E-3</v>
      </c>
      <c r="S225" s="18">
        <v>2.350550950739639E-2</v>
      </c>
      <c r="T225" s="18">
        <v>1.6029571025093451E-2</v>
      </c>
      <c r="U225" s="18">
        <v>7.0187548034712586E-3</v>
      </c>
      <c r="W225" s="18">
        <v>7.6653718130196237E-3</v>
      </c>
      <c r="X225" s="18">
        <v>2.6597812397634101E-2</v>
      </c>
      <c r="Y225" s="18">
        <v>9.7744180338194334E-3</v>
      </c>
      <c r="Z225" s="18">
        <v>9.3471801086450253E-3</v>
      </c>
      <c r="AB225" s="18">
        <v>5.5433384422536661E-3</v>
      </c>
      <c r="AC225" s="18">
        <v>2.3636454676929031E-2</v>
      </c>
      <c r="AE225" s="18">
        <v>7.159335090186957E-3</v>
      </c>
      <c r="AF225" s="18">
        <v>0</v>
      </c>
      <c r="AG225" s="18">
        <v>2.9173911061317531E-2</v>
      </c>
      <c r="AH225" s="18">
        <v>3.1058367120282281E-2</v>
      </c>
    </row>
    <row r="226" spans="2:34" x14ac:dyDescent="0.35">
      <c r="B226" s="17" t="s">
        <v>140</v>
      </c>
      <c r="C226" s="18">
        <v>2.8329303074708479E-2</v>
      </c>
      <c r="D226" s="18">
        <v>2.101372700577768E-2</v>
      </c>
      <c r="E226" s="18">
        <v>3.6193746589323603E-2</v>
      </c>
      <c r="G226" s="18">
        <v>1.0897302722478941E-2</v>
      </c>
      <c r="H226" s="18">
        <v>3.9595641111395019E-2</v>
      </c>
      <c r="I226" s="18">
        <v>2.5197070547236348E-2</v>
      </c>
      <c r="J226" s="18">
        <v>3.3504227794082041E-2</v>
      </c>
      <c r="L226" s="18">
        <v>0</v>
      </c>
      <c r="M226" s="18">
        <v>3.2012225149921102E-2</v>
      </c>
      <c r="N226" s="18">
        <v>2.1629791286132509E-2</v>
      </c>
      <c r="O226" s="18">
        <v>5.9826934975604457E-2</v>
      </c>
      <c r="P226" s="18">
        <v>2.4517706602283421E-2</v>
      </c>
      <c r="R226" s="18">
        <v>4.3025335366468069E-2</v>
      </c>
      <c r="S226" s="18">
        <v>3.8862545627265183E-2</v>
      </c>
      <c r="T226" s="18">
        <v>1.8358057678143271E-2</v>
      </c>
      <c r="U226" s="18">
        <v>0</v>
      </c>
      <c r="W226" s="18">
        <v>4.8664096925061788E-2</v>
      </c>
      <c r="X226" s="18">
        <v>2.4804928860749559E-2</v>
      </c>
      <c r="Y226" s="18">
        <v>2.8163377803887061E-2</v>
      </c>
      <c r="Z226" s="18">
        <v>2.0574947272907481E-2</v>
      </c>
      <c r="AB226" s="18">
        <v>3.3206598815986282E-2</v>
      </c>
      <c r="AC226" s="18">
        <v>2.416974812111243E-2</v>
      </c>
      <c r="AE226" s="18">
        <v>1.093341982695758E-2</v>
      </c>
      <c r="AF226" s="18">
        <v>2.6822063494035181E-2</v>
      </c>
      <c r="AG226" s="18">
        <v>3.6064399149683617E-2</v>
      </c>
      <c r="AH226" s="18">
        <v>7.1832833785629241E-2</v>
      </c>
    </row>
    <row r="228" spans="2:34" ht="87" x14ac:dyDescent="0.35">
      <c r="B228" s="14" t="s">
        <v>174</v>
      </c>
    </row>
    <row r="229" spans="2:34" ht="58" x14ac:dyDescent="0.35">
      <c r="B229" s="15" t="s">
        <v>17</v>
      </c>
    </row>
    <row r="230" spans="2:34" x14ac:dyDescent="0.35">
      <c r="B230" s="11" t="s">
        <v>55</v>
      </c>
      <c r="C230" s="16">
        <v>371</v>
      </c>
      <c r="D230" s="16">
        <v>196</v>
      </c>
      <c r="E230" s="16">
        <v>175</v>
      </c>
      <c r="G230" s="16">
        <v>93</v>
      </c>
      <c r="H230" s="16">
        <v>135</v>
      </c>
      <c r="I230" s="16">
        <v>108</v>
      </c>
      <c r="J230" s="16">
        <v>35</v>
      </c>
      <c r="L230" s="16">
        <v>79</v>
      </c>
      <c r="M230" s="16">
        <v>46</v>
      </c>
      <c r="N230" s="16">
        <v>39</v>
      </c>
      <c r="O230" s="16">
        <v>39</v>
      </c>
      <c r="P230" s="16">
        <v>41</v>
      </c>
      <c r="R230" s="16">
        <v>108</v>
      </c>
      <c r="S230" s="16">
        <v>111</v>
      </c>
      <c r="T230" s="16">
        <v>73</v>
      </c>
      <c r="U230" s="16">
        <v>79</v>
      </c>
      <c r="W230" s="16">
        <v>66</v>
      </c>
      <c r="X230" s="16">
        <v>103</v>
      </c>
      <c r="Y230" s="16">
        <v>80</v>
      </c>
      <c r="Z230" s="16">
        <v>119</v>
      </c>
      <c r="AB230" s="16">
        <v>176</v>
      </c>
      <c r="AC230" s="16">
        <v>193</v>
      </c>
      <c r="AE230" s="16">
        <v>97</v>
      </c>
      <c r="AF230" s="16">
        <v>56</v>
      </c>
      <c r="AG230" s="16">
        <v>158</v>
      </c>
      <c r="AH230" s="16">
        <v>60</v>
      </c>
    </row>
    <row r="231" spans="2:34" x14ac:dyDescent="0.35">
      <c r="B231" s="12" t="s">
        <v>56</v>
      </c>
      <c r="C231" s="16">
        <v>372</v>
      </c>
      <c r="D231" s="16">
        <v>205</v>
      </c>
      <c r="E231" s="16">
        <v>167</v>
      </c>
      <c r="G231" s="16">
        <v>91</v>
      </c>
      <c r="H231" s="16">
        <v>144</v>
      </c>
      <c r="I231" s="16">
        <v>102</v>
      </c>
      <c r="J231" s="16">
        <v>36</v>
      </c>
      <c r="L231" s="16">
        <v>78</v>
      </c>
      <c r="M231" s="16">
        <v>44</v>
      </c>
      <c r="N231" s="16">
        <v>49</v>
      </c>
      <c r="O231" s="16">
        <v>37</v>
      </c>
      <c r="P231" s="16">
        <v>35</v>
      </c>
      <c r="R231" s="16">
        <v>100</v>
      </c>
      <c r="S231" s="16">
        <v>113</v>
      </c>
      <c r="T231" s="16">
        <v>82</v>
      </c>
      <c r="U231" s="16">
        <v>78</v>
      </c>
      <c r="W231" s="16">
        <v>71</v>
      </c>
      <c r="X231" s="16">
        <v>105</v>
      </c>
      <c r="Y231" s="16">
        <v>77</v>
      </c>
      <c r="Z231" s="16">
        <v>116</v>
      </c>
      <c r="AB231" s="16">
        <v>172</v>
      </c>
      <c r="AC231" s="16">
        <v>198</v>
      </c>
      <c r="AE231" s="16">
        <v>95</v>
      </c>
      <c r="AF231" s="16">
        <v>54</v>
      </c>
      <c r="AG231" s="16">
        <v>160</v>
      </c>
      <c r="AH231" s="16">
        <v>62</v>
      </c>
    </row>
    <row r="232" spans="2:34" ht="29" x14ac:dyDescent="0.35">
      <c r="B232" s="17" t="s">
        <v>169</v>
      </c>
      <c r="C232" s="18">
        <v>0.25395682291188221</v>
      </c>
      <c r="D232" s="18">
        <v>0.24894867421138089</v>
      </c>
      <c r="E232" s="18">
        <v>0.26011927763455261</v>
      </c>
      <c r="G232" s="18">
        <v>0.22558236678375221</v>
      </c>
      <c r="H232" s="18">
        <v>0.2608696106156706</v>
      </c>
      <c r="I232" s="18">
        <v>0.26785278827056069</v>
      </c>
      <c r="J232" s="18">
        <v>0.25829405345615453</v>
      </c>
      <c r="L232" s="18">
        <v>0.27484170830642918</v>
      </c>
      <c r="M232" s="18">
        <v>0.29075213898190488</v>
      </c>
      <c r="N232" s="18">
        <v>0.30872312476692448</v>
      </c>
      <c r="O232" s="18">
        <v>0.32139939494895109</v>
      </c>
      <c r="P232" s="18">
        <v>0.1801563016920284</v>
      </c>
      <c r="R232" s="18">
        <v>0.22132063113031039</v>
      </c>
      <c r="S232" s="18">
        <v>0.21812425652638859</v>
      </c>
      <c r="T232" s="18">
        <v>0.32329145831950079</v>
      </c>
      <c r="U232" s="18">
        <v>0.27484170830642918</v>
      </c>
      <c r="W232" s="18">
        <v>0.17666892684034591</v>
      </c>
      <c r="X232" s="18">
        <v>0.23104737413072679</v>
      </c>
      <c r="Y232" s="18">
        <v>0.23542396319705</v>
      </c>
      <c r="Z232" s="18">
        <v>0.33287591582782172</v>
      </c>
      <c r="AB232" s="18">
        <v>0.24290046256120651</v>
      </c>
      <c r="AC232" s="18">
        <v>0.2660612433711364</v>
      </c>
      <c r="AE232" s="18">
        <v>0.2107312780608509</v>
      </c>
      <c r="AF232" s="18">
        <v>0.27170775175652229</v>
      </c>
      <c r="AG232" s="18">
        <v>0.26866181925456778</v>
      </c>
      <c r="AH232" s="18">
        <v>0.26674292167118813</v>
      </c>
    </row>
    <row r="233" spans="2:34" x14ac:dyDescent="0.35">
      <c r="B233" s="17" t="s">
        <v>170</v>
      </c>
      <c r="C233" s="18">
        <v>0.35134518036381518</v>
      </c>
      <c r="D233" s="18">
        <v>0.35233815177053018</v>
      </c>
      <c r="E233" s="18">
        <v>0.35012334337359652</v>
      </c>
      <c r="G233" s="18">
        <v>0.36120567706567303</v>
      </c>
      <c r="H233" s="18">
        <v>0.35860860557128738</v>
      </c>
      <c r="I233" s="18">
        <v>0.34304290292683159</v>
      </c>
      <c r="J233" s="18">
        <v>0.32100354333092318</v>
      </c>
      <c r="L233" s="18">
        <v>0.40138162212531597</v>
      </c>
      <c r="M233" s="18">
        <v>0.3076720066397009</v>
      </c>
      <c r="N233" s="18">
        <v>0.30959143928167671</v>
      </c>
      <c r="O233" s="18">
        <v>0.21851203198629879</v>
      </c>
      <c r="P233" s="18">
        <v>0.25551986886725542</v>
      </c>
      <c r="R233" s="18">
        <v>0.29737012786055961</v>
      </c>
      <c r="S233" s="18">
        <v>0.38087567585179</v>
      </c>
      <c r="T233" s="18">
        <v>0.32900933424813689</v>
      </c>
      <c r="U233" s="18">
        <v>0.40138162212531597</v>
      </c>
      <c r="W233" s="18">
        <v>0.41152432586524867</v>
      </c>
      <c r="X233" s="18">
        <v>0.29242875090915188</v>
      </c>
      <c r="Y233" s="18">
        <v>0.35441285807844081</v>
      </c>
      <c r="Z233" s="18">
        <v>0.37571966822619363</v>
      </c>
      <c r="AB233" s="18">
        <v>0.33043215087978778</v>
      </c>
      <c r="AC233" s="18">
        <v>0.3632277397154286</v>
      </c>
      <c r="AE233" s="18">
        <v>0.30955419457322952</v>
      </c>
      <c r="AF233" s="18">
        <v>0.34275236287082672</v>
      </c>
      <c r="AG233" s="18">
        <v>0.35967458912935002</v>
      </c>
      <c r="AH233" s="18">
        <v>0.40133058835763852</v>
      </c>
    </row>
    <row r="234" spans="2:34" x14ac:dyDescent="0.35">
      <c r="B234" s="17" t="s">
        <v>171</v>
      </c>
      <c r="C234" s="18">
        <v>0.25244539829917939</v>
      </c>
      <c r="D234" s="18">
        <v>0.28059539127423733</v>
      </c>
      <c r="E234" s="18">
        <v>0.21780723806744989</v>
      </c>
      <c r="G234" s="18">
        <v>0.30577930855654872</v>
      </c>
      <c r="H234" s="18">
        <v>0.250472882405326</v>
      </c>
      <c r="I234" s="18">
        <v>0.1911180658415278</v>
      </c>
      <c r="J234" s="18">
        <v>0.30019264111052291</v>
      </c>
      <c r="L234" s="18">
        <v>0.2455529113618003</v>
      </c>
      <c r="M234" s="18">
        <v>0.2002309231805974</v>
      </c>
      <c r="N234" s="18">
        <v>0.29910232649062862</v>
      </c>
      <c r="O234" s="18">
        <v>0.25196737162795257</v>
      </c>
      <c r="P234" s="18">
        <v>0.36402911404500832</v>
      </c>
      <c r="R234" s="18">
        <v>0.28386623019749058</v>
      </c>
      <c r="S234" s="18">
        <v>0.23060193026612069</v>
      </c>
      <c r="T234" s="18">
        <v>0.25078892867428271</v>
      </c>
      <c r="U234" s="18">
        <v>0.2455529113618003</v>
      </c>
      <c r="W234" s="18">
        <v>0.24725111582646761</v>
      </c>
      <c r="X234" s="18">
        <v>0.29955715676188488</v>
      </c>
      <c r="Y234" s="18">
        <v>0.22018325658080659</v>
      </c>
      <c r="Z234" s="18">
        <v>0.23077430944482691</v>
      </c>
      <c r="AB234" s="18">
        <v>0.26666716299800819</v>
      </c>
      <c r="AC234" s="18">
        <v>0.2425243963697262</v>
      </c>
      <c r="AE234" s="18">
        <v>0.32983252652443851</v>
      </c>
      <c r="AF234" s="18">
        <v>0.22589402714622439</v>
      </c>
      <c r="AG234" s="18">
        <v>0.23860339112506271</v>
      </c>
      <c r="AH234" s="18">
        <v>0.19286007861826401</v>
      </c>
    </row>
    <row r="235" spans="2:34" x14ac:dyDescent="0.35">
      <c r="B235" s="17" t="s">
        <v>172</v>
      </c>
      <c r="C235" s="18">
        <v>5.2186825538630001E-2</v>
      </c>
      <c r="D235" s="18">
        <v>3.7556096551676937E-2</v>
      </c>
      <c r="E235" s="18">
        <v>7.0189726477401834E-2</v>
      </c>
      <c r="G235" s="18">
        <v>3.4083668020435727E-2</v>
      </c>
      <c r="H235" s="18">
        <v>4.3311950309567047E-2</v>
      </c>
      <c r="I235" s="18">
        <v>9.1155371363054433E-2</v>
      </c>
      <c r="J235" s="18">
        <v>2.2624385945335439E-2</v>
      </c>
      <c r="L235" s="18">
        <v>2.208349305143922E-2</v>
      </c>
      <c r="M235" s="18">
        <v>4.4123969672468552E-2</v>
      </c>
      <c r="N235" s="18">
        <v>3.1881077878447801E-2</v>
      </c>
      <c r="O235" s="18">
        <v>2.9264249082459441E-2</v>
      </c>
      <c r="P235" s="18">
        <v>8.8505808635488611E-2</v>
      </c>
      <c r="R235" s="18">
        <v>6.9703228562043001E-2</v>
      </c>
      <c r="S235" s="18">
        <v>8.1315465064989212E-2</v>
      </c>
      <c r="T235" s="18">
        <v>1.924237353919548E-2</v>
      </c>
      <c r="U235" s="18">
        <v>2.208349305143922E-2</v>
      </c>
      <c r="W235" s="18">
        <v>8.4484288093591126E-2</v>
      </c>
      <c r="X235" s="18">
        <v>7.9326069181849021E-2</v>
      </c>
      <c r="Y235" s="18">
        <v>4.2749785677110713E-2</v>
      </c>
      <c r="Z235" s="18">
        <v>1.54129509320846E-2</v>
      </c>
      <c r="AB235" s="18">
        <v>6.6378031454257441E-2</v>
      </c>
      <c r="AC235" s="18">
        <v>4.0339024819186317E-2</v>
      </c>
      <c r="AE235" s="18">
        <v>1.9916171327829298E-2</v>
      </c>
      <c r="AF235" s="18">
        <v>9.6188338934527065E-2</v>
      </c>
      <c r="AG235" s="18">
        <v>6.3702874636791668E-2</v>
      </c>
      <c r="AH235" s="18">
        <v>3.3520315650446733E-2</v>
      </c>
    </row>
    <row r="236" spans="2:34" x14ac:dyDescent="0.35">
      <c r="B236" s="17" t="s">
        <v>173</v>
      </c>
      <c r="C236" s="18">
        <v>6.9618600078189846E-2</v>
      </c>
      <c r="D236" s="18">
        <v>5.7195733142066857E-2</v>
      </c>
      <c r="E236" s="18">
        <v>8.490475861656499E-2</v>
      </c>
      <c r="G236" s="18">
        <v>6.4638990307019029E-2</v>
      </c>
      <c r="H236" s="18">
        <v>5.1942007994204488E-2</v>
      </c>
      <c r="I236" s="18">
        <v>8.8998071843225196E-2</v>
      </c>
      <c r="J236" s="18">
        <v>9.7885376157064108E-2</v>
      </c>
      <c r="L236" s="18">
        <v>5.6140265155015467E-2</v>
      </c>
      <c r="M236" s="18">
        <v>0.10710467603077189</v>
      </c>
      <c r="N236" s="18">
        <v>5.0702031582322643E-2</v>
      </c>
      <c r="O236" s="18">
        <v>0.14598731290595349</v>
      </c>
      <c r="P236" s="18">
        <v>8.9419098388078905E-2</v>
      </c>
      <c r="R236" s="18">
        <v>9.7908675887851321E-2</v>
      </c>
      <c r="S236" s="18">
        <v>6.4149195457192221E-2</v>
      </c>
      <c r="T236" s="18">
        <v>5.5459254877125753E-2</v>
      </c>
      <c r="U236" s="18">
        <v>5.6140265155015467E-2</v>
      </c>
      <c r="W236" s="18">
        <v>4.9350658524114112E-2</v>
      </c>
      <c r="X236" s="18">
        <v>7.6560419488441112E-2</v>
      </c>
      <c r="Y236" s="18">
        <v>0.12635489932578739</v>
      </c>
      <c r="Z236" s="18">
        <v>3.1387845493846843E-2</v>
      </c>
      <c r="AB236" s="18">
        <v>7.5016943345432574E-2</v>
      </c>
      <c r="AC236" s="18">
        <v>6.5597135182379224E-2</v>
      </c>
      <c r="AE236" s="18">
        <v>0.1194796241635737</v>
      </c>
      <c r="AF236" s="18">
        <v>6.3457519291899744E-2</v>
      </c>
      <c r="AG236" s="18">
        <v>4.9397341981894688E-2</v>
      </c>
      <c r="AH236" s="18">
        <v>5.0768341256279617E-2</v>
      </c>
    </row>
    <row r="237" spans="2:34" x14ac:dyDescent="0.35">
      <c r="B237" s="17" t="s">
        <v>140</v>
      </c>
      <c r="C237" s="18">
        <v>2.0447172808303559E-2</v>
      </c>
      <c r="D237" s="18">
        <v>2.3365953050107802E-2</v>
      </c>
      <c r="E237" s="18">
        <v>1.6855655830434281E-2</v>
      </c>
      <c r="G237" s="18">
        <v>8.7099892665713531E-3</v>
      </c>
      <c r="H237" s="18">
        <v>3.4794943103944632E-2</v>
      </c>
      <c r="I237" s="18">
        <v>1.783279975480016E-2</v>
      </c>
      <c r="J237" s="18">
        <v>0</v>
      </c>
      <c r="L237" s="18">
        <v>0</v>
      </c>
      <c r="M237" s="18">
        <v>5.0116285494556413E-2</v>
      </c>
      <c r="N237" s="18">
        <v>0</v>
      </c>
      <c r="O237" s="18">
        <v>3.2869639448384752E-2</v>
      </c>
      <c r="P237" s="18">
        <v>2.2369808372140511E-2</v>
      </c>
      <c r="R237" s="18">
        <v>2.9831106361745019E-2</v>
      </c>
      <c r="S237" s="18">
        <v>2.4933476833519069E-2</v>
      </c>
      <c r="T237" s="18">
        <v>2.2208650341758309E-2</v>
      </c>
      <c r="U237" s="18">
        <v>0</v>
      </c>
      <c r="W237" s="18">
        <v>3.07206848502324E-2</v>
      </c>
      <c r="X237" s="18">
        <v>2.108022952794603E-2</v>
      </c>
      <c r="Y237" s="18">
        <v>2.0875237140804529E-2</v>
      </c>
      <c r="Z237" s="18">
        <v>1.382931007522613E-2</v>
      </c>
      <c r="AB237" s="18">
        <v>1.8605248761307619E-2</v>
      </c>
      <c r="AC237" s="18">
        <v>2.2250460542143261E-2</v>
      </c>
      <c r="AE237" s="18">
        <v>1.048620535007806E-2</v>
      </c>
      <c r="AF237" s="18">
        <v>0</v>
      </c>
      <c r="AG237" s="18">
        <v>1.9959983872333002E-2</v>
      </c>
      <c r="AH237" s="18">
        <v>5.4777754446182957E-2</v>
      </c>
    </row>
    <row r="238" spans="2:34" x14ac:dyDescent="0.35">
      <c r="C238" s="27"/>
    </row>
    <row r="239" spans="2:34" ht="101.5" x14ac:dyDescent="0.35">
      <c r="B239" s="14" t="s">
        <v>175</v>
      </c>
    </row>
    <row r="240" spans="2:34" ht="72.5" x14ac:dyDescent="0.35">
      <c r="B240" s="15" t="s">
        <v>18</v>
      </c>
    </row>
    <row r="241" spans="2:34" x14ac:dyDescent="0.35">
      <c r="B241" s="11" t="s">
        <v>55</v>
      </c>
      <c r="C241" s="16">
        <v>627</v>
      </c>
      <c r="D241" s="16">
        <v>305</v>
      </c>
      <c r="E241" s="16">
        <v>322</v>
      </c>
      <c r="G241" s="16">
        <v>149</v>
      </c>
      <c r="H241" s="16">
        <v>250</v>
      </c>
      <c r="I241" s="16">
        <v>176</v>
      </c>
      <c r="J241" s="16">
        <v>52</v>
      </c>
      <c r="L241" s="16">
        <v>111</v>
      </c>
      <c r="M241" s="16">
        <v>91</v>
      </c>
      <c r="N241" s="16">
        <v>73</v>
      </c>
      <c r="O241" s="16">
        <v>76</v>
      </c>
      <c r="P241" s="16">
        <v>61</v>
      </c>
      <c r="R241" s="16">
        <v>184</v>
      </c>
      <c r="S241" s="16">
        <v>197</v>
      </c>
      <c r="T241" s="16">
        <v>135</v>
      </c>
      <c r="U241" s="16">
        <v>111</v>
      </c>
      <c r="W241" s="16">
        <v>114</v>
      </c>
      <c r="X241" s="16">
        <v>190</v>
      </c>
      <c r="Y241" s="16">
        <v>125</v>
      </c>
      <c r="Z241" s="16">
        <v>184</v>
      </c>
      <c r="AB241" s="16">
        <v>299</v>
      </c>
      <c r="AC241" s="16">
        <v>326</v>
      </c>
      <c r="AE241" s="16">
        <v>196</v>
      </c>
      <c r="AF241" s="16">
        <v>120</v>
      </c>
      <c r="AG241" s="16">
        <v>230</v>
      </c>
      <c r="AH241" s="16">
        <v>81</v>
      </c>
    </row>
    <row r="242" spans="2:34" x14ac:dyDescent="0.35">
      <c r="B242" s="12" t="s">
        <v>56</v>
      </c>
      <c r="C242" s="16">
        <v>626</v>
      </c>
      <c r="D242" s="16">
        <v>318</v>
      </c>
      <c r="E242" s="16">
        <v>308</v>
      </c>
      <c r="G242" s="16">
        <v>149</v>
      </c>
      <c r="H242" s="16">
        <v>262</v>
      </c>
      <c r="I242" s="16">
        <v>165</v>
      </c>
      <c r="J242" s="16">
        <v>51</v>
      </c>
      <c r="L242" s="16">
        <v>110</v>
      </c>
      <c r="M242" s="16">
        <v>85</v>
      </c>
      <c r="N242" s="16">
        <v>91</v>
      </c>
      <c r="O242" s="16">
        <v>72</v>
      </c>
      <c r="P242" s="16">
        <v>52</v>
      </c>
      <c r="R242" s="16">
        <v>168</v>
      </c>
      <c r="S242" s="16">
        <v>197</v>
      </c>
      <c r="T242" s="16">
        <v>151</v>
      </c>
      <c r="U242" s="16">
        <v>110</v>
      </c>
      <c r="W242" s="16">
        <v>121</v>
      </c>
      <c r="X242" s="16">
        <v>195</v>
      </c>
      <c r="Y242" s="16">
        <v>121</v>
      </c>
      <c r="Z242" s="16">
        <v>177</v>
      </c>
      <c r="AB242" s="16">
        <v>294</v>
      </c>
      <c r="AC242" s="16">
        <v>331</v>
      </c>
      <c r="AE242" s="16">
        <v>197</v>
      </c>
      <c r="AF242" s="16">
        <v>118</v>
      </c>
      <c r="AG242" s="16">
        <v>230</v>
      </c>
      <c r="AH242" s="16">
        <v>81</v>
      </c>
    </row>
    <row r="243" spans="2:34" ht="29" x14ac:dyDescent="0.35">
      <c r="B243" s="17" t="s">
        <v>169</v>
      </c>
      <c r="C243" s="18">
        <v>0.13670325276463041</v>
      </c>
      <c r="D243" s="18">
        <v>0.15072702964638299</v>
      </c>
      <c r="E243" s="18">
        <v>0.1222453459054255</v>
      </c>
      <c r="G243" s="18">
        <v>0.1773240935346197</v>
      </c>
      <c r="H243" s="18">
        <v>0.13646260758219919</v>
      </c>
      <c r="I243" s="18">
        <v>0.13188761785654299</v>
      </c>
      <c r="J243" s="18">
        <v>3.5189734299083467E-2</v>
      </c>
      <c r="L243" s="18">
        <v>0.1745374376643114</v>
      </c>
      <c r="M243" s="18">
        <v>0.21443711961428241</v>
      </c>
      <c r="N243" s="18">
        <v>0.1154202198584669</v>
      </c>
      <c r="O243" s="18">
        <v>0.13272619425645041</v>
      </c>
      <c r="P243" s="18">
        <v>7.2696747496151071E-2</v>
      </c>
      <c r="R243" s="18">
        <v>0.1668643418912765</v>
      </c>
      <c r="S243" s="18">
        <v>0.12759991613823021</v>
      </c>
      <c r="T243" s="18">
        <v>8.7687543735921927E-2</v>
      </c>
      <c r="U243" s="18">
        <v>0.1745374376643114</v>
      </c>
      <c r="W243" s="18">
        <v>0.13076222785199529</v>
      </c>
      <c r="X243" s="18">
        <v>9.9061433016337491E-2</v>
      </c>
      <c r="Y243" s="18">
        <v>0.13562225920294371</v>
      </c>
      <c r="Z243" s="18">
        <v>0.1811810378012168</v>
      </c>
      <c r="AB243" s="18">
        <v>0.1228529951804517</v>
      </c>
      <c r="AC243" s="18">
        <v>0.14978782472574559</v>
      </c>
      <c r="AE243" s="18">
        <v>0.1440335936829352</v>
      </c>
      <c r="AF243" s="18">
        <v>9.8547847278083481E-2</v>
      </c>
      <c r="AG243" s="18">
        <v>0.14066444533944289</v>
      </c>
      <c r="AH243" s="18">
        <v>0.16317917558227649</v>
      </c>
    </row>
    <row r="244" spans="2:34" x14ac:dyDescent="0.35">
      <c r="B244" s="17" t="s">
        <v>170</v>
      </c>
      <c r="C244" s="18">
        <v>0.32245196428231171</v>
      </c>
      <c r="D244" s="18">
        <v>0.34416517404227659</v>
      </c>
      <c r="E244" s="18">
        <v>0.30006658501031058</v>
      </c>
      <c r="G244" s="18">
        <v>0.35406424731964381</v>
      </c>
      <c r="H244" s="18">
        <v>0.3083651918442204</v>
      </c>
      <c r="I244" s="18">
        <v>0.31610707601461219</v>
      </c>
      <c r="J244" s="18">
        <v>0.32309627952325609</v>
      </c>
      <c r="L244" s="18">
        <v>0.42626752344664992</v>
      </c>
      <c r="M244" s="18">
        <v>0.27417433925869572</v>
      </c>
      <c r="N244" s="18">
        <v>0.32670303739494622</v>
      </c>
      <c r="O244" s="18">
        <v>0.25684629323067298</v>
      </c>
      <c r="P244" s="18">
        <v>0.40173911535418722</v>
      </c>
      <c r="R244" s="18">
        <v>0.32186906565213702</v>
      </c>
      <c r="S244" s="18">
        <v>0.25189912966487782</v>
      </c>
      <c r="T244" s="18">
        <v>0.33980632706260661</v>
      </c>
      <c r="U244" s="18">
        <v>0.42626752344664992</v>
      </c>
      <c r="W244" s="18">
        <v>0.21275476719247621</v>
      </c>
      <c r="X244" s="18">
        <v>0.34046689397508589</v>
      </c>
      <c r="Y244" s="18">
        <v>0.2791189532110554</v>
      </c>
      <c r="Z244" s="18">
        <v>0.39684627364191127</v>
      </c>
      <c r="AB244" s="18">
        <v>0.31024542861130783</v>
      </c>
      <c r="AC244" s="18">
        <v>0.33516222714003507</v>
      </c>
      <c r="AE244" s="18">
        <v>0.29358038739105269</v>
      </c>
      <c r="AF244" s="18">
        <v>0.30864386854400039</v>
      </c>
      <c r="AG244" s="18">
        <v>0.34765303016403198</v>
      </c>
      <c r="AH244" s="18">
        <v>0.34103672230866489</v>
      </c>
    </row>
    <row r="245" spans="2:34" x14ac:dyDescent="0.35">
      <c r="B245" s="17" t="s">
        <v>171</v>
      </c>
      <c r="C245" s="18">
        <v>0.42936548154371029</v>
      </c>
      <c r="D245" s="18">
        <v>0.39664060337618479</v>
      </c>
      <c r="E245" s="18">
        <v>0.4631034142357619</v>
      </c>
      <c r="G245" s="18">
        <v>0.3818232252308858</v>
      </c>
      <c r="H245" s="18">
        <v>0.42996296326491151</v>
      </c>
      <c r="I245" s="18">
        <v>0.43577392950989302</v>
      </c>
      <c r="J245" s="18">
        <v>0.54406215861478313</v>
      </c>
      <c r="L245" s="18">
        <v>0.3195630764555944</v>
      </c>
      <c r="M245" s="18">
        <v>0.36032869586610411</v>
      </c>
      <c r="N245" s="18">
        <v>0.41689436145843672</v>
      </c>
      <c r="O245" s="18">
        <v>0.50569732173267534</v>
      </c>
      <c r="P245" s="18">
        <v>0.4304836640983139</v>
      </c>
      <c r="R245" s="18">
        <v>0.37061804710130403</v>
      </c>
      <c r="S245" s="18">
        <v>0.50915226417262238</v>
      </c>
      <c r="T245" s="18">
        <v>0.47011942606191331</v>
      </c>
      <c r="U245" s="18">
        <v>0.3195630764555944</v>
      </c>
      <c r="W245" s="18">
        <v>0.49339232981802461</v>
      </c>
      <c r="X245" s="18">
        <v>0.47684288694963811</v>
      </c>
      <c r="Y245" s="18">
        <v>0.43679717305544669</v>
      </c>
      <c r="Z245" s="18">
        <v>0.33208595621970388</v>
      </c>
      <c r="AB245" s="18">
        <v>0.439437624177061</v>
      </c>
      <c r="AC245" s="18">
        <v>0.41710050162961132</v>
      </c>
      <c r="AE245" s="18">
        <v>0.44612119368647329</v>
      </c>
      <c r="AF245" s="18">
        <v>0.44951652282345461</v>
      </c>
      <c r="AG245" s="18">
        <v>0.4165068615748308</v>
      </c>
      <c r="AH245" s="18">
        <v>0.39594242093178111</v>
      </c>
    </row>
    <row r="246" spans="2:34" x14ac:dyDescent="0.35">
      <c r="B246" s="17" t="s">
        <v>172</v>
      </c>
      <c r="C246" s="18">
        <v>6.9465291014882538E-2</v>
      </c>
      <c r="D246" s="18">
        <v>6.6730728178403281E-2</v>
      </c>
      <c r="E246" s="18">
        <v>7.2284506916834357E-2</v>
      </c>
      <c r="G246" s="18">
        <v>4.311268415286993E-2</v>
      </c>
      <c r="H246" s="18">
        <v>7.7934029243738184E-2</v>
      </c>
      <c r="I246" s="18">
        <v>7.5985588606986176E-2</v>
      </c>
      <c r="J246" s="18">
        <v>8.1736746300941188E-2</v>
      </c>
      <c r="L246" s="18">
        <v>6.4012072608334469E-2</v>
      </c>
      <c r="M246" s="18">
        <v>6.9374050250615632E-2</v>
      </c>
      <c r="N246" s="18">
        <v>9.7017222873201428E-2</v>
      </c>
      <c r="O246" s="18">
        <v>3.6642481051559248E-2</v>
      </c>
      <c r="P246" s="18">
        <v>7.9959003223511571E-2</v>
      </c>
      <c r="R246" s="18">
        <v>7.7719163467095898E-2</v>
      </c>
      <c r="S246" s="18">
        <v>6.9828517039345839E-2</v>
      </c>
      <c r="T246" s="18">
        <v>6.3790762696656497E-2</v>
      </c>
      <c r="U246" s="18">
        <v>6.4012072608334469E-2</v>
      </c>
      <c r="W246" s="18">
        <v>0.1107164532856475</v>
      </c>
      <c r="X246" s="18">
        <v>4.4282829184464349E-2</v>
      </c>
      <c r="Y246" s="18">
        <v>9.139011577531872E-2</v>
      </c>
      <c r="Z246" s="18">
        <v>5.9195280822317183E-2</v>
      </c>
      <c r="AB246" s="18">
        <v>8.1469034377058713E-2</v>
      </c>
      <c r="AC246" s="18">
        <v>5.9221832732118597E-2</v>
      </c>
      <c r="AE246" s="18">
        <v>5.7827021409547888E-2</v>
      </c>
      <c r="AF246" s="18">
        <v>0.119176892255015</v>
      </c>
      <c r="AG246" s="18">
        <v>5.736613304178876E-2</v>
      </c>
      <c r="AH246" s="18">
        <v>5.9670042684953253E-2</v>
      </c>
    </row>
    <row r="247" spans="2:34" x14ac:dyDescent="0.35">
      <c r="B247" s="17" t="s">
        <v>173</v>
      </c>
      <c r="C247" s="18">
        <v>2.0891893720426449E-2</v>
      </c>
      <c r="D247" s="18">
        <v>1.7801768924532991E-2</v>
      </c>
      <c r="E247" s="18">
        <v>2.4077678609836652E-2</v>
      </c>
      <c r="G247" s="18">
        <v>2.361221803226829E-2</v>
      </c>
      <c r="H247" s="18">
        <v>2.6221283713599931E-2</v>
      </c>
      <c r="I247" s="18">
        <v>1.6449146377699959E-2</v>
      </c>
      <c r="J247" s="18">
        <v>0</v>
      </c>
      <c r="L247" s="18">
        <v>8.2167625975103735E-3</v>
      </c>
      <c r="M247" s="18">
        <v>3.6413433313960263E-2</v>
      </c>
      <c r="N247" s="18">
        <v>2.9484367244354489E-2</v>
      </c>
      <c r="O247" s="18">
        <v>3.9637602719378773E-2</v>
      </c>
      <c r="P247" s="18">
        <v>0</v>
      </c>
      <c r="R247" s="18">
        <v>2.3411382089778849E-2</v>
      </c>
      <c r="S247" s="18">
        <v>2.3057403210229512E-2</v>
      </c>
      <c r="T247" s="18">
        <v>2.4464058628774151E-2</v>
      </c>
      <c r="U247" s="18">
        <v>8.2167625975103735E-3</v>
      </c>
      <c r="W247" s="18">
        <v>2.490073632280438E-2</v>
      </c>
      <c r="X247" s="18">
        <v>1.8764555496608371E-2</v>
      </c>
      <c r="Y247" s="18">
        <v>3.547617236548662E-2</v>
      </c>
      <c r="Z247" s="18">
        <v>1.209468619766404E-2</v>
      </c>
      <c r="AB247" s="18">
        <v>1.8415182967371858E-2</v>
      </c>
      <c r="AC247" s="18">
        <v>2.321094912359116E-2</v>
      </c>
      <c r="AE247" s="18">
        <v>3.6455830456392252E-2</v>
      </c>
      <c r="AF247" s="18">
        <v>0</v>
      </c>
      <c r="AG247" s="18">
        <v>2.200524773365466E-2</v>
      </c>
      <c r="AH247" s="18">
        <v>1.0420995308736089E-2</v>
      </c>
    </row>
    <row r="248" spans="2:34" x14ac:dyDescent="0.35">
      <c r="B248" s="17" t="s">
        <v>140</v>
      </c>
      <c r="C248" s="18">
        <v>2.1122116674038429E-2</v>
      </c>
      <c r="D248" s="18">
        <v>2.3934695832219341E-2</v>
      </c>
      <c r="E248" s="18">
        <v>1.822246932183107E-2</v>
      </c>
      <c r="G248" s="18">
        <v>2.006353172971247E-2</v>
      </c>
      <c r="H248" s="18">
        <v>2.1053924351330619E-2</v>
      </c>
      <c r="I248" s="18">
        <v>2.3796641634265651E-2</v>
      </c>
      <c r="J248" s="18">
        <v>1.5915081261936231E-2</v>
      </c>
      <c r="L248" s="18">
        <v>7.4031272275993237E-3</v>
      </c>
      <c r="M248" s="18">
        <v>4.5272361696342057E-2</v>
      </c>
      <c r="N248" s="18">
        <v>1.4480791170594091E-2</v>
      </c>
      <c r="O248" s="18">
        <v>2.8450107009263211E-2</v>
      </c>
      <c r="P248" s="18">
        <v>1.512146982783639E-2</v>
      </c>
      <c r="R248" s="18">
        <v>3.9517999798407727E-2</v>
      </c>
      <c r="S248" s="18">
        <v>1.8462769774694219E-2</v>
      </c>
      <c r="T248" s="18">
        <v>1.4131881814127551E-2</v>
      </c>
      <c r="U248" s="18">
        <v>7.4031272275993237E-3</v>
      </c>
      <c r="W248" s="18">
        <v>2.7473485529051999E-2</v>
      </c>
      <c r="X248" s="18">
        <v>2.0581401377865589E-2</v>
      </c>
      <c r="Y248" s="18">
        <v>2.1595326389749019E-2</v>
      </c>
      <c r="Z248" s="18">
        <v>1.8596765317186671E-2</v>
      </c>
      <c r="AB248" s="18">
        <v>2.7579734686749059E-2</v>
      </c>
      <c r="AC248" s="18">
        <v>1.5516664648898219E-2</v>
      </c>
      <c r="AE248" s="18">
        <v>2.1981973373598661E-2</v>
      </c>
      <c r="AF248" s="18">
        <v>2.4114869099446431E-2</v>
      </c>
      <c r="AG248" s="18">
        <v>1.5804282146250771E-2</v>
      </c>
      <c r="AH248" s="18">
        <v>2.9750643183588041E-2</v>
      </c>
    </row>
    <row r="249" spans="2:34" x14ac:dyDescent="0.35">
      <c r="S249" s="27"/>
      <c r="U249" s="27"/>
    </row>
    <row r="250" spans="2:34" ht="140.5" customHeight="1" x14ac:dyDescent="0.35">
      <c r="B250" s="14" t="s">
        <v>176</v>
      </c>
    </row>
    <row r="251" spans="2:34" ht="72.5" x14ac:dyDescent="0.35">
      <c r="B251" s="15" t="s">
        <v>19</v>
      </c>
    </row>
    <row r="252" spans="2:34" x14ac:dyDescent="0.35">
      <c r="B252" s="11" t="s">
        <v>55</v>
      </c>
      <c r="C252" s="16">
        <v>651</v>
      </c>
      <c r="D252" s="16">
        <v>331</v>
      </c>
      <c r="E252" s="16">
        <v>320</v>
      </c>
      <c r="G252" s="16">
        <v>152</v>
      </c>
      <c r="H252" s="16">
        <v>251</v>
      </c>
      <c r="I252" s="16">
        <v>191</v>
      </c>
      <c r="J252" s="16">
        <v>57</v>
      </c>
      <c r="L252" s="16">
        <v>122</v>
      </c>
      <c r="M252" s="16">
        <v>92</v>
      </c>
      <c r="N252" s="16">
        <v>71</v>
      </c>
      <c r="O252" s="16">
        <v>73</v>
      </c>
      <c r="P252" s="16">
        <v>69</v>
      </c>
      <c r="R252" s="16">
        <v>196</v>
      </c>
      <c r="S252" s="16">
        <v>198</v>
      </c>
      <c r="T252" s="16">
        <v>135</v>
      </c>
      <c r="U252" s="16">
        <v>122</v>
      </c>
      <c r="W252" s="16">
        <v>109</v>
      </c>
      <c r="X252" s="16">
        <v>181</v>
      </c>
      <c r="Y252" s="16">
        <v>134</v>
      </c>
      <c r="Z252" s="16">
        <v>210</v>
      </c>
      <c r="AB252" s="16">
        <v>300</v>
      </c>
      <c r="AC252" s="16">
        <v>349</v>
      </c>
      <c r="AE252" s="16">
        <v>194</v>
      </c>
      <c r="AF252" s="16">
        <v>117</v>
      </c>
      <c r="AG252" s="16">
        <v>249</v>
      </c>
      <c r="AH252" s="16">
        <v>91</v>
      </c>
    </row>
    <row r="253" spans="2:34" x14ac:dyDescent="0.35">
      <c r="B253" s="12" t="s">
        <v>56</v>
      </c>
      <c r="C253" s="16">
        <v>650</v>
      </c>
      <c r="D253" s="16">
        <v>345</v>
      </c>
      <c r="E253" s="16">
        <v>305</v>
      </c>
      <c r="G253" s="16">
        <v>150</v>
      </c>
      <c r="H253" s="16">
        <v>263</v>
      </c>
      <c r="I253" s="16">
        <v>179</v>
      </c>
      <c r="J253" s="16">
        <v>58</v>
      </c>
      <c r="L253" s="16">
        <v>121</v>
      </c>
      <c r="M253" s="16">
        <v>86</v>
      </c>
      <c r="N253" s="16">
        <v>90</v>
      </c>
      <c r="O253" s="16">
        <v>69</v>
      </c>
      <c r="P253" s="16">
        <v>59</v>
      </c>
      <c r="R253" s="16">
        <v>179</v>
      </c>
      <c r="S253" s="16">
        <v>199</v>
      </c>
      <c r="T253" s="16">
        <v>151</v>
      </c>
      <c r="U253" s="16">
        <v>121</v>
      </c>
      <c r="W253" s="16">
        <v>117</v>
      </c>
      <c r="X253" s="16">
        <v>187</v>
      </c>
      <c r="Y253" s="16">
        <v>129</v>
      </c>
      <c r="Z253" s="16">
        <v>201</v>
      </c>
      <c r="AB253" s="16">
        <v>296</v>
      </c>
      <c r="AC253" s="16">
        <v>351</v>
      </c>
      <c r="AE253" s="16">
        <v>192</v>
      </c>
      <c r="AF253" s="16">
        <v>115</v>
      </c>
      <c r="AG253" s="16">
        <v>252</v>
      </c>
      <c r="AH253" s="16">
        <v>90</v>
      </c>
    </row>
    <row r="254" spans="2:34" ht="29" x14ac:dyDescent="0.35">
      <c r="B254" s="17" t="s">
        <v>169</v>
      </c>
      <c r="C254" s="18">
        <v>0.31968700434364827</v>
      </c>
      <c r="D254" s="18">
        <v>0.3386304478114831</v>
      </c>
      <c r="E254" s="18">
        <v>0.29827367120112741</v>
      </c>
      <c r="G254" s="18">
        <v>0.39197125017877649</v>
      </c>
      <c r="H254" s="18">
        <v>0.32884719411032659</v>
      </c>
      <c r="I254" s="18">
        <v>0.2612626544409713</v>
      </c>
      <c r="J254" s="18">
        <v>0.2708585190499524</v>
      </c>
      <c r="L254" s="18">
        <v>0.39255320202935767</v>
      </c>
      <c r="M254" s="18">
        <v>0.35665530050179362</v>
      </c>
      <c r="N254" s="18">
        <v>0.30547438797660831</v>
      </c>
      <c r="O254" s="18">
        <v>0.29134042647994057</v>
      </c>
      <c r="P254" s="18">
        <v>0.33845865436643219</v>
      </c>
      <c r="R254" s="18">
        <v>0.3368102075344378</v>
      </c>
      <c r="S254" s="18">
        <v>0.25741688570041948</v>
      </c>
      <c r="T254" s="18">
        <v>0.32285905951877369</v>
      </c>
      <c r="U254" s="18">
        <v>0.39255320202935767</v>
      </c>
      <c r="W254" s="18">
        <v>0.31289408491045129</v>
      </c>
      <c r="X254" s="18">
        <v>0.25689365057124591</v>
      </c>
      <c r="Y254" s="18">
        <v>0.32337782567828888</v>
      </c>
      <c r="Z254" s="18">
        <v>0.37981575832013648</v>
      </c>
      <c r="AB254" s="18">
        <v>0.31947682231313068</v>
      </c>
      <c r="AC254" s="18">
        <v>0.31913566879854299</v>
      </c>
      <c r="AE254" s="18">
        <v>0.35642145045910789</v>
      </c>
      <c r="AF254" s="18">
        <v>0.28672416501169412</v>
      </c>
      <c r="AG254" s="18">
        <v>0.30688371497674299</v>
      </c>
      <c r="AH254" s="18">
        <v>0.31917710306855501</v>
      </c>
    </row>
    <row r="255" spans="2:34" x14ac:dyDescent="0.35">
      <c r="B255" s="17" t="s">
        <v>170</v>
      </c>
      <c r="C255" s="18">
        <v>0.33480746872680428</v>
      </c>
      <c r="D255" s="18">
        <v>0.35465669490079699</v>
      </c>
      <c r="E255" s="18">
        <v>0.3123702548482058</v>
      </c>
      <c r="G255" s="18">
        <v>0.27900082918070568</v>
      </c>
      <c r="H255" s="18">
        <v>0.32457935944367061</v>
      </c>
      <c r="I255" s="18">
        <v>0.41134339282017801</v>
      </c>
      <c r="J255" s="18">
        <v>0.28945185861790362</v>
      </c>
      <c r="L255" s="18">
        <v>0.28887642035430677</v>
      </c>
      <c r="M255" s="18">
        <v>0.34284865500727069</v>
      </c>
      <c r="N255" s="18">
        <v>0.33929759208770371</v>
      </c>
      <c r="O255" s="18">
        <v>0.39758208731113598</v>
      </c>
      <c r="P255" s="18">
        <v>0.27625170224651519</v>
      </c>
      <c r="R255" s="18">
        <v>0.33552337093769791</v>
      </c>
      <c r="S255" s="18">
        <v>0.34243386172081802</v>
      </c>
      <c r="T255" s="18">
        <v>0.36071579709998669</v>
      </c>
      <c r="U255" s="18">
        <v>0.28887642035430677</v>
      </c>
      <c r="W255" s="18">
        <v>0.29184622812222949</v>
      </c>
      <c r="X255" s="18">
        <v>0.3855584491781936</v>
      </c>
      <c r="Y255" s="18">
        <v>0.3161625911291493</v>
      </c>
      <c r="Z255" s="18">
        <v>0.31432085533942339</v>
      </c>
      <c r="AB255" s="18">
        <v>0.30382215515885552</v>
      </c>
      <c r="AC255" s="18">
        <v>0.36276913172209668</v>
      </c>
      <c r="AE255" s="18">
        <v>0.31403881357498481</v>
      </c>
      <c r="AF255" s="18">
        <v>0.28538628861557219</v>
      </c>
      <c r="AG255" s="18">
        <v>0.37705779240605969</v>
      </c>
      <c r="AH255" s="18">
        <v>0.32435831637492019</v>
      </c>
    </row>
    <row r="256" spans="2:34" x14ac:dyDescent="0.35">
      <c r="B256" s="17" t="s">
        <v>171</v>
      </c>
      <c r="C256" s="18">
        <v>0.2570060720787859</v>
      </c>
      <c r="D256" s="18">
        <v>0.25025779915296958</v>
      </c>
      <c r="E256" s="18">
        <v>0.26463420033025797</v>
      </c>
      <c r="G256" s="18">
        <v>0.22688810845499791</v>
      </c>
      <c r="H256" s="18">
        <v>0.27068205178484878</v>
      </c>
      <c r="I256" s="18">
        <v>0.25515887338137561</v>
      </c>
      <c r="J256" s="18">
        <v>0.27882619798923569</v>
      </c>
      <c r="L256" s="18">
        <v>0.25771127106588299</v>
      </c>
      <c r="M256" s="18">
        <v>0.2102756420938334</v>
      </c>
      <c r="N256" s="18">
        <v>0.2243030456686485</v>
      </c>
      <c r="O256" s="18">
        <v>0.24780909002971779</v>
      </c>
      <c r="P256" s="18">
        <v>0.25489245866635252</v>
      </c>
      <c r="R256" s="18">
        <v>0.22105756914179081</v>
      </c>
      <c r="S256" s="18">
        <v>0.31508684239962043</v>
      </c>
      <c r="T256" s="18">
        <v>0.2226576572777498</v>
      </c>
      <c r="U256" s="18">
        <v>0.25771127106588299</v>
      </c>
      <c r="W256" s="18">
        <v>0.29097440619945009</v>
      </c>
      <c r="X256" s="18">
        <v>0.25054091387057942</v>
      </c>
      <c r="Y256" s="18">
        <v>0.27621546706597189</v>
      </c>
      <c r="Z256" s="18">
        <v>0.2477473893680128</v>
      </c>
      <c r="AB256" s="18">
        <v>0.27974981211674649</v>
      </c>
      <c r="AC256" s="18">
        <v>0.23623464879944281</v>
      </c>
      <c r="AE256" s="18">
        <v>0.23321611196411249</v>
      </c>
      <c r="AF256" s="18">
        <v>0.31203082157866552</v>
      </c>
      <c r="AG256" s="18">
        <v>0.2483979497375548</v>
      </c>
      <c r="AH256" s="18">
        <v>0.26146249035115399</v>
      </c>
    </row>
    <row r="257" spans="2:34" x14ac:dyDescent="0.35">
      <c r="B257" s="17" t="s">
        <v>172</v>
      </c>
      <c r="C257" s="18">
        <v>3.9534931986998458E-2</v>
      </c>
      <c r="D257" s="18">
        <v>1.5934291860929449E-2</v>
      </c>
      <c r="E257" s="18">
        <v>6.621267778619043E-2</v>
      </c>
      <c r="G257" s="18">
        <v>5.2608132327368932E-2</v>
      </c>
      <c r="H257" s="18">
        <v>3.5084711415857173E-2</v>
      </c>
      <c r="I257" s="18">
        <v>1.808501806923064E-2</v>
      </c>
      <c r="J257" s="18">
        <v>9.2274341138553095E-2</v>
      </c>
      <c r="L257" s="18">
        <v>2.7679292704157251E-2</v>
      </c>
      <c r="M257" s="18">
        <v>5.6396248508694569E-2</v>
      </c>
      <c r="N257" s="18">
        <v>6.0414481103919532E-2</v>
      </c>
      <c r="O257" s="18">
        <v>3.6448348267327103E-2</v>
      </c>
      <c r="P257" s="18">
        <v>4.278847190545515E-2</v>
      </c>
      <c r="R257" s="18">
        <v>4.7013255783267302E-2</v>
      </c>
      <c r="S257" s="18">
        <v>3.859328363313453E-2</v>
      </c>
      <c r="T257" s="18">
        <v>4.1437095405500328E-2</v>
      </c>
      <c r="U257" s="18">
        <v>2.7679292704157251E-2</v>
      </c>
      <c r="W257" s="18">
        <v>7.7471174954871685E-2</v>
      </c>
      <c r="X257" s="18">
        <v>2.5870427878247129E-2</v>
      </c>
      <c r="Y257" s="18">
        <v>3.6979654722316013E-2</v>
      </c>
      <c r="Z257" s="18">
        <v>3.4973446913590757E-2</v>
      </c>
      <c r="AB257" s="18">
        <v>4.1544847450133579E-2</v>
      </c>
      <c r="AC257" s="18">
        <v>3.8057724497165893E-2</v>
      </c>
      <c r="AE257" s="18">
        <v>4.3930132485155877E-2</v>
      </c>
      <c r="AF257" s="18">
        <v>6.3166882310981692E-2</v>
      </c>
      <c r="AG257" s="18">
        <v>2.3097865786501949E-2</v>
      </c>
      <c r="AH257" s="18">
        <v>4.5831333390481198E-2</v>
      </c>
    </row>
    <row r="258" spans="2:34" x14ac:dyDescent="0.35">
      <c r="B258" s="17" t="s">
        <v>173</v>
      </c>
      <c r="C258" s="18">
        <v>2.1165747516586019E-2</v>
      </c>
      <c r="D258" s="18">
        <v>2.2416229479977672E-2</v>
      </c>
      <c r="E258" s="18">
        <v>1.9752224842301099E-2</v>
      </c>
      <c r="G258" s="18">
        <v>1.2857557617315021E-2</v>
      </c>
      <c r="H258" s="18">
        <v>1.5817028509633489E-2</v>
      </c>
      <c r="I258" s="18">
        <v>2.5252652941995048E-2</v>
      </c>
      <c r="J258" s="18">
        <v>5.4503135993962427E-2</v>
      </c>
      <c r="L258" s="18">
        <v>8.8992473375146455E-3</v>
      </c>
      <c r="M258" s="18">
        <v>2.2563090134651988E-2</v>
      </c>
      <c r="N258" s="18">
        <v>5.58267943403205E-2</v>
      </c>
      <c r="O258" s="18">
        <v>1.472754514940385E-2</v>
      </c>
      <c r="P258" s="18">
        <v>1.2685971851319051E-2</v>
      </c>
      <c r="R258" s="18">
        <v>1.49731953968943E-2</v>
      </c>
      <c r="S258" s="18">
        <v>1.7101454231234901E-2</v>
      </c>
      <c r="T258" s="18">
        <v>4.3616995164301842E-2</v>
      </c>
      <c r="U258" s="18">
        <v>8.8992473375146455E-3</v>
      </c>
      <c r="W258" s="18">
        <v>2.681410581299741E-2</v>
      </c>
      <c r="X258" s="18">
        <v>3.3649520868176859E-2</v>
      </c>
      <c r="Y258" s="18">
        <v>2.689968619221194E-2</v>
      </c>
      <c r="Z258" s="18">
        <v>4.3075639222406826E-3</v>
      </c>
      <c r="AB258" s="18">
        <v>2.1061247351023951E-2</v>
      </c>
      <c r="AC258" s="18">
        <v>2.137014784365807E-2</v>
      </c>
      <c r="AE258" s="18">
        <v>1.8627769587613391E-2</v>
      </c>
      <c r="AF258" s="18">
        <v>1.8958719818252461E-2</v>
      </c>
      <c r="AG258" s="18">
        <v>1.84446864869524E-2</v>
      </c>
      <c r="AH258" s="18">
        <v>3.6996833773715439E-2</v>
      </c>
    </row>
    <row r="259" spans="2:34" x14ac:dyDescent="0.35">
      <c r="B259" s="17" t="s">
        <v>140</v>
      </c>
      <c r="C259" s="18">
        <v>2.7798775347177E-2</v>
      </c>
      <c r="D259" s="18">
        <v>1.810453679384319E-2</v>
      </c>
      <c r="E259" s="18">
        <v>3.8756970991917029E-2</v>
      </c>
      <c r="G259" s="18">
        <v>3.6674122240835702E-2</v>
      </c>
      <c r="H259" s="18">
        <v>2.4989654735663339E-2</v>
      </c>
      <c r="I259" s="18">
        <v>2.8897408346249501E-2</v>
      </c>
      <c r="J259" s="18">
        <v>1.408594721039276E-2</v>
      </c>
      <c r="L259" s="18">
        <v>2.42805665087805E-2</v>
      </c>
      <c r="M259" s="18">
        <v>1.126106375375578E-2</v>
      </c>
      <c r="N259" s="18">
        <v>1.4683698822799719E-2</v>
      </c>
      <c r="O259" s="18">
        <v>1.209250276247455E-2</v>
      </c>
      <c r="P259" s="18">
        <v>7.4922740963925885E-2</v>
      </c>
      <c r="R259" s="18">
        <v>4.4622401205912043E-2</v>
      </c>
      <c r="S259" s="18">
        <v>2.9367672314772681E-2</v>
      </c>
      <c r="T259" s="18">
        <v>8.7133955336874264E-3</v>
      </c>
      <c r="U259" s="18">
        <v>2.42805665087805E-2</v>
      </c>
      <c r="W259" s="18">
        <v>0</v>
      </c>
      <c r="X259" s="18">
        <v>4.7487037633557223E-2</v>
      </c>
      <c r="Y259" s="18">
        <v>2.0364775212061991E-2</v>
      </c>
      <c r="Z259" s="18">
        <v>1.8834986136595889E-2</v>
      </c>
      <c r="AB259" s="18">
        <v>3.4345115610109778E-2</v>
      </c>
      <c r="AC259" s="18">
        <v>2.2432678339093629E-2</v>
      </c>
      <c r="AE259" s="18">
        <v>3.3765721929025633E-2</v>
      </c>
      <c r="AF259" s="18">
        <v>3.3733122664834109E-2</v>
      </c>
      <c r="AG259" s="18">
        <v>2.6117990606188159E-2</v>
      </c>
      <c r="AH259" s="18">
        <v>1.217392304117396E-2</v>
      </c>
    </row>
    <row r="261" spans="2:34" ht="101.5" x14ac:dyDescent="0.35">
      <c r="B261" s="14" t="s">
        <v>177</v>
      </c>
    </row>
    <row r="262" spans="2:34" ht="72.5" x14ac:dyDescent="0.35">
      <c r="B262" s="15" t="s">
        <v>20</v>
      </c>
    </row>
    <row r="263" spans="2:34" x14ac:dyDescent="0.35">
      <c r="B263" s="11" t="s">
        <v>55</v>
      </c>
      <c r="C263" s="16">
        <v>567</v>
      </c>
      <c r="D263" s="16">
        <v>287</v>
      </c>
      <c r="E263" s="16">
        <v>280</v>
      </c>
      <c r="G263" s="16">
        <v>138</v>
      </c>
      <c r="H263" s="16">
        <v>222</v>
      </c>
      <c r="I263" s="16">
        <v>161</v>
      </c>
      <c r="J263" s="16">
        <v>46</v>
      </c>
      <c r="L263" s="16">
        <v>119</v>
      </c>
      <c r="M263" s="16">
        <v>65</v>
      </c>
      <c r="N263" s="16">
        <v>61</v>
      </c>
      <c r="O263" s="16">
        <v>64</v>
      </c>
      <c r="P263" s="16">
        <v>59</v>
      </c>
      <c r="R263" s="16">
        <v>153</v>
      </c>
      <c r="S263" s="16">
        <v>173</v>
      </c>
      <c r="T263" s="16">
        <v>122</v>
      </c>
      <c r="U263" s="16">
        <v>119</v>
      </c>
      <c r="W263" s="16">
        <v>106</v>
      </c>
      <c r="X263" s="16">
        <v>155</v>
      </c>
      <c r="Y263" s="16">
        <v>115</v>
      </c>
      <c r="Z263" s="16">
        <v>181</v>
      </c>
      <c r="AB263" s="16">
        <v>265</v>
      </c>
      <c r="AC263" s="16">
        <v>300</v>
      </c>
      <c r="AE263" s="16">
        <v>165</v>
      </c>
      <c r="AF263" s="16">
        <v>98</v>
      </c>
      <c r="AG263" s="16">
        <v>227</v>
      </c>
      <c r="AH263" s="16">
        <v>77</v>
      </c>
    </row>
    <row r="264" spans="2:34" x14ac:dyDescent="0.35">
      <c r="B264" s="12" t="s">
        <v>56</v>
      </c>
      <c r="C264" s="16">
        <v>571</v>
      </c>
      <c r="D264" s="16">
        <v>300</v>
      </c>
      <c r="E264" s="16">
        <v>271</v>
      </c>
      <c r="G264" s="16">
        <v>136</v>
      </c>
      <c r="H264" s="16">
        <v>235</v>
      </c>
      <c r="I264" s="16">
        <v>153</v>
      </c>
      <c r="J264" s="16">
        <v>47</v>
      </c>
      <c r="L264" s="16">
        <v>118</v>
      </c>
      <c r="M264" s="16">
        <v>60</v>
      </c>
      <c r="N264" s="16">
        <v>78</v>
      </c>
      <c r="O264" s="16">
        <v>62</v>
      </c>
      <c r="P264" s="16">
        <v>50</v>
      </c>
      <c r="R264" s="16">
        <v>139</v>
      </c>
      <c r="S264" s="16">
        <v>177</v>
      </c>
      <c r="T264" s="16">
        <v>137</v>
      </c>
      <c r="U264" s="16">
        <v>118</v>
      </c>
      <c r="W264" s="16">
        <v>114</v>
      </c>
      <c r="X264" s="16">
        <v>161</v>
      </c>
      <c r="Y264" s="16">
        <v>113</v>
      </c>
      <c r="Z264" s="16">
        <v>173</v>
      </c>
      <c r="AB264" s="16">
        <v>263</v>
      </c>
      <c r="AC264" s="16">
        <v>306</v>
      </c>
      <c r="AE264" s="16">
        <v>164</v>
      </c>
      <c r="AF264" s="16">
        <v>99</v>
      </c>
      <c r="AG264" s="16">
        <v>229</v>
      </c>
      <c r="AH264" s="16">
        <v>78</v>
      </c>
    </row>
    <row r="265" spans="2:34" ht="29" x14ac:dyDescent="0.35">
      <c r="B265" s="17" t="s">
        <v>169</v>
      </c>
      <c r="C265" s="18">
        <v>0.12722224945854971</v>
      </c>
      <c r="D265" s="18">
        <v>0.13660460399392779</v>
      </c>
      <c r="E265" s="18">
        <v>0.1168620211250061</v>
      </c>
      <c r="G265" s="18">
        <v>0.19055585990904611</v>
      </c>
      <c r="H265" s="18">
        <v>9.7802494292350411E-2</v>
      </c>
      <c r="I265" s="18">
        <v>0.127269692421622</v>
      </c>
      <c r="J265" s="18">
        <v>9.0310817105983487E-2</v>
      </c>
      <c r="L265" s="18">
        <v>0.1522339426146723</v>
      </c>
      <c r="M265" s="18">
        <v>0.13758070233181061</v>
      </c>
      <c r="N265" s="18">
        <v>7.7444971573878099E-2</v>
      </c>
      <c r="O265" s="18">
        <v>0.15559873869984189</v>
      </c>
      <c r="P265" s="18">
        <v>9.1329549703560511E-2</v>
      </c>
      <c r="R265" s="18">
        <v>0.1150050953896638</v>
      </c>
      <c r="S265" s="18">
        <v>0.15797711295822139</v>
      </c>
      <c r="T265" s="18">
        <v>7.8456297843603071E-2</v>
      </c>
      <c r="U265" s="18">
        <v>0.1522339426146723</v>
      </c>
      <c r="W265" s="18">
        <v>0.1225098262486493</v>
      </c>
      <c r="X265" s="18">
        <v>9.5561445257411323E-2</v>
      </c>
      <c r="Y265" s="18">
        <v>0.11040347787062881</v>
      </c>
      <c r="Z265" s="18">
        <v>0.17123334961220371</v>
      </c>
      <c r="AB265" s="18">
        <v>0.12596657793794719</v>
      </c>
      <c r="AC265" s="18">
        <v>0.1291029391529912</v>
      </c>
      <c r="AE265" s="18">
        <v>0.121898881300662</v>
      </c>
      <c r="AF265" s="18">
        <v>0.10679612421826649</v>
      </c>
      <c r="AG265" s="18">
        <v>0.1404535331036228</v>
      </c>
      <c r="AH265" s="18">
        <v>0.12546044967584691</v>
      </c>
    </row>
    <row r="266" spans="2:34" x14ac:dyDescent="0.35">
      <c r="B266" s="17" t="s">
        <v>170</v>
      </c>
      <c r="C266" s="18">
        <v>0.33556701320130999</v>
      </c>
      <c r="D266" s="18">
        <v>0.33841228511516119</v>
      </c>
      <c r="E266" s="18">
        <v>0.33242519346007499</v>
      </c>
      <c r="G266" s="18">
        <v>0.33781880033055611</v>
      </c>
      <c r="H266" s="18">
        <v>0.34303274252433957</v>
      </c>
      <c r="I266" s="18">
        <v>0.33176000117747079</v>
      </c>
      <c r="J266" s="18">
        <v>0.30384587100376531</v>
      </c>
      <c r="L266" s="18">
        <v>0.35997003258973548</v>
      </c>
      <c r="M266" s="18">
        <v>0.24983212096037899</v>
      </c>
      <c r="N266" s="18">
        <v>0.38406284892910603</v>
      </c>
      <c r="O266" s="18">
        <v>0.28634698914993478</v>
      </c>
      <c r="P266" s="18">
        <v>0.38277755105636518</v>
      </c>
      <c r="R266" s="18">
        <v>0.33196964857825689</v>
      </c>
      <c r="S266" s="18">
        <v>0.30316234332313652</v>
      </c>
      <c r="T266" s="18">
        <v>0.35990761364648072</v>
      </c>
      <c r="U266" s="18">
        <v>0.35997003258973548</v>
      </c>
      <c r="W266" s="18">
        <v>0.31022550606524851</v>
      </c>
      <c r="X266" s="18">
        <v>0.3248660491828404</v>
      </c>
      <c r="Y266" s="18">
        <v>0.31536552296133807</v>
      </c>
      <c r="Z266" s="18">
        <v>0.36805723765253601</v>
      </c>
      <c r="AB266" s="18">
        <v>0.31147984084664138</v>
      </c>
      <c r="AC266" s="18">
        <v>0.35836479962686418</v>
      </c>
      <c r="AE266" s="18">
        <v>0.33135334456757631</v>
      </c>
      <c r="AF266" s="18">
        <v>0.31992531825648962</v>
      </c>
      <c r="AG266" s="18">
        <v>0.36544369325207321</v>
      </c>
      <c r="AH266" s="18">
        <v>0.27665087045280712</v>
      </c>
    </row>
    <row r="267" spans="2:34" x14ac:dyDescent="0.35">
      <c r="B267" s="17" t="s">
        <v>171</v>
      </c>
      <c r="C267" s="18">
        <v>0.39415636786279212</v>
      </c>
      <c r="D267" s="18">
        <v>0.389281678796848</v>
      </c>
      <c r="E267" s="18">
        <v>0.39953912030385358</v>
      </c>
      <c r="G267" s="18">
        <v>0.36262105452266608</v>
      </c>
      <c r="H267" s="18">
        <v>0.39551138779002559</v>
      </c>
      <c r="I267" s="18">
        <v>0.3943089549254909</v>
      </c>
      <c r="J267" s="18">
        <v>0.478958369386216</v>
      </c>
      <c r="L267" s="18">
        <v>0.40375271202665791</v>
      </c>
      <c r="M267" s="18">
        <v>0.3836320160075018</v>
      </c>
      <c r="N267" s="18">
        <v>0.3860868343462745</v>
      </c>
      <c r="O267" s="18">
        <v>0.36148299196597911</v>
      </c>
      <c r="P267" s="18">
        <v>0.40206955401465322</v>
      </c>
      <c r="R267" s="18">
        <v>0.37971439114778688</v>
      </c>
      <c r="S267" s="18">
        <v>0.37655321046627238</v>
      </c>
      <c r="T267" s="18">
        <v>0.42312776996074669</v>
      </c>
      <c r="U267" s="18">
        <v>0.40375271202665791</v>
      </c>
      <c r="W267" s="18">
        <v>0.34666569680506548</v>
      </c>
      <c r="X267" s="18">
        <v>0.46325620404961743</v>
      </c>
      <c r="Y267" s="18">
        <v>0.38547445037658262</v>
      </c>
      <c r="Z267" s="18">
        <v>0.3712125893503313</v>
      </c>
      <c r="AB267" s="18">
        <v>0.40484410103394908</v>
      </c>
      <c r="AC267" s="18">
        <v>0.38115805030526351</v>
      </c>
      <c r="AE267" s="18">
        <v>0.38913552920015249</v>
      </c>
      <c r="AF267" s="18">
        <v>0.42753725658567548</v>
      </c>
      <c r="AG267" s="18">
        <v>0.39553511177843631</v>
      </c>
      <c r="AH267" s="18">
        <v>0.35835089381920687</v>
      </c>
    </row>
    <row r="268" spans="2:34" x14ac:dyDescent="0.35">
      <c r="B268" s="17" t="s">
        <v>172</v>
      </c>
      <c r="C268" s="18">
        <v>8.2319536802468937E-2</v>
      </c>
      <c r="D268" s="18">
        <v>7.0747408330972747E-2</v>
      </c>
      <c r="E268" s="18">
        <v>9.509776776973114E-2</v>
      </c>
      <c r="G268" s="18">
        <v>7.3862118030660034E-2</v>
      </c>
      <c r="H268" s="18">
        <v>7.8550550507402783E-2</v>
      </c>
      <c r="I268" s="18">
        <v>9.7274922688444315E-2</v>
      </c>
      <c r="J268" s="18">
        <v>7.6978510869550834E-2</v>
      </c>
      <c r="L268" s="18">
        <v>3.9797312056298051E-2</v>
      </c>
      <c r="M268" s="18">
        <v>0.15179089397556161</v>
      </c>
      <c r="N268" s="18">
        <v>9.8237236824816956E-2</v>
      </c>
      <c r="O268" s="18">
        <v>8.778953506172496E-2</v>
      </c>
      <c r="P268" s="18">
        <v>9.0160985344189759E-2</v>
      </c>
      <c r="R268" s="18">
        <v>0.11355382770472711</v>
      </c>
      <c r="S268" s="18">
        <v>8.8479394947537315E-2</v>
      </c>
      <c r="T268" s="18">
        <v>7.9453053218001279E-2</v>
      </c>
      <c r="U268" s="18">
        <v>3.9797312056298051E-2</v>
      </c>
      <c r="W268" s="18">
        <v>0.1023170457842081</v>
      </c>
      <c r="X268" s="18">
        <v>8.2735979209408464E-2</v>
      </c>
      <c r="Y268" s="18">
        <v>7.8325871355835561E-2</v>
      </c>
      <c r="Z268" s="18">
        <v>7.0498620211459986E-2</v>
      </c>
      <c r="AB268" s="18">
        <v>9.4096642802005276E-2</v>
      </c>
      <c r="AC268" s="18">
        <v>7.2727233574370331E-2</v>
      </c>
      <c r="AE268" s="18">
        <v>0.1040101437376886</v>
      </c>
      <c r="AF268" s="18">
        <v>0.10924783122916849</v>
      </c>
      <c r="AG268" s="18">
        <v>6.0004123888848522E-2</v>
      </c>
      <c r="AH268" s="18">
        <v>6.8212619921763501E-2</v>
      </c>
    </row>
    <row r="269" spans="2:34" x14ac:dyDescent="0.35">
      <c r="B269" s="17" t="s">
        <v>173</v>
      </c>
      <c r="C269" s="18">
        <v>3.1751734140737897E-2</v>
      </c>
      <c r="D269" s="18">
        <v>3.2514277176152871E-2</v>
      </c>
      <c r="E269" s="18">
        <v>3.090971522839947E-2</v>
      </c>
      <c r="G269" s="18">
        <v>2.9356393968379361E-2</v>
      </c>
      <c r="H269" s="18">
        <v>3.026260487578529E-2</v>
      </c>
      <c r="I269" s="18">
        <v>3.063832125700984E-2</v>
      </c>
      <c r="J269" s="18">
        <v>4.9906431634484327E-2</v>
      </c>
      <c r="L269" s="18">
        <v>3.5013942890748002E-2</v>
      </c>
      <c r="M269" s="18">
        <v>4.4294595961247719E-2</v>
      </c>
      <c r="N269" s="18">
        <v>3.7215791560475449E-2</v>
      </c>
      <c r="O269" s="18">
        <v>5.0035584606687132E-2</v>
      </c>
      <c r="P269" s="18">
        <v>1.798138971624769E-2</v>
      </c>
      <c r="R269" s="18">
        <v>2.5843729348490739E-2</v>
      </c>
      <c r="S269" s="18">
        <v>2.509138816000028E-2</v>
      </c>
      <c r="T269" s="18">
        <v>4.3478237743550578E-2</v>
      </c>
      <c r="U269" s="18">
        <v>3.5013942890748002E-2</v>
      </c>
      <c r="W269" s="18">
        <v>6.9531573133534835E-2</v>
      </c>
      <c r="X269" s="18">
        <v>1.1061157725790159E-2</v>
      </c>
      <c r="Y269" s="18">
        <v>6.7218760330693364E-2</v>
      </c>
      <c r="Z269" s="18">
        <v>4.7392778887764588E-3</v>
      </c>
      <c r="AB269" s="18">
        <v>3.8407058654443507E-2</v>
      </c>
      <c r="AC269" s="18">
        <v>2.6237894252775212E-2</v>
      </c>
      <c r="AE269" s="18">
        <v>3.5795872991288953E-2</v>
      </c>
      <c r="AF269" s="18">
        <v>0</v>
      </c>
      <c r="AG269" s="18">
        <v>1.8294045368209701E-2</v>
      </c>
      <c r="AH269" s="18">
        <v>0.1029309068852588</v>
      </c>
    </row>
    <row r="270" spans="2:34" x14ac:dyDescent="0.35">
      <c r="B270" s="17" t="s">
        <v>140</v>
      </c>
      <c r="C270" s="18">
        <v>2.898309853414122E-2</v>
      </c>
      <c r="D270" s="18">
        <v>3.2439746586937268E-2</v>
      </c>
      <c r="E270" s="18">
        <v>2.516618211293473E-2</v>
      </c>
      <c r="G270" s="18">
        <v>5.7857732386921538E-3</v>
      </c>
      <c r="H270" s="18">
        <v>5.4840220010096308E-2</v>
      </c>
      <c r="I270" s="18">
        <v>1.8748107529962209E-2</v>
      </c>
      <c r="J270" s="18">
        <v>0</v>
      </c>
      <c r="L270" s="18">
        <v>9.2320578218880959E-3</v>
      </c>
      <c r="M270" s="18">
        <v>3.2869670763499372E-2</v>
      </c>
      <c r="N270" s="18">
        <v>1.6952316765449092E-2</v>
      </c>
      <c r="O270" s="18">
        <v>5.8746160515832112E-2</v>
      </c>
      <c r="P270" s="18">
        <v>1.5680970164983661E-2</v>
      </c>
      <c r="R270" s="18">
        <v>3.3913307831074518E-2</v>
      </c>
      <c r="S270" s="18">
        <v>4.8736550144832191E-2</v>
      </c>
      <c r="T270" s="18">
        <v>1.557702758761741E-2</v>
      </c>
      <c r="U270" s="18">
        <v>9.2320578218880959E-3</v>
      </c>
      <c r="W270" s="18">
        <v>4.8750351963293831E-2</v>
      </c>
      <c r="X270" s="18">
        <v>2.2519164574932041E-2</v>
      </c>
      <c r="Y270" s="18">
        <v>4.3211917104921761E-2</v>
      </c>
      <c r="Z270" s="18">
        <v>1.425892528469269E-2</v>
      </c>
      <c r="AB270" s="18">
        <v>2.5205778725013429E-2</v>
      </c>
      <c r="AC270" s="18">
        <v>3.2409083087735623E-2</v>
      </c>
      <c r="AE270" s="18">
        <v>1.7806228202631731E-2</v>
      </c>
      <c r="AF270" s="18">
        <v>3.6493469710399858E-2</v>
      </c>
      <c r="AG270" s="18">
        <v>2.026949260880951E-2</v>
      </c>
      <c r="AH270" s="18">
        <v>6.839425924511662E-2</v>
      </c>
    </row>
    <row r="272" spans="2:34" ht="145" x14ac:dyDescent="0.35">
      <c r="B272" s="14" t="s">
        <v>178</v>
      </c>
    </row>
    <row r="273" spans="2:34" x14ac:dyDescent="0.35">
      <c r="B273" s="15" t="s">
        <v>15</v>
      </c>
    </row>
    <row r="274" spans="2:34" x14ac:dyDescent="0.35">
      <c r="B274" s="11" t="s">
        <v>55</v>
      </c>
      <c r="C274" s="16">
        <v>1005</v>
      </c>
      <c r="D274" s="16">
        <v>480</v>
      </c>
      <c r="E274" s="16">
        <v>523</v>
      </c>
      <c r="G274" s="16">
        <v>220</v>
      </c>
      <c r="H274" s="16">
        <v>394</v>
      </c>
      <c r="I274" s="16">
        <v>300</v>
      </c>
      <c r="J274" s="16">
        <v>91</v>
      </c>
      <c r="L274" s="16">
        <v>172</v>
      </c>
      <c r="M274" s="16">
        <v>141</v>
      </c>
      <c r="N274" s="16">
        <v>125</v>
      </c>
      <c r="O274" s="16">
        <v>118</v>
      </c>
      <c r="P274" s="16">
        <v>111</v>
      </c>
      <c r="R274" s="16">
        <v>303</v>
      </c>
      <c r="S274" s="16">
        <v>307</v>
      </c>
      <c r="T274" s="16">
        <v>223</v>
      </c>
      <c r="U274" s="16">
        <v>172</v>
      </c>
      <c r="W274" s="16">
        <v>189</v>
      </c>
      <c r="X274" s="16">
        <v>302</v>
      </c>
      <c r="Y274" s="16">
        <v>206</v>
      </c>
      <c r="Z274" s="16">
        <v>280</v>
      </c>
      <c r="AB274" s="16">
        <v>474</v>
      </c>
      <c r="AC274" s="16">
        <v>527</v>
      </c>
      <c r="AE274" s="16">
        <v>314</v>
      </c>
      <c r="AF274" s="16">
        <v>197</v>
      </c>
      <c r="AG274" s="16">
        <v>355</v>
      </c>
      <c r="AH274" s="16">
        <v>139</v>
      </c>
    </row>
    <row r="275" spans="2:34" x14ac:dyDescent="0.35">
      <c r="B275" s="12" t="s">
        <v>56</v>
      </c>
      <c r="C275" s="16">
        <v>1008</v>
      </c>
      <c r="D275" s="16">
        <v>502</v>
      </c>
      <c r="E275" s="16">
        <v>503</v>
      </c>
      <c r="G275" s="16">
        <v>221</v>
      </c>
      <c r="H275" s="16">
        <v>414</v>
      </c>
      <c r="I275" s="16">
        <v>283</v>
      </c>
      <c r="J275" s="16">
        <v>90</v>
      </c>
      <c r="L275" s="16">
        <v>171</v>
      </c>
      <c r="M275" s="16">
        <v>131</v>
      </c>
      <c r="N275" s="16">
        <v>156</v>
      </c>
      <c r="O275" s="16">
        <v>111</v>
      </c>
      <c r="P275" s="16">
        <v>95</v>
      </c>
      <c r="R275" s="16">
        <v>277</v>
      </c>
      <c r="S275" s="16">
        <v>308</v>
      </c>
      <c r="T275" s="16">
        <v>252</v>
      </c>
      <c r="U275" s="16">
        <v>171</v>
      </c>
      <c r="W275" s="16">
        <v>202</v>
      </c>
      <c r="X275" s="16">
        <v>311</v>
      </c>
      <c r="Y275" s="16">
        <v>200</v>
      </c>
      <c r="Z275" s="16">
        <v>268</v>
      </c>
      <c r="AB275" s="16">
        <v>470</v>
      </c>
      <c r="AC275" s="16">
        <v>534</v>
      </c>
      <c r="AE275" s="16">
        <v>315</v>
      </c>
      <c r="AF275" s="16">
        <v>195</v>
      </c>
      <c r="AG275" s="16">
        <v>359</v>
      </c>
      <c r="AH275" s="16">
        <v>139</v>
      </c>
    </row>
    <row r="276" spans="2:34" ht="29" x14ac:dyDescent="0.35">
      <c r="B276" s="17" t="s">
        <v>179</v>
      </c>
      <c r="C276" s="18">
        <v>0.33459855293966062</v>
      </c>
      <c r="D276" s="18">
        <v>0.33908362656290802</v>
      </c>
      <c r="E276" s="18">
        <v>0.33197856952377469</v>
      </c>
      <c r="G276" s="18">
        <v>0.44997153449997862</v>
      </c>
      <c r="H276" s="18">
        <v>0.32105955052352031</v>
      </c>
      <c r="I276" s="18">
        <v>0.26425538885960143</v>
      </c>
      <c r="J276" s="18">
        <v>0.33488727922114653</v>
      </c>
      <c r="L276" s="18">
        <v>0.46973479491599568</v>
      </c>
      <c r="M276" s="18">
        <v>0.36613005556211259</v>
      </c>
      <c r="N276" s="18">
        <v>0.22722169292583511</v>
      </c>
      <c r="O276" s="18">
        <v>0.39543272074843339</v>
      </c>
      <c r="P276" s="18">
        <v>0.32135076025027998</v>
      </c>
      <c r="R276" s="18">
        <v>0.34366196397134829</v>
      </c>
      <c r="S276" s="18">
        <v>0.34705194376500997</v>
      </c>
      <c r="T276" s="18">
        <v>0.21733510940899309</v>
      </c>
      <c r="U276" s="18">
        <v>0.46973479491599568</v>
      </c>
      <c r="W276" s="18">
        <v>0.31774816778895493</v>
      </c>
      <c r="X276" s="18">
        <v>0.29992578024078081</v>
      </c>
      <c r="Y276" s="18">
        <v>0.29037125373996198</v>
      </c>
      <c r="Z276" s="18">
        <v>0.42124369303958531</v>
      </c>
      <c r="AB276" s="18">
        <v>0.31959268050474759</v>
      </c>
      <c r="AC276" s="18">
        <v>0.34680219255399508</v>
      </c>
      <c r="AE276" s="18">
        <v>0.36372458074104819</v>
      </c>
      <c r="AF276" s="18">
        <v>0.31759086194022318</v>
      </c>
      <c r="AG276" s="18">
        <v>0.32371207019406151</v>
      </c>
      <c r="AH276" s="18">
        <v>0.32049131490197891</v>
      </c>
    </row>
    <row r="277" spans="2:34" ht="29" x14ac:dyDescent="0.35">
      <c r="B277" s="17" t="s">
        <v>180</v>
      </c>
      <c r="C277" s="18">
        <v>0.40108400425504648</v>
      </c>
      <c r="D277" s="18">
        <v>0.43012466516059639</v>
      </c>
      <c r="E277" s="18">
        <v>0.37183950703643998</v>
      </c>
      <c r="G277" s="18">
        <v>0.38148827859744389</v>
      </c>
      <c r="H277" s="18">
        <v>0.38288873205561119</v>
      </c>
      <c r="I277" s="18">
        <v>0.44281247710314892</v>
      </c>
      <c r="J277" s="18">
        <v>0.40147815681613508</v>
      </c>
      <c r="L277" s="18">
        <v>0.37084581874120742</v>
      </c>
      <c r="M277" s="18">
        <v>0.35139232916982299</v>
      </c>
      <c r="N277" s="18">
        <v>0.49810873737179567</v>
      </c>
      <c r="O277" s="18">
        <v>0.34261432201655939</v>
      </c>
      <c r="P277" s="18">
        <v>0.39724707384221758</v>
      </c>
      <c r="R277" s="18">
        <v>0.37763662147187799</v>
      </c>
      <c r="S277" s="18">
        <v>0.36884484419738178</v>
      </c>
      <c r="T277" s="18">
        <v>0.48689904499484138</v>
      </c>
      <c r="U277" s="18">
        <v>0.37084581874120742</v>
      </c>
      <c r="W277" s="18">
        <v>0.36276020514929441</v>
      </c>
      <c r="X277" s="18">
        <v>0.37814672658703591</v>
      </c>
      <c r="Y277" s="18">
        <v>0.45526935251040479</v>
      </c>
      <c r="Z277" s="18">
        <v>0.42648063187771679</v>
      </c>
      <c r="AB277" s="18">
        <v>0.4359894866332219</v>
      </c>
      <c r="AC277" s="18">
        <v>0.369296277171904</v>
      </c>
      <c r="AE277" s="18">
        <v>0.38329830861996472</v>
      </c>
      <c r="AF277" s="18">
        <v>0.4525211719630497</v>
      </c>
      <c r="AG277" s="18">
        <v>0.39294063601737561</v>
      </c>
      <c r="AH277" s="18">
        <v>0.39021158092321229</v>
      </c>
    </row>
    <row r="278" spans="2:34" x14ac:dyDescent="0.35">
      <c r="B278" s="17" t="s">
        <v>181</v>
      </c>
      <c r="C278" s="18">
        <v>0.26431744280529301</v>
      </c>
      <c r="D278" s="18">
        <v>0.23079170827649559</v>
      </c>
      <c r="E278" s="18">
        <v>0.29618192343978522</v>
      </c>
      <c r="G278" s="18">
        <v>0.16854018690257741</v>
      </c>
      <c r="H278" s="18">
        <v>0.29605171742086839</v>
      </c>
      <c r="I278" s="18">
        <v>0.29293213403724983</v>
      </c>
      <c r="J278" s="18">
        <v>0.26363456396271873</v>
      </c>
      <c r="L278" s="18">
        <v>0.15941938634279701</v>
      </c>
      <c r="M278" s="18">
        <v>0.28247761526806431</v>
      </c>
      <c r="N278" s="18">
        <v>0.27466956970236872</v>
      </c>
      <c r="O278" s="18">
        <v>0.26195295723500711</v>
      </c>
      <c r="P278" s="18">
        <v>0.28140216590750239</v>
      </c>
      <c r="R278" s="18">
        <v>0.27870141455677377</v>
      </c>
      <c r="S278" s="18">
        <v>0.2841032120376083</v>
      </c>
      <c r="T278" s="18">
        <v>0.29576584559616509</v>
      </c>
      <c r="U278" s="18">
        <v>0.15941938634279701</v>
      </c>
      <c r="W278" s="18">
        <v>0.31949162706175083</v>
      </c>
      <c r="X278" s="18">
        <v>0.32192749317218311</v>
      </c>
      <c r="Y278" s="18">
        <v>0.25435939374963318</v>
      </c>
      <c r="Z278" s="18">
        <v>0.15227567508269799</v>
      </c>
      <c r="AB278" s="18">
        <v>0.2444178328620305</v>
      </c>
      <c r="AC278" s="18">
        <v>0.28390153027410092</v>
      </c>
      <c r="AE278" s="18">
        <v>0.25297711063898698</v>
      </c>
      <c r="AF278" s="18">
        <v>0.22988796609672699</v>
      </c>
      <c r="AG278" s="18">
        <v>0.28334729378856288</v>
      </c>
      <c r="AH278" s="18">
        <v>0.28929710417480881</v>
      </c>
    </row>
    <row r="280" spans="2:34" ht="72.5" x14ac:dyDescent="0.35">
      <c r="B280" s="14" t="s">
        <v>182</v>
      </c>
    </row>
    <row r="281" spans="2:34" x14ac:dyDescent="0.35">
      <c r="B281" s="15" t="s">
        <v>15</v>
      </c>
    </row>
    <row r="282" spans="2:34" x14ac:dyDescent="0.35">
      <c r="B282" s="11" t="s">
        <v>55</v>
      </c>
      <c r="C282" s="16">
        <v>1005</v>
      </c>
      <c r="D282" s="16">
        <v>480</v>
      </c>
      <c r="E282" s="16">
        <v>523</v>
      </c>
      <c r="G282" s="16">
        <v>220</v>
      </c>
      <c r="H282" s="16">
        <v>394</v>
      </c>
      <c r="I282" s="16">
        <v>300</v>
      </c>
      <c r="J282" s="16">
        <v>91</v>
      </c>
      <c r="L282" s="16">
        <v>172</v>
      </c>
      <c r="M282" s="16">
        <v>141</v>
      </c>
      <c r="N282" s="16">
        <v>125</v>
      </c>
      <c r="O282" s="16">
        <v>118</v>
      </c>
      <c r="P282" s="16">
        <v>111</v>
      </c>
      <c r="R282" s="16">
        <v>303</v>
      </c>
      <c r="S282" s="16">
        <v>307</v>
      </c>
      <c r="T282" s="16">
        <v>223</v>
      </c>
      <c r="U282" s="16">
        <v>172</v>
      </c>
      <c r="W282" s="16">
        <v>189</v>
      </c>
      <c r="X282" s="16">
        <v>302</v>
      </c>
      <c r="Y282" s="16">
        <v>206</v>
      </c>
      <c r="Z282" s="16">
        <v>280</v>
      </c>
      <c r="AB282" s="16">
        <v>474</v>
      </c>
      <c r="AC282" s="16">
        <v>527</v>
      </c>
      <c r="AE282" s="16">
        <v>314</v>
      </c>
      <c r="AF282" s="16">
        <v>197</v>
      </c>
      <c r="AG282" s="16">
        <v>355</v>
      </c>
      <c r="AH282" s="16">
        <v>139</v>
      </c>
    </row>
    <row r="283" spans="2:34" x14ac:dyDescent="0.35">
      <c r="B283" s="12" t="s">
        <v>56</v>
      </c>
      <c r="C283" s="16">
        <v>1008</v>
      </c>
      <c r="D283" s="16">
        <v>502</v>
      </c>
      <c r="E283" s="16">
        <v>503</v>
      </c>
      <c r="G283" s="16">
        <v>221</v>
      </c>
      <c r="H283" s="16">
        <v>414</v>
      </c>
      <c r="I283" s="16">
        <v>283</v>
      </c>
      <c r="J283" s="16">
        <v>90</v>
      </c>
      <c r="L283" s="16">
        <v>171</v>
      </c>
      <c r="M283" s="16">
        <v>131</v>
      </c>
      <c r="N283" s="16">
        <v>156</v>
      </c>
      <c r="O283" s="16">
        <v>111</v>
      </c>
      <c r="P283" s="16">
        <v>95</v>
      </c>
      <c r="R283" s="16">
        <v>277</v>
      </c>
      <c r="S283" s="16">
        <v>308</v>
      </c>
      <c r="T283" s="16">
        <v>252</v>
      </c>
      <c r="U283" s="16">
        <v>171</v>
      </c>
      <c r="W283" s="16">
        <v>202</v>
      </c>
      <c r="X283" s="16">
        <v>311</v>
      </c>
      <c r="Y283" s="16">
        <v>200</v>
      </c>
      <c r="Z283" s="16">
        <v>268</v>
      </c>
      <c r="AB283" s="16">
        <v>470</v>
      </c>
      <c r="AC283" s="16">
        <v>534</v>
      </c>
      <c r="AE283" s="16">
        <v>315</v>
      </c>
      <c r="AF283" s="16">
        <v>195</v>
      </c>
      <c r="AG283" s="16">
        <v>359</v>
      </c>
      <c r="AH283" s="16">
        <v>139</v>
      </c>
    </row>
    <row r="284" spans="2:34" ht="29" x14ac:dyDescent="0.35">
      <c r="B284" s="17" t="s">
        <v>179</v>
      </c>
      <c r="C284" s="18">
        <v>0.41647115122757472</v>
      </c>
      <c r="D284" s="18">
        <v>0.41860180108670508</v>
      </c>
      <c r="E284" s="18">
        <v>0.41416894167633178</v>
      </c>
      <c r="G284" s="18">
        <v>0.45668918910864609</v>
      </c>
      <c r="H284" s="18">
        <v>0.40988293709790169</v>
      </c>
      <c r="I284" s="18">
        <v>0.38043526984621773</v>
      </c>
      <c r="J284" s="18">
        <v>0.46139747199477188</v>
      </c>
      <c r="L284" s="18">
        <v>0.41868491785538942</v>
      </c>
      <c r="M284" s="18">
        <v>0.46622243867771268</v>
      </c>
      <c r="N284" s="18">
        <v>0.35154486680866132</v>
      </c>
      <c r="O284" s="18">
        <v>0.43181260827601481</v>
      </c>
      <c r="P284" s="18">
        <v>0.46165114146848502</v>
      </c>
      <c r="R284" s="18">
        <v>0.47757830493315018</v>
      </c>
      <c r="S284" s="18">
        <v>0.40070300823838167</v>
      </c>
      <c r="T284" s="18">
        <v>0.36705531297131339</v>
      </c>
      <c r="U284" s="18">
        <v>0.41868491785538942</v>
      </c>
      <c r="W284" s="18">
        <v>0.38906173650974579</v>
      </c>
      <c r="X284" s="18">
        <v>0.39308223415344029</v>
      </c>
      <c r="Y284" s="18">
        <v>0.396637177123639</v>
      </c>
      <c r="Z284" s="18">
        <v>0.48300263908393831</v>
      </c>
      <c r="AB284" s="18">
        <v>0.42915533292507202</v>
      </c>
      <c r="AC284" s="18">
        <v>0.4025832222528099</v>
      </c>
      <c r="AE284" s="18">
        <v>0.42106796744853359</v>
      </c>
      <c r="AF284" s="18">
        <v>0.3914112416559446</v>
      </c>
      <c r="AG284" s="18">
        <v>0.42887424876113212</v>
      </c>
      <c r="AH284" s="18">
        <v>0.40916326475953929</v>
      </c>
    </row>
    <row r="285" spans="2:34" ht="29" x14ac:dyDescent="0.35">
      <c r="B285" s="17" t="s">
        <v>180</v>
      </c>
      <c r="C285" s="18">
        <v>0.37327473916325782</v>
      </c>
      <c r="D285" s="18">
        <v>0.3773520674074381</v>
      </c>
      <c r="E285" s="18">
        <v>0.37127625947428178</v>
      </c>
      <c r="G285" s="18">
        <v>0.34429517553334671</v>
      </c>
      <c r="H285" s="18">
        <v>0.35463461128304802</v>
      </c>
      <c r="I285" s="18">
        <v>0.41745182501708877</v>
      </c>
      <c r="J285" s="18">
        <v>0.39104918830812008</v>
      </c>
      <c r="L285" s="18">
        <v>0.41133042374384071</v>
      </c>
      <c r="M285" s="18">
        <v>0.32057996643661019</v>
      </c>
      <c r="N285" s="18">
        <v>0.39121593597770749</v>
      </c>
      <c r="O285" s="18">
        <v>0.37470006714171261</v>
      </c>
      <c r="P285" s="18">
        <v>0.32791806226726999</v>
      </c>
      <c r="R285" s="18">
        <v>0.32071860438919902</v>
      </c>
      <c r="S285" s="18">
        <v>0.37085466127148498</v>
      </c>
      <c r="T285" s="18">
        <v>0.40809901548141148</v>
      </c>
      <c r="U285" s="18">
        <v>0.41133042374384071</v>
      </c>
      <c r="W285" s="18">
        <v>0.38908920072365227</v>
      </c>
      <c r="X285" s="18">
        <v>0.36048564668211469</v>
      </c>
      <c r="Y285" s="18">
        <v>0.39018534185877662</v>
      </c>
      <c r="Z285" s="18">
        <v>0.36488675504804491</v>
      </c>
      <c r="AB285" s="18">
        <v>0.37177981396319271</v>
      </c>
      <c r="AC285" s="18">
        <v>0.3756707225670553</v>
      </c>
      <c r="AE285" s="18">
        <v>0.3185657324514678</v>
      </c>
      <c r="AF285" s="18">
        <v>0.41603474089607739</v>
      </c>
      <c r="AG285" s="18">
        <v>0.37423054420560731</v>
      </c>
      <c r="AH285" s="18">
        <v>0.43506081123430668</v>
      </c>
    </row>
    <row r="286" spans="2:34" x14ac:dyDescent="0.35">
      <c r="B286" s="17" t="s">
        <v>181</v>
      </c>
      <c r="C286" s="18">
        <v>0.2102541096091676</v>
      </c>
      <c r="D286" s="18">
        <v>0.20404613150585679</v>
      </c>
      <c r="E286" s="18">
        <v>0.21455479884938619</v>
      </c>
      <c r="G286" s="18">
        <v>0.1990156353580072</v>
      </c>
      <c r="H286" s="18">
        <v>0.23548245161905029</v>
      </c>
      <c r="I286" s="18">
        <v>0.20211290513669339</v>
      </c>
      <c r="J286" s="18">
        <v>0.1475533396971081</v>
      </c>
      <c r="L286" s="18">
        <v>0.1699846584007699</v>
      </c>
      <c r="M286" s="18">
        <v>0.21319759488567711</v>
      </c>
      <c r="N286" s="18">
        <v>0.25723919721363081</v>
      </c>
      <c r="O286" s="18">
        <v>0.19348732458227261</v>
      </c>
      <c r="P286" s="18">
        <v>0.2104307962642451</v>
      </c>
      <c r="R286" s="18">
        <v>0.20170309067765091</v>
      </c>
      <c r="S286" s="18">
        <v>0.22844233049013349</v>
      </c>
      <c r="T286" s="18">
        <v>0.22484567154727489</v>
      </c>
      <c r="U286" s="18">
        <v>0.1699846584007699</v>
      </c>
      <c r="W286" s="18">
        <v>0.22184906276660199</v>
      </c>
      <c r="X286" s="18">
        <v>0.2464321191644448</v>
      </c>
      <c r="Y286" s="18">
        <v>0.21317748101758449</v>
      </c>
      <c r="Z286" s="18">
        <v>0.15211060586801689</v>
      </c>
      <c r="AB286" s="18">
        <v>0.1990648531117353</v>
      </c>
      <c r="AC286" s="18">
        <v>0.22174605518013479</v>
      </c>
      <c r="AE286" s="18">
        <v>0.26036630009999839</v>
      </c>
      <c r="AF286" s="18">
        <v>0.1925540174479779</v>
      </c>
      <c r="AG286" s="18">
        <v>0.19689520703326061</v>
      </c>
      <c r="AH286" s="18">
        <v>0.15577592400615409</v>
      </c>
    </row>
    <row r="288" spans="2:34" ht="87" x14ac:dyDescent="0.35">
      <c r="B288" s="14" t="s">
        <v>183</v>
      </c>
    </row>
    <row r="289" spans="2:34" x14ac:dyDescent="0.35">
      <c r="B289" s="15" t="s">
        <v>15</v>
      </c>
    </row>
    <row r="290" spans="2:34" x14ac:dyDescent="0.35">
      <c r="B290" s="11" t="s">
        <v>55</v>
      </c>
      <c r="C290" s="16">
        <v>1005</v>
      </c>
      <c r="D290" s="16">
        <v>480</v>
      </c>
      <c r="E290" s="16">
        <v>523</v>
      </c>
      <c r="G290" s="16">
        <v>220</v>
      </c>
      <c r="H290" s="16">
        <v>394</v>
      </c>
      <c r="I290" s="16">
        <v>300</v>
      </c>
      <c r="J290" s="16">
        <v>91</v>
      </c>
      <c r="L290" s="16">
        <v>172</v>
      </c>
      <c r="M290" s="16">
        <v>141</v>
      </c>
      <c r="N290" s="16">
        <v>125</v>
      </c>
      <c r="O290" s="16">
        <v>118</v>
      </c>
      <c r="P290" s="16">
        <v>111</v>
      </c>
      <c r="R290" s="16">
        <v>303</v>
      </c>
      <c r="S290" s="16">
        <v>307</v>
      </c>
      <c r="T290" s="16">
        <v>223</v>
      </c>
      <c r="U290" s="16">
        <v>172</v>
      </c>
      <c r="W290" s="16">
        <v>189</v>
      </c>
      <c r="X290" s="16">
        <v>302</v>
      </c>
      <c r="Y290" s="16">
        <v>206</v>
      </c>
      <c r="Z290" s="16">
        <v>280</v>
      </c>
      <c r="AB290" s="16">
        <v>474</v>
      </c>
      <c r="AC290" s="16">
        <v>527</v>
      </c>
      <c r="AE290" s="16">
        <v>314</v>
      </c>
      <c r="AF290" s="16">
        <v>197</v>
      </c>
      <c r="AG290" s="16">
        <v>355</v>
      </c>
      <c r="AH290" s="16">
        <v>139</v>
      </c>
    </row>
    <row r="291" spans="2:34" x14ac:dyDescent="0.35">
      <c r="B291" s="12" t="s">
        <v>56</v>
      </c>
      <c r="C291" s="16">
        <v>1008</v>
      </c>
      <c r="D291" s="16">
        <v>502</v>
      </c>
      <c r="E291" s="16">
        <v>503</v>
      </c>
      <c r="G291" s="16">
        <v>221</v>
      </c>
      <c r="H291" s="16">
        <v>414</v>
      </c>
      <c r="I291" s="16">
        <v>283</v>
      </c>
      <c r="J291" s="16">
        <v>90</v>
      </c>
      <c r="L291" s="16">
        <v>171</v>
      </c>
      <c r="M291" s="16">
        <v>131</v>
      </c>
      <c r="N291" s="16">
        <v>156</v>
      </c>
      <c r="O291" s="16">
        <v>111</v>
      </c>
      <c r="P291" s="16">
        <v>95</v>
      </c>
      <c r="R291" s="16">
        <v>277</v>
      </c>
      <c r="S291" s="16">
        <v>308</v>
      </c>
      <c r="T291" s="16">
        <v>252</v>
      </c>
      <c r="U291" s="16">
        <v>171</v>
      </c>
      <c r="W291" s="16">
        <v>202</v>
      </c>
      <c r="X291" s="16">
        <v>311</v>
      </c>
      <c r="Y291" s="16">
        <v>200</v>
      </c>
      <c r="Z291" s="16">
        <v>268</v>
      </c>
      <c r="AB291" s="16">
        <v>470</v>
      </c>
      <c r="AC291" s="16">
        <v>534</v>
      </c>
      <c r="AE291" s="16">
        <v>315</v>
      </c>
      <c r="AF291" s="16">
        <v>195</v>
      </c>
      <c r="AG291" s="16">
        <v>359</v>
      </c>
      <c r="AH291" s="16">
        <v>139</v>
      </c>
    </row>
    <row r="292" spans="2:34" ht="29" x14ac:dyDescent="0.35">
      <c r="B292" s="17" t="s">
        <v>179</v>
      </c>
      <c r="C292" s="18">
        <v>0.39738496869557449</v>
      </c>
      <c r="D292" s="18">
        <v>0.37677595548867271</v>
      </c>
      <c r="E292" s="18">
        <v>0.42015788656269543</v>
      </c>
      <c r="G292" s="18">
        <v>0.48416204331847301</v>
      </c>
      <c r="H292" s="18">
        <v>0.39214661206329671</v>
      </c>
      <c r="I292" s="18">
        <v>0.33810183440672831</v>
      </c>
      <c r="J292" s="18">
        <v>0.39494446168250691</v>
      </c>
      <c r="L292" s="18">
        <v>0.40806886943755072</v>
      </c>
      <c r="M292" s="18">
        <v>0.42799006344827217</v>
      </c>
      <c r="N292" s="18">
        <v>0.35994550860355229</v>
      </c>
      <c r="O292" s="18">
        <v>0.37848172970837057</v>
      </c>
      <c r="P292" s="18">
        <v>0.37101104710357657</v>
      </c>
      <c r="R292" s="18">
        <v>0.40990622324189208</v>
      </c>
      <c r="S292" s="18">
        <v>0.40751439336350093</v>
      </c>
      <c r="T292" s="18">
        <v>0.36394858452880702</v>
      </c>
      <c r="U292" s="18">
        <v>0.40806886943755072</v>
      </c>
      <c r="W292" s="18">
        <v>0.43615217102841408</v>
      </c>
      <c r="X292" s="18">
        <v>0.3912386307897065</v>
      </c>
      <c r="Y292" s="18">
        <v>0.33542252079411761</v>
      </c>
      <c r="Z292" s="18">
        <v>0.42296741309393399</v>
      </c>
      <c r="AB292" s="18">
        <v>0.38399041789832378</v>
      </c>
      <c r="AC292" s="18">
        <v>0.41029502282157299</v>
      </c>
      <c r="AE292" s="18">
        <v>0.42289016556243952</v>
      </c>
      <c r="AF292" s="18">
        <v>0.39546361473453762</v>
      </c>
      <c r="AG292" s="18">
        <v>0.3907011070088619</v>
      </c>
      <c r="AH292" s="18">
        <v>0.3593764628700184</v>
      </c>
    </row>
    <row r="293" spans="2:34" ht="29" x14ac:dyDescent="0.35">
      <c r="B293" s="17" t="s">
        <v>180</v>
      </c>
      <c r="C293" s="18">
        <v>0.36684501512587148</v>
      </c>
      <c r="D293" s="18">
        <v>0.39447772335376102</v>
      </c>
      <c r="E293" s="18">
        <v>0.33575428383892592</v>
      </c>
      <c r="G293" s="18">
        <v>0.35177831673628429</v>
      </c>
      <c r="H293" s="18">
        <v>0.35617350949121068</v>
      </c>
      <c r="I293" s="18">
        <v>0.37922462221678199</v>
      </c>
      <c r="J293" s="18">
        <v>0.41391456409364519</v>
      </c>
      <c r="L293" s="18">
        <v>0.3995297569627459</v>
      </c>
      <c r="M293" s="18">
        <v>0.3502043881948253</v>
      </c>
      <c r="N293" s="18">
        <v>0.41741151771879831</v>
      </c>
      <c r="O293" s="18">
        <v>0.36962755656933688</v>
      </c>
      <c r="P293" s="18">
        <v>0.34797408102707861</v>
      </c>
      <c r="R293" s="18">
        <v>0.35500922732122719</v>
      </c>
      <c r="S293" s="18">
        <v>0.33814344201383578</v>
      </c>
      <c r="T293" s="18">
        <v>0.3926969823978062</v>
      </c>
      <c r="U293" s="18">
        <v>0.3995297569627459</v>
      </c>
      <c r="W293" s="18">
        <v>0.38342472656580029</v>
      </c>
      <c r="X293" s="18">
        <v>0.35092389159977472</v>
      </c>
      <c r="Y293" s="18">
        <v>0.37522815146630489</v>
      </c>
      <c r="Z293" s="18">
        <v>0.37006798037313737</v>
      </c>
      <c r="AB293" s="18">
        <v>0.39192748001925648</v>
      </c>
      <c r="AC293" s="18">
        <v>0.34180509610362381</v>
      </c>
      <c r="AE293" s="18">
        <v>0.34952770637172431</v>
      </c>
      <c r="AF293" s="18">
        <v>0.35897296006232321</v>
      </c>
      <c r="AG293" s="18">
        <v>0.37812482017904031</v>
      </c>
      <c r="AH293" s="18">
        <v>0.38810489996179981</v>
      </c>
    </row>
    <row r="294" spans="2:34" x14ac:dyDescent="0.35">
      <c r="B294" s="17" t="s">
        <v>181</v>
      </c>
      <c r="C294" s="18">
        <v>0.23577001617855409</v>
      </c>
      <c r="D294" s="18">
        <v>0.22874632115756641</v>
      </c>
      <c r="E294" s="18">
        <v>0.24408782959837871</v>
      </c>
      <c r="G294" s="18">
        <v>0.16405963994524261</v>
      </c>
      <c r="H294" s="18">
        <v>0.2516798784454925</v>
      </c>
      <c r="I294" s="18">
        <v>0.28267354337648981</v>
      </c>
      <c r="J294" s="18">
        <v>0.19114097422384779</v>
      </c>
      <c r="L294" s="18">
        <v>0.1924013735997033</v>
      </c>
      <c r="M294" s="18">
        <v>0.2218055483569025</v>
      </c>
      <c r="N294" s="18">
        <v>0.22264297367764899</v>
      </c>
      <c r="O294" s="18">
        <v>0.25189071372229238</v>
      </c>
      <c r="P294" s="18">
        <v>0.28101487186934487</v>
      </c>
      <c r="R294" s="18">
        <v>0.23508454943688059</v>
      </c>
      <c r="S294" s="18">
        <v>0.25434216462266329</v>
      </c>
      <c r="T294" s="18">
        <v>0.24335443307338639</v>
      </c>
      <c r="U294" s="18">
        <v>0.1924013735997033</v>
      </c>
      <c r="W294" s="18">
        <v>0.18042310240578571</v>
      </c>
      <c r="X294" s="18">
        <v>0.25783747761051862</v>
      </c>
      <c r="Y294" s="18">
        <v>0.2893493277395775</v>
      </c>
      <c r="Z294" s="18">
        <v>0.20696460653292861</v>
      </c>
      <c r="AB294" s="18">
        <v>0.2240821020824196</v>
      </c>
      <c r="AC294" s="18">
        <v>0.24789988107480321</v>
      </c>
      <c r="AE294" s="18">
        <v>0.227582128065836</v>
      </c>
      <c r="AF294" s="18">
        <v>0.24556342520313909</v>
      </c>
      <c r="AG294" s="18">
        <v>0.2311740728120979</v>
      </c>
      <c r="AH294" s="18">
        <v>0.25251863716818179</v>
      </c>
    </row>
    <row r="296" spans="2:34" ht="87" x14ac:dyDescent="0.35">
      <c r="B296" s="14" t="s">
        <v>184</v>
      </c>
    </row>
    <row r="297" spans="2:34" x14ac:dyDescent="0.35">
      <c r="B297" s="15" t="s">
        <v>15</v>
      </c>
    </row>
    <row r="298" spans="2:34" x14ac:dyDescent="0.35">
      <c r="B298" s="11" t="s">
        <v>55</v>
      </c>
      <c r="C298" s="16">
        <v>1005</v>
      </c>
      <c r="D298" s="16">
        <v>480</v>
      </c>
      <c r="E298" s="16">
        <v>523</v>
      </c>
      <c r="G298" s="16">
        <v>220</v>
      </c>
      <c r="H298" s="16">
        <v>394</v>
      </c>
      <c r="I298" s="16">
        <v>300</v>
      </c>
      <c r="J298" s="16">
        <v>91</v>
      </c>
      <c r="L298" s="16">
        <v>172</v>
      </c>
      <c r="M298" s="16">
        <v>141</v>
      </c>
      <c r="N298" s="16">
        <v>125</v>
      </c>
      <c r="O298" s="16">
        <v>118</v>
      </c>
      <c r="P298" s="16">
        <v>111</v>
      </c>
      <c r="R298" s="16">
        <v>303</v>
      </c>
      <c r="S298" s="16">
        <v>307</v>
      </c>
      <c r="T298" s="16">
        <v>223</v>
      </c>
      <c r="U298" s="16">
        <v>172</v>
      </c>
      <c r="W298" s="16">
        <v>189</v>
      </c>
      <c r="X298" s="16">
        <v>302</v>
      </c>
      <c r="Y298" s="16">
        <v>206</v>
      </c>
      <c r="Z298" s="16">
        <v>280</v>
      </c>
      <c r="AB298" s="16">
        <v>474</v>
      </c>
      <c r="AC298" s="16">
        <v>527</v>
      </c>
      <c r="AE298" s="16">
        <v>314</v>
      </c>
      <c r="AF298" s="16">
        <v>197</v>
      </c>
      <c r="AG298" s="16">
        <v>355</v>
      </c>
      <c r="AH298" s="16">
        <v>139</v>
      </c>
    </row>
    <row r="299" spans="2:34" x14ac:dyDescent="0.35">
      <c r="B299" s="12" t="s">
        <v>56</v>
      </c>
      <c r="C299" s="16">
        <v>1008</v>
      </c>
      <c r="D299" s="16">
        <v>502</v>
      </c>
      <c r="E299" s="16">
        <v>503</v>
      </c>
      <c r="G299" s="16">
        <v>221</v>
      </c>
      <c r="H299" s="16">
        <v>414</v>
      </c>
      <c r="I299" s="16">
        <v>283</v>
      </c>
      <c r="J299" s="16">
        <v>90</v>
      </c>
      <c r="L299" s="16">
        <v>171</v>
      </c>
      <c r="M299" s="16">
        <v>131</v>
      </c>
      <c r="N299" s="16">
        <v>156</v>
      </c>
      <c r="O299" s="16">
        <v>111</v>
      </c>
      <c r="P299" s="16">
        <v>95</v>
      </c>
      <c r="R299" s="16">
        <v>277</v>
      </c>
      <c r="S299" s="16">
        <v>308</v>
      </c>
      <c r="T299" s="16">
        <v>252</v>
      </c>
      <c r="U299" s="16">
        <v>171</v>
      </c>
      <c r="W299" s="16">
        <v>202</v>
      </c>
      <c r="X299" s="16">
        <v>311</v>
      </c>
      <c r="Y299" s="16">
        <v>200</v>
      </c>
      <c r="Z299" s="16">
        <v>268</v>
      </c>
      <c r="AB299" s="16">
        <v>470</v>
      </c>
      <c r="AC299" s="16">
        <v>534</v>
      </c>
      <c r="AE299" s="16">
        <v>315</v>
      </c>
      <c r="AF299" s="16">
        <v>195</v>
      </c>
      <c r="AG299" s="16">
        <v>359</v>
      </c>
      <c r="AH299" s="16">
        <v>139</v>
      </c>
    </row>
    <row r="300" spans="2:34" ht="29" x14ac:dyDescent="0.35">
      <c r="B300" s="17" t="s">
        <v>179</v>
      </c>
      <c r="C300" s="18">
        <v>0.23476382857820691</v>
      </c>
      <c r="D300" s="18">
        <v>0.2667650522984355</v>
      </c>
      <c r="E300" s="18">
        <v>0.2041281268983916</v>
      </c>
      <c r="G300" s="18">
        <v>0.36038598698020619</v>
      </c>
      <c r="H300" s="18">
        <v>0.22286861717363601</v>
      </c>
      <c r="I300" s="18">
        <v>0.1686788922315508</v>
      </c>
      <c r="J300" s="18">
        <v>0.18893065436943449</v>
      </c>
      <c r="L300" s="18">
        <v>0.41962333056001072</v>
      </c>
      <c r="M300" s="18">
        <v>0.23223465555499581</v>
      </c>
      <c r="N300" s="18">
        <v>0.17664999428518649</v>
      </c>
      <c r="O300" s="18">
        <v>0.20925258382517989</v>
      </c>
      <c r="P300" s="18">
        <v>0.1218043407543403</v>
      </c>
      <c r="R300" s="18">
        <v>0.189337302753599</v>
      </c>
      <c r="S300" s="18">
        <v>0.22150167819826169</v>
      </c>
      <c r="T300" s="18">
        <v>0.1749947644932241</v>
      </c>
      <c r="U300" s="18">
        <v>0.41962333056001072</v>
      </c>
      <c r="W300" s="18">
        <v>0.21764806599449249</v>
      </c>
      <c r="X300" s="18">
        <v>0.18854624154780231</v>
      </c>
      <c r="Y300" s="18">
        <v>0.2088605184127631</v>
      </c>
      <c r="Z300" s="18">
        <v>0.32324231136904752</v>
      </c>
      <c r="AB300" s="18">
        <v>0.23701940688890999</v>
      </c>
      <c r="AC300" s="18">
        <v>0.23262440402789861</v>
      </c>
      <c r="AE300" s="18">
        <v>0.2397719957089528</v>
      </c>
      <c r="AF300" s="18">
        <v>0.2119633845500403</v>
      </c>
      <c r="AG300" s="18">
        <v>0.25290747025647331</v>
      </c>
      <c r="AH300" s="18">
        <v>0.2084601415661283</v>
      </c>
    </row>
    <row r="301" spans="2:34" ht="29" x14ac:dyDescent="0.35">
      <c r="B301" s="17" t="s">
        <v>180</v>
      </c>
      <c r="C301" s="18">
        <v>0.32189867861295662</v>
      </c>
      <c r="D301" s="18">
        <v>0.35669852219287129</v>
      </c>
      <c r="E301" s="18">
        <v>0.28895327339235521</v>
      </c>
      <c r="G301" s="18">
        <v>0.41599510717229632</v>
      </c>
      <c r="H301" s="18">
        <v>0.30385544273387011</v>
      </c>
      <c r="I301" s="18">
        <v>0.28119380974586022</v>
      </c>
      <c r="J301" s="18">
        <v>0.30185144594355551</v>
      </c>
      <c r="L301" s="18">
        <v>0.25889949188216932</v>
      </c>
      <c r="M301" s="18">
        <v>0.28927156228024348</v>
      </c>
      <c r="N301" s="18">
        <v>0.39219786207432678</v>
      </c>
      <c r="O301" s="18">
        <v>0.3454734654157478</v>
      </c>
      <c r="P301" s="18">
        <v>0.3993484776134546</v>
      </c>
      <c r="R301" s="18">
        <v>0.34764335989419409</v>
      </c>
      <c r="S301" s="18">
        <v>0.33606767806825449</v>
      </c>
      <c r="T301" s="18">
        <v>0.31917980212074187</v>
      </c>
      <c r="U301" s="18">
        <v>0.25889949188216932</v>
      </c>
      <c r="W301" s="18">
        <v>0.3280113945006502</v>
      </c>
      <c r="X301" s="18">
        <v>0.29590217234134392</v>
      </c>
      <c r="Y301" s="18">
        <v>0.3031336112482057</v>
      </c>
      <c r="Z301" s="18">
        <v>0.38026097599488268</v>
      </c>
      <c r="AB301" s="18">
        <v>0.3247769195528491</v>
      </c>
      <c r="AC301" s="18">
        <v>0.31840673647006712</v>
      </c>
      <c r="AE301" s="18">
        <v>0.39157153803174899</v>
      </c>
      <c r="AF301" s="18">
        <v>0.34960173050871879</v>
      </c>
      <c r="AG301" s="18">
        <v>0.29550086879816712</v>
      </c>
      <c r="AH301" s="18">
        <v>0.19275305802638859</v>
      </c>
    </row>
    <row r="302" spans="2:34" x14ac:dyDescent="0.35">
      <c r="B302" s="17" t="s">
        <v>181</v>
      </c>
      <c r="C302" s="18">
        <v>0.44333749280883661</v>
      </c>
      <c r="D302" s="18">
        <v>0.37653642550869332</v>
      </c>
      <c r="E302" s="18">
        <v>0.50691859970925324</v>
      </c>
      <c r="G302" s="18">
        <v>0.22361890584749741</v>
      </c>
      <c r="H302" s="18">
        <v>0.47327594009249391</v>
      </c>
      <c r="I302" s="18">
        <v>0.55012729802258886</v>
      </c>
      <c r="J302" s="18">
        <v>0.50921789968701014</v>
      </c>
      <c r="L302" s="18">
        <v>0.32147717755782018</v>
      </c>
      <c r="M302" s="18">
        <v>0.47849378216476052</v>
      </c>
      <c r="N302" s="18">
        <v>0.43115214364048637</v>
      </c>
      <c r="O302" s="18">
        <v>0.44527395075907228</v>
      </c>
      <c r="P302" s="18">
        <v>0.47884718163220519</v>
      </c>
      <c r="R302" s="18">
        <v>0.46301933735220691</v>
      </c>
      <c r="S302" s="18">
        <v>0.44243064373348379</v>
      </c>
      <c r="T302" s="18">
        <v>0.5058254333860337</v>
      </c>
      <c r="U302" s="18">
        <v>0.32147717755782018</v>
      </c>
      <c r="W302" s="18">
        <v>0.45434053950485731</v>
      </c>
      <c r="X302" s="18">
        <v>0.5155515861108535</v>
      </c>
      <c r="Y302" s="18">
        <v>0.4880058703390312</v>
      </c>
      <c r="Z302" s="18">
        <v>0.29649671263607003</v>
      </c>
      <c r="AB302" s="18">
        <v>0.43820367355824091</v>
      </c>
      <c r="AC302" s="18">
        <v>0.4489688595020343</v>
      </c>
      <c r="AE302" s="18">
        <v>0.36865646625929799</v>
      </c>
      <c r="AF302" s="18">
        <v>0.43843488494124078</v>
      </c>
      <c r="AG302" s="18">
        <v>0.45159166094535969</v>
      </c>
      <c r="AH302" s="18">
        <v>0.59878680040748311</v>
      </c>
    </row>
    <row r="304" spans="2:34" ht="174" x14ac:dyDescent="0.35">
      <c r="B304" s="14" t="s">
        <v>185</v>
      </c>
    </row>
    <row r="305" spans="2:34" x14ac:dyDescent="0.35">
      <c r="B305" s="15" t="s">
        <v>15</v>
      </c>
    </row>
    <row r="306" spans="2:34" x14ac:dyDescent="0.35">
      <c r="B306" s="11" t="s">
        <v>55</v>
      </c>
      <c r="C306" s="16">
        <v>1005</v>
      </c>
      <c r="D306" s="16">
        <v>480</v>
      </c>
      <c r="E306" s="16">
        <v>523</v>
      </c>
      <c r="G306" s="16">
        <v>220</v>
      </c>
      <c r="H306" s="16">
        <v>394</v>
      </c>
      <c r="I306" s="16">
        <v>300</v>
      </c>
      <c r="J306" s="16">
        <v>91</v>
      </c>
      <c r="L306" s="16">
        <v>172</v>
      </c>
      <c r="M306" s="16">
        <v>141</v>
      </c>
      <c r="N306" s="16">
        <v>125</v>
      </c>
      <c r="O306" s="16">
        <v>118</v>
      </c>
      <c r="P306" s="16">
        <v>111</v>
      </c>
      <c r="R306" s="16">
        <v>303</v>
      </c>
      <c r="S306" s="16">
        <v>307</v>
      </c>
      <c r="T306" s="16">
        <v>223</v>
      </c>
      <c r="U306" s="16">
        <v>172</v>
      </c>
      <c r="W306" s="16">
        <v>189</v>
      </c>
      <c r="X306" s="16">
        <v>302</v>
      </c>
      <c r="Y306" s="16">
        <v>206</v>
      </c>
      <c r="Z306" s="16">
        <v>280</v>
      </c>
      <c r="AB306" s="16">
        <v>474</v>
      </c>
      <c r="AC306" s="16">
        <v>527</v>
      </c>
      <c r="AE306" s="16">
        <v>314</v>
      </c>
      <c r="AF306" s="16">
        <v>197</v>
      </c>
      <c r="AG306" s="16">
        <v>355</v>
      </c>
      <c r="AH306" s="16">
        <v>139</v>
      </c>
    </row>
    <row r="307" spans="2:34" x14ac:dyDescent="0.35">
      <c r="B307" s="12" t="s">
        <v>56</v>
      </c>
      <c r="C307" s="16">
        <v>1008</v>
      </c>
      <c r="D307" s="16">
        <v>502</v>
      </c>
      <c r="E307" s="16">
        <v>503</v>
      </c>
      <c r="G307" s="16">
        <v>221</v>
      </c>
      <c r="H307" s="16">
        <v>414</v>
      </c>
      <c r="I307" s="16">
        <v>283</v>
      </c>
      <c r="J307" s="16">
        <v>90</v>
      </c>
      <c r="L307" s="16">
        <v>171</v>
      </c>
      <c r="M307" s="16">
        <v>131</v>
      </c>
      <c r="N307" s="16">
        <v>156</v>
      </c>
      <c r="O307" s="16">
        <v>111</v>
      </c>
      <c r="P307" s="16">
        <v>95</v>
      </c>
      <c r="R307" s="16">
        <v>277</v>
      </c>
      <c r="S307" s="16">
        <v>308</v>
      </c>
      <c r="T307" s="16">
        <v>252</v>
      </c>
      <c r="U307" s="16">
        <v>171</v>
      </c>
      <c r="W307" s="16">
        <v>202</v>
      </c>
      <c r="X307" s="16">
        <v>311</v>
      </c>
      <c r="Y307" s="16">
        <v>200</v>
      </c>
      <c r="Z307" s="16">
        <v>268</v>
      </c>
      <c r="AB307" s="16">
        <v>470</v>
      </c>
      <c r="AC307" s="16">
        <v>534</v>
      </c>
      <c r="AE307" s="16">
        <v>315</v>
      </c>
      <c r="AF307" s="16">
        <v>195</v>
      </c>
      <c r="AG307" s="16">
        <v>359</v>
      </c>
      <c r="AH307" s="16">
        <v>139</v>
      </c>
    </row>
    <row r="308" spans="2:34" x14ac:dyDescent="0.35">
      <c r="B308" s="17" t="s">
        <v>186</v>
      </c>
      <c r="C308" s="18">
        <v>4.2080694422474828E-2</v>
      </c>
      <c r="D308" s="18">
        <v>4.5785394764901018E-2</v>
      </c>
      <c r="E308" s="18">
        <v>3.8616752262167708E-2</v>
      </c>
      <c r="G308" s="18">
        <v>6.9214800497693199E-2</v>
      </c>
      <c r="H308" s="18">
        <v>3.9775000268118858E-2</v>
      </c>
      <c r="I308" s="18">
        <v>3.4778282108685873E-2</v>
      </c>
      <c r="J308" s="18">
        <v>9.0277638376852331E-3</v>
      </c>
      <c r="L308" s="18">
        <v>4.7288851625969221E-2</v>
      </c>
      <c r="M308" s="18">
        <v>3.7794829141075473E-2</v>
      </c>
      <c r="N308" s="18">
        <v>4.9568279672822832E-2</v>
      </c>
      <c r="O308" s="18">
        <v>7.7313588851627479E-2</v>
      </c>
      <c r="P308" s="18">
        <v>1.142046898313505E-2</v>
      </c>
      <c r="R308" s="18">
        <v>2.9679085500498241E-2</v>
      </c>
      <c r="S308" s="18">
        <v>5.1170938717292558E-2</v>
      </c>
      <c r="T308" s="18">
        <v>4.1051087238711238E-2</v>
      </c>
      <c r="U308" s="18">
        <v>4.7288851625969221E-2</v>
      </c>
      <c r="W308" s="18">
        <v>4.2950595697043507E-2</v>
      </c>
      <c r="X308" s="18">
        <v>4.7497551279663638E-2</v>
      </c>
      <c r="Y308" s="18">
        <v>3.003120591551767E-2</v>
      </c>
      <c r="Z308" s="18">
        <v>3.6460893230285167E-2</v>
      </c>
      <c r="AB308" s="18">
        <v>3.8488280416425713E-2</v>
      </c>
      <c r="AC308" s="18">
        <v>4.5572247222054121E-2</v>
      </c>
      <c r="AE308" s="18">
        <v>2.6982035393033441E-2</v>
      </c>
      <c r="AF308" s="18">
        <v>5.5358585052037147E-2</v>
      </c>
      <c r="AG308" s="18">
        <v>4.7085796726982439E-2</v>
      </c>
      <c r="AH308" s="18">
        <v>4.4764519882435391E-2</v>
      </c>
    </row>
    <row r="309" spans="2:34" x14ac:dyDescent="0.35">
      <c r="B309" s="17" t="s">
        <v>187</v>
      </c>
      <c r="C309" s="18">
        <v>0.1323455127018294</v>
      </c>
      <c r="D309" s="18">
        <v>0.12687622102516369</v>
      </c>
      <c r="E309" s="18">
        <v>0.13853822417673259</v>
      </c>
      <c r="G309" s="18">
        <v>0.18121724978302589</v>
      </c>
      <c r="H309" s="18">
        <v>0.1275548656641306</v>
      </c>
      <c r="I309" s="18">
        <v>0.1089673336924093</v>
      </c>
      <c r="J309" s="18">
        <v>0.1079262495020977</v>
      </c>
      <c r="L309" s="18">
        <v>9.5647171655938987E-2</v>
      </c>
      <c r="M309" s="18">
        <v>0.13336116723597269</v>
      </c>
      <c r="N309" s="18">
        <v>0.14181754974745869</v>
      </c>
      <c r="O309" s="18">
        <v>0.14633323479088511</v>
      </c>
      <c r="P309" s="18">
        <v>0.14614618683812089</v>
      </c>
      <c r="R309" s="18">
        <v>0.1236610155202509</v>
      </c>
      <c r="S309" s="18">
        <v>0.14463533639374579</v>
      </c>
      <c r="T309" s="18">
        <v>0.15186522452697709</v>
      </c>
      <c r="U309" s="18">
        <v>9.5647171655938987E-2</v>
      </c>
      <c r="W309" s="18">
        <v>0.15835423880202429</v>
      </c>
      <c r="X309" s="18">
        <v>0.1381886666975127</v>
      </c>
      <c r="Y309" s="18">
        <v>0.15133822229631691</v>
      </c>
      <c r="Z309" s="18">
        <v>0.1048285968712401</v>
      </c>
      <c r="AB309" s="18">
        <v>0.13083190626653851</v>
      </c>
      <c r="AC309" s="18">
        <v>0.13272770206196269</v>
      </c>
      <c r="AE309" s="18">
        <v>0.12684876329866701</v>
      </c>
      <c r="AF309" s="18">
        <v>0.10957757867673</v>
      </c>
      <c r="AG309" s="18">
        <v>0.14547724269259241</v>
      </c>
      <c r="AH309" s="18">
        <v>0.14288887623782309</v>
      </c>
    </row>
    <row r="310" spans="2:34" x14ac:dyDescent="0.35">
      <c r="B310" s="17" t="s">
        <v>188</v>
      </c>
      <c r="C310" s="18">
        <v>0.2472623975894771</v>
      </c>
      <c r="D310" s="18">
        <v>0.2340467852814799</v>
      </c>
      <c r="E310" s="18">
        <v>0.25933746183678358</v>
      </c>
      <c r="G310" s="18">
        <v>0.18424499469461489</v>
      </c>
      <c r="H310" s="18">
        <v>0.26763666121444868</v>
      </c>
      <c r="I310" s="18">
        <v>0.23111788684921561</v>
      </c>
      <c r="J310" s="18">
        <v>0.35919948388744799</v>
      </c>
      <c r="L310" s="18">
        <v>0.16564535738420641</v>
      </c>
      <c r="M310" s="18">
        <v>0.2397308374306899</v>
      </c>
      <c r="N310" s="18">
        <v>0.28671678887003832</v>
      </c>
      <c r="O310" s="18">
        <v>0.20049497870928709</v>
      </c>
      <c r="P310" s="18">
        <v>0.27506324554937428</v>
      </c>
      <c r="R310" s="18">
        <v>0.2564066685955454</v>
      </c>
      <c r="S310" s="18">
        <v>0.25760225012887739</v>
      </c>
      <c r="T310" s="18">
        <v>0.28016475752514541</v>
      </c>
      <c r="U310" s="18">
        <v>0.16564535738420641</v>
      </c>
      <c r="W310" s="18">
        <v>0.24974831009757861</v>
      </c>
      <c r="X310" s="18">
        <v>0.26763380145406301</v>
      </c>
      <c r="Y310" s="18">
        <v>0.26768692552031981</v>
      </c>
      <c r="Z310" s="18">
        <v>0.20472533249784519</v>
      </c>
      <c r="AB310" s="18">
        <v>0.24669799855410229</v>
      </c>
      <c r="AC310" s="18">
        <v>0.2455139091983882</v>
      </c>
      <c r="AE310" s="18">
        <v>0.21224654775348389</v>
      </c>
      <c r="AF310" s="18">
        <v>0.26763021437040668</v>
      </c>
      <c r="AG310" s="18">
        <v>0.28280366739682111</v>
      </c>
      <c r="AH310" s="18">
        <v>0.2061431072961365</v>
      </c>
    </row>
    <row r="311" spans="2:34" x14ac:dyDescent="0.35">
      <c r="B311" s="17" t="s">
        <v>189</v>
      </c>
      <c r="C311" s="18">
        <v>0.33682717936261081</v>
      </c>
      <c r="D311" s="18">
        <v>0.37035745731347269</v>
      </c>
      <c r="E311" s="18">
        <v>0.30217019103582232</v>
      </c>
      <c r="G311" s="18">
        <v>0.28879522375591471</v>
      </c>
      <c r="H311" s="18">
        <v>0.32098043280975108</v>
      </c>
      <c r="I311" s="18">
        <v>0.39336236421547749</v>
      </c>
      <c r="J311" s="18">
        <v>0.34965730394327799</v>
      </c>
      <c r="L311" s="18">
        <v>0.329822099267916</v>
      </c>
      <c r="M311" s="18">
        <v>0.34717241099522672</v>
      </c>
      <c r="N311" s="18">
        <v>0.36257560117600568</v>
      </c>
      <c r="O311" s="18">
        <v>0.29750386485022529</v>
      </c>
      <c r="P311" s="18">
        <v>0.31789784122894288</v>
      </c>
      <c r="R311" s="18">
        <v>0.34878051862722231</v>
      </c>
      <c r="S311" s="18">
        <v>0.30280605855905818</v>
      </c>
      <c r="T311" s="18">
        <v>0.37006675299055752</v>
      </c>
      <c r="U311" s="18">
        <v>0.329822099267916</v>
      </c>
      <c r="W311" s="18">
        <v>0.34376748199658302</v>
      </c>
      <c r="X311" s="18">
        <v>0.33315032173682019</v>
      </c>
      <c r="Y311" s="18">
        <v>0.34568378325088928</v>
      </c>
      <c r="Z311" s="18">
        <v>0.34054654279728408</v>
      </c>
      <c r="AB311" s="18">
        <v>0.35067616521267742</v>
      </c>
      <c r="AC311" s="18">
        <v>0.32561814691610391</v>
      </c>
      <c r="AE311" s="18">
        <v>0.34316421441880018</v>
      </c>
      <c r="AF311" s="18">
        <v>0.33276261803395729</v>
      </c>
      <c r="AG311" s="18">
        <v>0.29149098782607408</v>
      </c>
      <c r="AH311" s="18">
        <v>0.44562681025352752</v>
      </c>
    </row>
    <row r="312" spans="2:34" x14ac:dyDescent="0.35">
      <c r="B312" s="17" t="s">
        <v>190</v>
      </c>
      <c r="C312" s="18">
        <v>0.22169671081159359</v>
      </c>
      <c r="D312" s="18">
        <v>0.20645688014710259</v>
      </c>
      <c r="E312" s="18">
        <v>0.23813637760093881</v>
      </c>
      <c r="G312" s="18">
        <v>0.26218704772788171</v>
      </c>
      <c r="H312" s="18">
        <v>0.22293665004067589</v>
      </c>
      <c r="I312" s="18">
        <v>0.2135801003430792</v>
      </c>
      <c r="J312" s="18">
        <v>0.14211769537389729</v>
      </c>
      <c r="L312" s="18">
        <v>0.35523640920059563</v>
      </c>
      <c r="M312" s="18">
        <v>0.2130005571092837</v>
      </c>
      <c r="N312" s="18">
        <v>0.15172571723370801</v>
      </c>
      <c r="O312" s="18">
        <v>0.26205113732301077</v>
      </c>
      <c r="P312" s="18">
        <v>0.23455935634581021</v>
      </c>
      <c r="R312" s="18">
        <v>0.2226035997865474</v>
      </c>
      <c r="S312" s="18">
        <v>0.2121566569259539</v>
      </c>
      <c r="T312" s="18">
        <v>0.14138997458428509</v>
      </c>
      <c r="U312" s="18">
        <v>0.35523640920059563</v>
      </c>
      <c r="W312" s="18">
        <v>0.15756848861939651</v>
      </c>
      <c r="X312" s="18">
        <v>0.20356209777913831</v>
      </c>
      <c r="Y312" s="18">
        <v>0.18289330337429829</v>
      </c>
      <c r="Z312" s="18">
        <v>0.30977341574409878</v>
      </c>
      <c r="AB312" s="18">
        <v>0.215363827585562</v>
      </c>
      <c r="AC312" s="18">
        <v>0.22900090000681381</v>
      </c>
      <c r="AE312" s="18">
        <v>0.25949983625541823</v>
      </c>
      <c r="AF312" s="18">
        <v>0.22247557671464649</v>
      </c>
      <c r="AG312" s="18">
        <v>0.22456472992603649</v>
      </c>
      <c r="AH312" s="18">
        <v>0.1271462628938404</v>
      </c>
    </row>
    <row r="313" spans="2:34" x14ac:dyDescent="0.35">
      <c r="B313" s="17" t="s">
        <v>140</v>
      </c>
      <c r="C313" s="18">
        <v>1.9787505112014471E-2</v>
      </c>
      <c r="D313" s="18">
        <v>1.647726146788011E-2</v>
      </c>
      <c r="E313" s="18">
        <v>2.3200993087555018E-2</v>
      </c>
      <c r="G313" s="18">
        <v>1.4340683540869519E-2</v>
      </c>
      <c r="H313" s="18">
        <v>2.111639000287489E-2</v>
      </c>
      <c r="I313" s="18">
        <v>1.819403279113245E-2</v>
      </c>
      <c r="J313" s="18">
        <v>3.2071503455593807E-2</v>
      </c>
      <c r="L313" s="18">
        <v>6.3601108653738867E-3</v>
      </c>
      <c r="M313" s="18">
        <v>2.894019808775148E-2</v>
      </c>
      <c r="N313" s="18">
        <v>7.5960632999661623E-3</v>
      </c>
      <c r="O313" s="18">
        <v>1.6303195474964088E-2</v>
      </c>
      <c r="P313" s="18">
        <v>1.491290105461667E-2</v>
      </c>
      <c r="R313" s="18">
        <v>1.8869111969936021E-2</v>
      </c>
      <c r="S313" s="18">
        <v>3.1628759275072173E-2</v>
      </c>
      <c r="T313" s="18">
        <v>1.5462203134323369E-2</v>
      </c>
      <c r="U313" s="18">
        <v>6.3601108653738867E-3</v>
      </c>
      <c r="W313" s="18">
        <v>4.7610884787374311E-2</v>
      </c>
      <c r="X313" s="18">
        <v>9.9675610528020004E-3</v>
      </c>
      <c r="Y313" s="18">
        <v>2.2366559642658278E-2</v>
      </c>
      <c r="Z313" s="18">
        <v>3.6652188592466261E-3</v>
      </c>
      <c r="AB313" s="18">
        <v>1.7941821964694141E-2</v>
      </c>
      <c r="AC313" s="18">
        <v>2.1567094594677289E-2</v>
      </c>
      <c r="AE313" s="18">
        <v>3.125860288059705E-2</v>
      </c>
      <c r="AF313" s="18">
        <v>1.219542715222236E-2</v>
      </c>
      <c r="AG313" s="18">
        <v>8.5775754314934699E-3</v>
      </c>
      <c r="AH313" s="18">
        <v>3.3430423436237137E-2</v>
      </c>
    </row>
    <row r="315" spans="2:34" ht="101.5" x14ac:dyDescent="0.35">
      <c r="B315" s="14" t="s">
        <v>191</v>
      </c>
    </row>
    <row r="316" spans="2:34" x14ac:dyDescent="0.35">
      <c r="B316" s="15" t="s">
        <v>15</v>
      </c>
    </row>
    <row r="317" spans="2:34" x14ac:dyDescent="0.35">
      <c r="B317" s="11" t="s">
        <v>55</v>
      </c>
      <c r="C317" s="16">
        <v>1005</v>
      </c>
      <c r="D317" s="16">
        <v>480</v>
      </c>
      <c r="E317" s="16">
        <v>523</v>
      </c>
      <c r="G317" s="16">
        <v>220</v>
      </c>
      <c r="H317" s="16">
        <v>394</v>
      </c>
      <c r="I317" s="16">
        <v>300</v>
      </c>
      <c r="J317" s="16">
        <v>91</v>
      </c>
      <c r="L317" s="16">
        <v>172</v>
      </c>
      <c r="M317" s="16">
        <v>141</v>
      </c>
      <c r="N317" s="16">
        <v>125</v>
      </c>
      <c r="O317" s="16">
        <v>118</v>
      </c>
      <c r="P317" s="16">
        <v>111</v>
      </c>
      <c r="R317" s="16">
        <v>303</v>
      </c>
      <c r="S317" s="16">
        <v>307</v>
      </c>
      <c r="T317" s="16">
        <v>223</v>
      </c>
      <c r="U317" s="16">
        <v>172</v>
      </c>
      <c r="W317" s="16">
        <v>189</v>
      </c>
      <c r="X317" s="16">
        <v>302</v>
      </c>
      <c r="Y317" s="16">
        <v>206</v>
      </c>
      <c r="Z317" s="16">
        <v>280</v>
      </c>
      <c r="AB317" s="16">
        <v>474</v>
      </c>
      <c r="AC317" s="16">
        <v>527</v>
      </c>
      <c r="AE317" s="16">
        <v>314</v>
      </c>
      <c r="AF317" s="16">
        <v>197</v>
      </c>
      <c r="AG317" s="16">
        <v>355</v>
      </c>
      <c r="AH317" s="16">
        <v>139</v>
      </c>
    </row>
    <row r="318" spans="2:34" x14ac:dyDescent="0.35">
      <c r="B318" s="12" t="s">
        <v>56</v>
      </c>
      <c r="C318" s="16">
        <v>1008</v>
      </c>
      <c r="D318" s="16">
        <v>502</v>
      </c>
      <c r="E318" s="16">
        <v>503</v>
      </c>
      <c r="G318" s="16">
        <v>221</v>
      </c>
      <c r="H318" s="16">
        <v>414</v>
      </c>
      <c r="I318" s="16">
        <v>283</v>
      </c>
      <c r="J318" s="16">
        <v>90</v>
      </c>
      <c r="L318" s="16">
        <v>171</v>
      </c>
      <c r="M318" s="16">
        <v>131</v>
      </c>
      <c r="N318" s="16">
        <v>156</v>
      </c>
      <c r="O318" s="16">
        <v>111</v>
      </c>
      <c r="P318" s="16">
        <v>95</v>
      </c>
      <c r="R318" s="16">
        <v>277</v>
      </c>
      <c r="S318" s="16">
        <v>308</v>
      </c>
      <c r="T318" s="16">
        <v>252</v>
      </c>
      <c r="U318" s="16">
        <v>171</v>
      </c>
      <c r="W318" s="16">
        <v>202</v>
      </c>
      <c r="X318" s="16">
        <v>311</v>
      </c>
      <c r="Y318" s="16">
        <v>200</v>
      </c>
      <c r="Z318" s="16">
        <v>268</v>
      </c>
      <c r="AB318" s="16">
        <v>470</v>
      </c>
      <c r="AC318" s="16">
        <v>534</v>
      </c>
      <c r="AE318" s="16">
        <v>315</v>
      </c>
      <c r="AF318" s="16">
        <v>195</v>
      </c>
      <c r="AG318" s="16">
        <v>359</v>
      </c>
      <c r="AH318" s="16">
        <v>139</v>
      </c>
    </row>
    <row r="319" spans="2:34" x14ac:dyDescent="0.35">
      <c r="B319" s="17" t="s">
        <v>192</v>
      </c>
      <c r="C319" s="18">
        <v>3.1381345601911338E-2</v>
      </c>
      <c r="D319" s="18">
        <v>3.7677938248613527E-2</v>
      </c>
      <c r="E319" s="18">
        <v>2.5271267784849349E-2</v>
      </c>
      <c r="G319" s="18">
        <v>2.9671758065965049E-2</v>
      </c>
      <c r="H319" s="18">
        <v>3.5168096874004302E-2</v>
      </c>
      <c r="I319" s="18">
        <v>3.7157866076685107E-2</v>
      </c>
      <c r="J319" s="18">
        <v>0</v>
      </c>
      <c r="L319" s="18">
        <v>3.113936192661975E-2</v>
      </c>
      <c r="M319" s="18">
        <v>2.45450257626759E-2</v>
      </c>
      <c r="N319" s="18">
        <v>4.7765194650339488E-2</v>
      </c>
      <c r="O319" s="18">
        <v>6.7381363193525862E-2</v>
      </c>
      <c r="P319" s="18">
        <v>4.429563558260969E-2</v>
      </c>
      <c r="R319" s="18">
        <v>3.0624682273863901E-2</v>
      </c>
      <c r="S319" s="18">
        <v>2.9554596507596651E-2</v>
      </c>
      <c r="T319" s="18">
        <v>3.4612521624676117E-2</v>
      </c>
      <c r="U319" s="18">
        <v>3.113936192661975E-2</v>
      </c>
      <c r="W319" s="18">
        <v>3.5253019879680429E-2</v>
      </c>
      <c r="X319" s="18">
        <v>4.8064281817846458E-2</v>
      </c>
      <c r="Y319" s="18">
        <v>2.4175653511883249E-2</v>
      </c>
      <c r="Z319" s="18">
        <v>1.7581057018483229E-2</v>
      </c>
      <c r="AB319" s="18">
        <v>2.3725014722354189E-2</v>
      </c>
      <c r="AC319" s="18">
        <v>3.8368547155547043E-2</v>
      </c>
      <c r="AE319" s="18">
        <v>9.3533631771426304E-3</v>
      </c>
      <c r="AF319" s="18">
        <v>5.0909597243770872E-2</v>
      </c>
      <c r="AG319" s="18">
        <v>4.9384257743224573E-2</v>
      </c>
      <c r="AH319" s="18">
        <v>7.3437525032677411E-3</v>
      </c>
    </row>
    <row r="320" spans="2:34" x14ac:dyDescent="0.35">
      <c r="B320" s="17" t="s">
        <v>193</v>
      </c>
      <c r="C320" s="18">
        <v>0.1955454861659357</v>
      </c>
      <c r="D320" s="18">
        <v>0.1793471584363143</v>
      </c>
      <c r="E320" s="18">
        <v>0.2103104733819175</v>
      </c>
      <c r="G320" s="18">
        <v>0.17816582535662021</v>
      </c>
      <c r="H320" s="18">
        <v>0.20268869318785049</v>
      </c>
      <c r="I320" s="18">
        <v>0.2037589050284597</v>
      </c>
      <c r="J320" s="18">
        <v>0.17955120030871921</v>
      </c>
      <c r="L320" s="18">
        <v>0.14626623572911501</v>
      </c>
      <c r="M320" s="18">
        <v>0.2276432644362309</v>
      </c>
      <c r="N320" s="18">
        <v>0.16557411734674959</v>
      </c>
      <c r="O320" s="18">
        <v>0.21662532105798479</v>
      </c>
      <c r="P320" s="18">
        <v>0.18572103914351321</v>
      </c>
      <c r="R320" s="18">
        <v>0.2029055762122996</v>
      </c>
      <c r="S320" s="18">
        <v>0.19672245928825419</v>
      </c>
      <c r="T320" s="18">
        <v>0.21958572510573621</v>
      </c>
      <c r="U320" s="18">
        <v>0.14626623572911501</v>
      </c>
      <c r="W320" s="18">
        <v>0.1743954713918095</v>
      </c>
      <c r="X320" s="18">
        <v>0.20071699525674441</v>
      </c>
      <c r="Y320" s="18">
        <v>0.24601727380644581</v>
      </c>
      <c r="Z320" s="18">
        <v>0.15511696424581389</v>
      </c>
      <c r="AB320" s="18">
        <v>0.19872419038607861</v>
      </c>
      <c r="AC320" s="18">
        <v>0.1883078398184633</v>
      </c>
      <c r="AE320" s="18">
        <v>0.19975165028966091</v>
      </c>
      <c r="AF320" s="18">
        <v>0.13581490360531701</v>
      </c>
      <c r="AG320" s="18">
        <v>0.19593719548089081</v>
      </c>
      <c r="AH320" s="18">
        <v>0.26908851342833279</v>
      </c>
    </row>
    <row r="321" spans="2:34" x14ac:dyDescent="0.35">
      <c r="B321" s="17" t="s">
        <v>194</v>
      </c>
      <c r="C321" s="18">
        <v>0.52327957959022808</v>
      </c>
      <c r="D321" s="18">
        <v>0.53417443154647715</v>
      </c>
      <c r="E321" s="18">
        <v>0.51224774006232054</v>
      </c>
      <c r="G321" s="18">
        <v>0.47125442625388753</v>
      </c>
      <c r="H321" s="18">
        <v>0.51875442105423575</v>
      </c>
      <c r="I321" s="18">
        <v>0.54426439138222149</v>
      </c>
      <c r="J321" s="18">
        <v>0.60577907228868078</v>
      </c>
      <c r="L321" s="18">
        <v>0.48880980481137071</v>
      </c>
      <c r="M321" s="18">
        <v>0.50896361007236046</v>
      </c>
      <c r="N321" s="18">
        <v>0.58094652212014442</v>
      </c>
      <c r="O321" s="18">
        <v>0.4641836190334217</v>
      </c>
      <c r="P321" s="18">
        <v>0.5227228041867904</v>
      </c>
      <c r="R321" s="18">
        <v>0.51516976341742649</v>
      </c>
      <c r="S321" s="18">
        <v>0.51390097151332159</v>
      </c>
      <c r="T321" s="18">
        <v>0.5671516525292023</v>
      </c>
      <c r="U321" s="18">
        <v>0.48880980481137071</v>
      </c>
      <c r="W321" s="18">
        <v>0.56333094687527752</v>
      </c>
      <c r="X321" s="18">
        <v>0.49938296777457197</v>
      </c>
      <c r="Y321" s="18">
        <v>0.51462841164703488</v>
      </c>
      <c r="Z321" s="18">
        <v>0.53875289801815618</v>
      </c>
      <c r="AB321" s="18">
        <v>0.5319880142952047</v>
      </c>
      <c r="AC321" s="18">
        <v>0.51785821381374519</v>
      </c>
      <c r="AE321" s="18">
        <v>0.52862838106524435</v>
      </c>
      <c r="AF321" s="18">
        <v>0.52808848404385178</v>
      </c>
      <c r="AG321" s="18">
        <v>0.52960181284017616</v>
      </c>
      <c r="AH321" s="18">
        <v>0.4879503116146528</v>
      </c>
    </row>
    <row r="322" spans="2:34" x14ac:dyDescent="0.35">
      <c r="B322" s="17" t="s">
        <v>195</v>
      </c>
      <c r="C322" s="18">
        <v>0.18452524183450819</v>
      </c>
      <c r="D322" s="18">
        <v>0.2076294770253958</v>
      </c>
      <c r="E322" s="18">
        <v>0.1624902702230491</v>
      </c>
      <c r="G322" s="18">
        <v>0.25919993364376082</v>
      </c>
      <c r="H322" s="18">
        <v>0.1786150903118234</v>
      </c>
      <c r="I322" s="18">
        <v>0.15525312506931341</v>
      </c>
      <c r="J322" s="18">
        <v>0.12043868233187389</v>
      </c>
      <c r="L322" s="18">
        <v>0.26592492034685261</v>
      </c>
      <c r="M322" s="18">
        <v>0.15219889306157439</v>
      </c>
      <c r="N322" s="18">
        <v>0.15688256423759139</v>
      </c>
      <c r="O322" s="18">
        <v>0.18992396654283569</v>
      </c>
      <c r="P322" s="18">
        <v>0.20811261897140909</v>
      </c>
      <c r="R322" s="18">
        <v>0.1890128452548156</v>
      </c>
      <c r="S322" s="18">
        <v>0.17646078140908031</v>
      </c>
      <c r="T322" s="18">
        <v>0.13399829949229411</v>
      </c>
      <c r="U322" s="18">
        <v>0.26592492034685261</v>
      </c>
      <c r="W322" s="18">
        <v>0.1189446949227428</v>
      </c>
      <c r="X322" s="18">
        <v>0.17300819518107169</v>
      </c>
      <c r="Y322" s="18">
        <v>0.16328519866964691</v>
      </c>
      <c r="Z322" s="18">
        <v>0.26390176980325031</v>
      </c>
      <c r="AB322" s="18">
        <v>0.17491332954358391</v>
      </c>
      <c r="AC322" s="18">
        <v>0.1944276356559568</v>
      </c>
      <c r="AE322" s="18">
        <v>0.21954840406602971</v>
      </c>
      <c r="AF322" s="18">
        <v>0.19899891757210861</v>
      </c>
      <c r="AG322" s="18">
        <v>0.15745281094668909</v>
      </c>
      <c r="AH322" s="18">
        <v>0.15460628486581629</v>
      </c>
    </row>
    <row r="323" spans="2:34" x14ac:dyDescent="0.35">
      <c r="B323" s="17" t="s">
        <v>140</v>
      </c>
      <c r="C323" s="18">
        <v>6.5268346807416736E-2</v>
      </c>
      <c r="D323" s="18">
        <v>4.1170994743199359E-2</v>
      </c>
      <c r="E323" s="18">
        <v>8.9680248547863439E-2</v>
      </c>
      <c r="G323" s="18">
        <v>6.1708056679766442E-2</v>
      </c>
      <c r="H323" s="18">
        <v>6.4773698572086064E-2</v>
      </c>
      <c r="I323" s="18">
        <v>5.9565712443320262E-2</v>
      </c>
      <c r="J323" s="18">
        <v>9.4231045070726271E-2</v>
      </c>
      <c r="L323" s="18">
        <v>6.7859677186041939E-2</v>
      </c>
      <c r="M323" s="18">
        <v>8.6649206667158307E-2</v>
      </c>
      <c r="N323" s="18">
        <v>4.8831601645174853E-2</v>
      </c>
      <c r="O323" s="18">
        <v>6.1885730172231791E-2</v>
      </c>
      <c r="P323" s="18">
        <v>3.914790211567773E-2</v>
      </c>
      <c r="R323" s="18">
        <v>6.2287132841594477E-2</v>
      </c>
      <c r="S323" s="18">
        <v>8.3361191281747279E-2</v>
      </c>
      <c r="T323" s="18">
        <v>4.4651801248091143E-2</v>
      </c>
      <c r="U323" s="18">
        <v>6.7859677186041939E-2</v>
      </c>
      <c r="W323" s="18">
        <v>0.1080758669304899</v>
      </c>
      <c r="X323" s="18">
        <v>7.8827559969765329E-2</v>
      </c>
      <c r="Y323" s="18">
        <v>5.1893462364989262E-2</v>
      </c>
      <c r="Z323" s="18">
        <v>2.4647310914296571E-2</v>
      </c>
      <c r="AB323" s="18">
        <v>7.0649451052778658E-2</v>
      </c>
      <c r="AC323" s="18">
        <v>6.1037763556287782E-2</v>
      </c>
      <c r="AE323" s="18">
        <v>4.2718201401922347E-2</v>
      </c>
      <c r="AF323" s="18">
        <v>8.6188097534951741E-2</v>
      </c>
      <c r="AG323" s="18">
        <v>6.7623922989019369E-2</v>
      </c>
      <c r="AH323" s="18">
        <v>8.1011137587930493E-2</v>
      </c>
    </row>
    <row r="324" spans="2:34" x14ac:dyDescent="0.35">
      <c r="C324" s="27"/>
    </row>
    <row r="325" spans="2:34" ht="157" customHeight="1" x14ac:dyDescent="0.35">
      <c r="B325" s="14" t="s">
        <v>196</v>
      </c>
    </row>
    <row r="326" spans="2:34" x14ac:dyDescent="0.35">
      <c r="B326" s="15" t="s">
        <v>15</v>
      </c>
    </row>
    <row r="327" spans="2:34" x14ac:dyDescent="0.35">
      <c r="B327" s="11" t="s">
        <v>55</v>
      </c>
      <c r="C327" s="16">
        <v>1005</v>
      </c>
      <c r="D327" s="16">
        <v>480</v>
      </c>
      <c r="E327" s="16">
        <v>523</v>
      </c>
      <c r="G327" s="16">
        <v>220</v>
      </c>
      <c r="H327" s="16">
        <v>394</v>
      </c>
      <c r="I327" s="16">
        <v>300</v>
      </c>
      <c r="J327" s="16">
        <v>91</v>
      </c>
      <c r="L327" s="16">
        <v>172</v>
      </c>
      <c r="M327" s="16">
        <v>141</v>
      </c>
      <c r="N327" s="16">
        <v>125</v>
      </c>
      <c r="O327" s="16">
        <v>118</v>
      </c>
      <c r="P327" s="16">
        <v>111</v>
      </c>
      <c r="R327" s="16">
        <v>303</v>
      </c>
      <c r="S327" s="16">
        <v>307</v>
      </c>
      <c r="T327" s="16">
        <v>223</v>
      </c>
      <c r="U327" s="16">
        <v>172</v>
      </c>
      <c r="W327" s="16">
        <v>189</v>
      </c>
      <c r="X327" s="16">
        <v>302</v>
      </c>
      <c r="Y327" s="16">
        <v>206</v>
      </c>
      <c r="Z327" s="16">
        <v>280</v>
      </c>
      <c r="AB327" s="16">
        <v>474</v>
      </c>
      <c r="AC327" s="16">
        <v>527</v>
      </c>
      <c r="AE327" s="16">
        <v>314</v>
      </c>
      <c r="AF327" s="16">
        <v>197</v>
      </c>
      <c r="AG327" s="16">
        <v>355</v>
      </c>
      <c r="AH327" s="16">
        <v>139</v>
      </c>
    </row>
    <row r="328" spans="2:34" x14ac:dyDescent="0.35">
      <c r="B328" s="12" t="s">
        <v>56</v>
      </c>
      <c r="C328" s="16">
        <v>1008</v>
      </c>
      <c r="D328" s="16">
        <v>502</v>
      </c>
      <c r="E328" s="16">
        <v>503</v>
      </c>
      <c r="G328" s="16">
        <v>221</v>
      </c>
      <c r="H328" s="16">
        <v>414</v>
      </c>
      <c r="I328" s="16">
        <v>283</v>
      </c>
      <c r="J328" s="16">
        <v>90</v>
      </c>
      <c r="L328" s="16">
        <v>171</v>
      </c>
      <c r="M328" s="16">
        <v>131</v>
      </c>
      <c r="N328" s="16">
        <v>156</v>
      </c>
      <c r="O328" s="16">
        <v>111</v>
      </c>
      <c r="P328" s="16">
        <v>95</v>
      </c>
      <c r="R328" s="16">
        <v>277</v>
      </c>
      <c r="S328" s="16">
        <v>308</v>
      </c>
      <c r="T328" s="16">
        <v>252</v>
      </c>
      <c r="U328" s="16">
        <v>171</v>
      </c>
      <c r="W328" s="16">
        <v>202</v>
      </c>
      <c r="X328" s="16">
        <v>311</v>
      </c>
      <c r="Y328" s="16">
        <v>200</v>
      </c>
      <c r="Z328" s="16">
        <v>268</v>
      </c>
      <c r="AB328" s="16">
        <v>470</v>
      </c>
      <c r="AC328" s="16">
        <v>534</v>
      </c>
      <c r="AE328" s="16">
        <v>315</v>
      </c>
      <c r="AF328" s="16">
        <v>195</v>
      </c>
      <c r="AG328" s="16">
        <v>359</v>
      </c>
      <c r="AH328" s="16">
        <v>139</v>
      </c>
    </row>
    <row r="329" spans="2:34" x14ac:dyDescent="0.35">
      <c r="B329" s="17" t="s">
        <v>192</v>
      </c>
      <c r="C329" s="18">
        <v>2.565175716750866E-2</v>
      </c>
      <c r="D329" s="18">
        <v>3.397394454148589E-2</v>
      </c>
      <c r="E329" s="18">
        <v>1.748829470911225E-2</v>
      </c>
      <c r="G329" s="18">
        <v>3.757048134114991E-2</v>
      </c>
      <c r="H329" s="18">
        <v>2.044583330902738E-2</v>
      </c>
      <c r="I329" s="18">
        <v>3.2103471409064888E-2</v>
      </c>
      <c r="J329" s="18">
        <v>0</v>
      </c>
      <c r="L329" s="18">
        <v>4.8028827938221143E-2</v>
      </c>
      <c r="M329" s="18">
        <v>0</v>
      </c>
      <c r="N329" s="18">
        <v>3.1999678712994202E-2</v>
      </c>
      <c r="O329" s="18">
        <v>6.000522026121792E-2</v>
      </c>
      <c r="P329" s="18">
        <v>2.7251182018989049E-2</v>
      </c>
      <c r="R329" s="18">
        <v>9.3799911908498037E-3</v>
      </c>
      <c r="S329" s="18">
        <v>3.2528410982468538E-2</v>
      </c>
      <c r="T329" s="18">
        <v>1.9888381158995529E-2</v>
      </c>
      <c r="U329" s="18">
        <v>4.8028827938221143E-2</v>
      </c>
      <c r="W329" s="18">
        <v>3.058332421499322E-2</v>
      </c>
      <c r="X329" s="18">
        <v>2.8644573769726619E-2</v>
      </c>
      <c r="Y329" s="18">
        <v>1.7969970192804621E-2</v>
      </c>
      <c r="Z329" s="18">
        <v>1.8742741217852771E-2</v>
      </c>
      <c r="AB329" s="18">
        <v>2.834356627624017E-2</v>
      </c>
      <c r="AC329" s="18">
        <v>2.348096700235448E-2</v>
      </c>
      <c r="AE329" s="18">
        <v>1.6498383816461581E-2</v>
      </c>
      <c r="AF329" s="18">
        <v>3.238592895580461E-2</v>
      </c>
      <c r="AG329" s="18">
        <v>2.603851702270427E-2</v>
      </c>
      <c r="AH329" s="18">
        <v>3.5992877317450607E-2</v>
      </c>
    </row>
    <row r="330" spans="2:34" x14ac:dyDescent="0.35">
      <c r="B330" s="17" t="s">
        <v>193</v>
      </c>
      <c r="C330" s="18">
        <v>0.1175214012220728</v>
      </c>
      <c r="D330" s="18">
        <v>0.11551811791444069</v>
      </c>
      <c r="E330" s="18">
        <v>0.1201727025484636</v>
      </c>
      <c r="G330" s="18">
        <v>0.1150014389651428</v>
      </c>
      <c r="H330" s="18">
        <v>0.1219693311608263</v>
      </c>
      <c r="I330" s="18">
        <v>0.10656905942532589</v>
      </c>
      <c r="J330" s="18">
        <v>0.13774120485194519</v>
      </c>
      <c r="L330" s="18">
        <v>6.2488018670948602E-2</v>
      </c>
      <c r="M330" s="18">
        <v>8.3593018467375574E-2</v>
      </c>
      <c r="N330" s="18">
        <v>0.15766094900077801</v>
      </c>
      <c r="O330" s="18">
        <v>0.1456189432974338</v>
      </c>
      <c r="P330" s="18">
        <v>0.1312151501998893</v>
      </c>
      <c r="R330" s="18">
        <v>9.5513273219344094E-2</v>
      </c>
      <c r="S330" s="18">
        <v>0.1210432078424344</v>
      </c>
      <c r="T330" s="18">
        <v>0.17490722945249429</v>
      </c>
      <c r="U330" s="18">
        <v>6.2488018670948602E-2</v>
      </c>
      <c r="W330" s="18">
        <v>0.1523543420612995</v>
      </c>
      <c r="X330" s="18">
        <v>0.1246207212900393</v>
      </c>
      <c r="Y330" s="18">
        <v>0.13780493074644279</v>
      </c>
      <c r="Z330" s="18">
        <v>7.6678232666093776E-2</v>
      </c>
      <c r="AB330" s="18">
        <v>0.118034759761824</v>
      </c>
      <c r="AC330" s="18">
        <v>0.1160030143127681</v>
      </c>
      <c r="AE330" s="18">
        <v>0.1169466867606116</v>
      </c>
      <c r="AF330" s="18">
        <v>0.1168049964345883</v>
      </c>
      <c r="AG330" s="18">
        <v>0.1154602330717702</v>
      </c>
      <c r="AH330" s="18">
        <v>0.12517998382610279</v>
      </c>
    </row>
    <row r="331" spans="2:34" x14ac:dyDescent="0.35">
      <c r="B331" s="17" t="s">
        <v>194</v>
      </c>
      <c r="C331" s="18">
        <v>0.49905220370434722</v>
      </c>
      <c r="D331" s="18">
        <v>0.50889441417605974</v>
      </c>
      <c r="E331" s="18">
        <v>0.49199798621697649</v>
      </c>
      <c r="G331" s="18">
        <v>0.46486618075260799</v>
      </c>
      <c r="H331" s="18">
        <v>0.49992443391608099</v>
      </c>
      <c r="I331" s="18">
        <v>0.50463232140773473</v>
      </c>
      <c r="J331" s="18">
        <v>0.56142845116734641</v>
      </c>
      <c r="L331" s="18">
        <v>0.4743878104728122</v>
      </c>
      <c r="M331" s="18">
        <v>0.50608741038401961</v>
      </c>
      <c r="N331" s="18">
        <v>0.5360124607353175</v>
      </c>
      <c r="O331" s="18">
        <v>0.45449064321090998</v>
      </c>
      <c r="P331" s="18">
        <v>0.52919288734988268</v>
      </c>
      <c r="R331" s="18">
        <v>0.51419632189721642</v>
      </c>
      <c r="S331" s="18">
        <v>0.45431933838356431</v>
      </c>
      <c r="T331" s="18">
        <v>0.55391560933592132</v>
      </c>
      <c r="U331" s="18">
        <v>0.4743878104728122</v>
      </c>
      <c r="W331" s="18">
        <v>0.49644759340206829</v>
      </c>
      <c r="X331" s="18">
        <v>0.5101707350953808</v>
      </c>
      <c r="Y331" s="18">
        <v>0.54544687112432821</v>
      </c>
      <c r="Z331" s="18">
        <v>0.44539005661325648</v>
      </c>
      <c r="AB331" s="18">
        <v>0.49167690021283272</v>
      </c>
      <c r="AC331" s="18">
        <v>0.50597030135567966</v>
      </c>
      <c r="AE331" s="18">
        <v>0.46234891057448613</v>
      </c>
      <c r="AF331" s="18">
        <v>0.47558111259644947</v>
      </c>
      <c r="AG331" s="18">
        <v>0.5265987776316261</v>
      </c>
      <c r="AH331" s="18">
        <v>0.54423814707511364</v>
      </c>
    </row>
    <row r="332" spans="2:34" x14ac:dyDescent="0.35">
      <c r="B332" s="17" t="s">
        <v>195</v>
      </c>
      <c r="C332" s="18">
        <v>0.28743471290123429</v>
      </c>
      <c r="D332" s="18">
        <v>0.29836081986614732</v>
      </c>
      <c r="E332" s="18">
        <v>0.27506329052183742</v>
      </c>
      <c r="G332" s="18">
        <v>0.32925813805949822</v>
      </c>
      <c r="H332" s="18">
        <v>0.27896120039983729</v>
      </c>
      <c r="I332" s="18">
        <v>0.28761101079908341</v>
      </c>
      <c r="J332" s="18">
        <v>0.22311422410890369</v>
      </c>
      <c r="L332" s="18">
        <v>0.37637743246818978</v>
      </c>
      <c r="M332" s="18">
        <v>0.29532864215823501</v>
      </c>
      <c r="N332" s="18">
        <v>0.22524178938390849</v>
      </c>
      <c r="O332" s="18">
        <v>0.26600211169600058</v>
      </c>
      <c r="P332" s="18">
        <v>0.26218133187292081</v>
      </c>
      <c r="R332" s="18">
        <v>0.28890150447392499</v>
      </c>
      <c r="S332" s="18">
        <v>0.30862781508746923</v>
      </c>
      <c r="T332" s="18">
        <v>0.1993057504516933</v>
      </c>
      <c r="U332" s="18">
        <v>0.37637743246818978</v>
      </c>
      <c r="W332" s="18">
        <v>0.1984533757269884</v>
      </c>
      <c r="X332" s="18">
        <v>0.26009760443446173</v>
      </c>
      <c r="Y332" s="18">
        <v>0.2346458138449854</v>
      </c>
      <c r="Z332" s="18">
        <v>0.43314330315759081</v>
      </c>
      <c r="AB332" s="18">
        <v>0.29973794708941182</v>
      </c>
      <c r="AC332" s="18">
        <v>0.27883860422064233</v>
      </c>
      <c r="AE332" s="18">
        <v>0.34206143525606519</v>
      </c>
      <c r="AF332" s="18">
        <v>0.30579005574180601</v>
      </c>
      <c r="AG332" s="18">
        <v>0.26165482976291299</v>
      </c>
      <c r="AH332" s="18">
        <v>0.20409102291861461</v>
      </c>
    </row>
    <row r="333" spans="2:34" x14ac:dyDescent="0.35">
      <c r="B333" s="17" t="s">
        <v>140</v>
      </c>
      <c r="C333" s="18">
        <v>7.0339925004837198E-2</v>
      </c>
      <c r="D333" s="18">
        <v>4.325270350186642E-2</v>
      </c>
      <c r="E333" s="18">
        <v>9.527772600361023E-2</v>
      </c>
      <c r="G333" s="18">
        <v>5.3303760881601041E-2</v>
      </c>
      <c r="H333" s="18">
        <v>7.8699201214227951E-2</v>
      </c>
      <c r="I333" s="18">
        <v>6.9084136958790829E-2</v>
      </c>
      <c r="J333" s="18">
        <v>7.7716119871804684E-2</v>
      </c>
      <c r="L333" s="18">
        <v>3.8717910449828169E-2</v>
      </c>
      <c r="M333" s="18">
        <v>0.11499092899036981</v>
      </c>
      <c r="N333" s="18">
        <v>4.9085122167001553E-2</v>
      </c>
      <c r="O333" s="18">
        <v>7.3883081534437567E-2</v>
      </c>
      <c r="P333" s="18">
        <v>5.0159448558318338E-2</v>
      </c>
      <c r="R333" s="18">
        <v>9.200890921866467E-2</v>
      </c>
      <c r="S333" s="18">
        <v>8.3481227704063507E-2</v>
      </c>
      <c r="T333" s="18">
        <v>5.1983029600895382E-2</v>
      </c>
      <c r="U333" s="18">
        <v>3.8717910449828169E-2</v>
      </c>
      <c r="W333" s="18">
        <v>0.1221613645946507</v>
      </c>
      <c r="X333" s="18">
        <v>7.6466365410391451E-2</v>
      </c>
      <c r="Y333" s="18">
        <v>6.4132414091439063E-2</v>
      </c>
      <c r="Z333" s="18">
        <v>2.604566634520632E-2</v>
      </c>
      <c r="AB333" s="18">
        <v>6.2206826659691287E-2</v>
      </c>
      <c r="AC333" s="18">
        <v>7.5707113108555546E-2</v>
      </c>
      <c r="AE333" s="18">
        <v>6.214458359237534E-2</v>
      </c>
      <c r="AF333" s="18">
        <v>6.9437906271351602E-2</v>
      </c>
      <c r="AG333" s="18">
        <v>7.0247642510986433E-2</v>
      </c>
      <c r="AH333" s="18">
        <v>9.0497968862718325E-2</v>
      </c>
    </row>
    <row r="334" spans="2:34" x14ac:dyDescent="0.35">
      <c r="C334" s="27"/>
    </row>
    <row r="335" spans="2:34" ht="101.5" x14ac:dyDescent="0.35">
      <c r="B335" s="14" t="s">
        <v>197</v>
      </c>
    </row>
    <row r="336" spans="2:34" x14ac:dyDescent="0.35">
      <c r="B336" s="15" t="s">
        <v>15</v>
      </c>
    </row>
    <row r="337" spans="2:34" x14ac:dyDescent="0.35">
      <c r="B337" s="11" t="s">
        <v>55</v>
      </c>
      <c r="C337" s="16">
        <v>1005</v>
      </c>
      <c r="D337" s="16">
        <v>480</v>
      </c>
      <c r="E337" s="16">
        <v>523</v>
      </c>
      <c r="G337" s="16">
        <v>220</v>
      </c>
      <c r="H337" s="16">
        <v>394</v>
      </c>
      <c r="I337" s="16">
        <v>300</v>
      </c>
      <c r="J337" s="16">
        <v>91</v>
      </c>
      <c r="L337" s="16">
        <v>172</v>
      </c>
      <c r="M337" s="16">
        <v>141</v>
      </c>
      <c r="N337" s="16">
        <v>125</v>
      </c>
      <c r="O337" s="16">
        <v>118</v>
      </c>
      <c r="P337" s="16">
        <v>111</v>
      </c>
      <c r="R337" s="16">
        <v>303</v>
      </c>
      <c r="S337" s="16">
        <v>307</v>
      </c>
      <c r="T337" s="16">
        <v>223</v>
      </c>
      <c r="U337" s="16">
        <v>172</v>
      </c>
      <c r="W337" s="16">
        <v>189</v>
      </c>
      <c r="X337" s="16">
        <v>302</v>
      </c>
      <c r="Y337" s="16">
        <v>206</v>
      </c>
      <c r="Z337" s="16">
        <v>280</v>
      </c>
      <c r="AB337" s="16">
        <v>474</v>
      </c>
      <c r="AC337" s="16">
        <v>527</v>
      </c>
      <c r="AE337" s="16">
        <v>314</v>
      </c>
      <c r="AF337" s="16">
        <v>197</v>
      </c>
      <c r="AG337" s="16">
        <v>355</v>
      </c>
      <c r="AH337" s="16">
        <v>139</v>
      </c>
    </row>
    <row r="338" spans="2:34" x14ac:dyDescent="0.35">
      <c r="B338" s="12" t="s">
        <v>56</v>
      </c>
      <c r="C338" s="16">
        <v>1008</v>
      </c>
      <c r="D338" s="16">
        <v>502</v>
      </c>
      <c r="E338" s="16">
        <v>503</v>
      </c>
      <c r="G338" s="16">
        <v>221</v>
      </c>
      <c r="H338" s="16">
        <v>414</v>
      </c>
      <c r="I338" s="16">
        <v>283</v>
      </c>
      <c r="J338" s="16">
        <v>90</v>
      </c>
      <c r="L338" s="16">
        <v>171</v>
      </c>
      <c r="M338" s="16">
        <v>131</v>
      </c>
      <c r="N338" s="16">
        <v>156</v>
      </c>
      <c r="O338" s="16">
        <v>111</v>
      </c>
      <c r="P338" s="16">
        <v>95</v>
      </c>
      <c r="R338" s="16">
        <v>277</v>
      </c>
      <c r="S338" s="16">
        <v>308</v>
      </c>
      <c r="T338" s="16">
        <v>252</v>
      </c>
      <c r="U338" s="16">
        <v>171</v>
      </c>
      <c r="W338" s="16">
        <v>202</v>
      </c>
      <c r="X338" s="16">
        <v>311</v>
      </c>
      <c r="Y338" s="16">
        <v>200</v>
      </c>
      <c r="Z338" s="16">
        <v>268</v>
      </c>
      <c r="AB338" s="16">
        <v>470</v>
      </c>
      <c r="AC338" s="16">
        <v>534</v>
      </c>
      <c r="AE338" s="16">
        <v>315</v>
      </c>
      <c r="AF338" s="16">
        <v>195</v>
      </c>
      <c r="AG338" s="16">
        <v>359</v>
      </c>
      <c r="AH338" s="16">
        <v>139</v>
      </c>
    </row>
    <row r="339" spans="2:34" x14ac:dyDescent="0.35">
      <c r="B339" s="17" t="s">
        <v>198</v>
      </c>
      <c r="C339" s="18">
        <v>0.35112580358176121</v>
      </c>
      <c r="D339" s="18">
        <v>0.36816660333591578</v>
      </c>
      <c r="E339" s="18">
        <v>0.33300508820811381</v>
      </c>
      <c r="G339" s="18">
        <v>0.37105012227840639</v>
      </c>
      <c r="H339" s="18">
        <v>0.34502343351739378</v>
      </c>
      <c r="I339" s="18">
        <v>0.35223315457997728</v>
      </c>
      <c r="J339" s="18">
        <v>0.32675467185489709</v>
      </c>
      <c r="L339" s="18">
        <v>0.48626052169006517</v>
      </c>
      <c r="M339" s="18">
        <v>0.35195230229615082</v>
      </c>
      <c r="N339" s="18">
        <v>0.25384315327601908</v>
      </c>
      <c r="O339" s="18">
        <v>0.3340267874773406</v>
      </c>
      <c r="P339" s="18">
        <v>0.36478905426978719</v>
      </c>
      <c r="R339" s="18">
        <v>0.35770968662839431</v>
      </c>
      <c r="S339" s="18">
        <v>0.34053573551581789</v>
      </c>
      <c r="T339" s="18">
        <v>0.26477424237541208</v>
      </c>
      <c r="U339" s="18">
        <v>0.48626052169006517</v>
      </c>
      <c r="W339" s="18">
        <v>0.2826593148568583</v>
      </c>
      <c r="X339" s="18">
        <v>0.2965403987413453</v>
      </c>
      <c r="Y339" s="18">
        <v>0.33876110259544528</v>
      </c>
      <c r="Z339" s="18">
        <v>0.47666825051790529</v>
      </c>
      <c r="AB339" s="18">
        <v>0.32553464138544602</v>
      </c>
      <c r="AC339" s="18">
        <v>0.37258848008232792</v>
      </c>
      <c r="AE339" s="18">
        <v>0.38972718561892888</v>
      </c>
      <c r="AF339" s="18">
        <v>0.34366979721006691</v>
      </c>
      <c r="AG339" s="18">
        <v>0.33020124241355758</v>
      </c>
      <c r="AH339" s="18">
        <v>0.32801914115279052</v>
      </c>
    </row>
    <row r="340" spans="2:34" x14ac:dyDescent="0.35">
      <c r="B340" s="17" t="s">
        <v>199</v>
      </c>
      <c r="C340" s="18">
        <v>0.36500729570846457</v>
      </c>
      <c r="D340" s="18">
        <v>0.36517114001856799</v>
      </c>
      <c r="E340" s="18">
        <v>0.36686871465701409</v>
      </c>
      <c r="G340" s="18">
        <v>0.33333708757816538</v>
      </c>
      <c r="H340" s="18">
        <v>0.3621297663593161</v>
      </c>
      <c r="I340" s="18">
        <v>0.38736249656635591</v>
      </c>
      <c r="J340" s="18">
        <v>0.38564057779419197</v>
      </c>
      <c r="L340" s="18">
        <v>0.3086604329350261</v>
      </c>
      <c r="M340" s="18">
        <v>0.36156394318098711</v>
      </c>
      <c r="N340" s="18">
        <v>0.40411096871166391</v>
      </c>
      <c r="O340" s="18">
        <v>0.39010778834924409</v>
      </c>
      <c r="P340" s="18">
        <v>0.33947582885633459</v>
      </c>
      <c r="R340" s="18">
        <v>0.34925803598769872</v>
      </c>
      <c r="S340" s="18">
        <v>0.36613417502671802</v>
      </c>
      <c r="T340" s="18">
        <v>0.4193349282097828</v>
      </c>
      <c r="U340" s="18">
        <v>0.3086604329350261</v>
      </c>
      <c r="W340" s="18">
        <v>0.3888729567601123</v>
      </c>
      <c r="X340" s="18">
        <v>0.36551478106934898</v>
      </c>
      <c r="Y340" s="18">
        <v>0.42511473468934607</v>
      </c>
      <c r="Z340" s="18">
        <v>0.29526243252173801</v>
      </c>
      <c r="AB340" s="18">
        <v>0.37652186309696939</v>
      </c>
      <c r="AC340" s="18">
        <v>0.35607364691114762</v>
      </c>
      <c r="AE340" s="18">
        <v>0.35974865089194441</v>
      </c>
      <c r="AF340" s="18">
        <v>0.34598638273973897</v>
      </c>
      <c r="AG340" s="18">
        <v>0.36084525124904071</v>
      </c>
      <c r="AH340" s="18">
        <v>0.41455031891896721</v>
      </c>
    </row>
    <row r="341" spans="2:34" x14ac:dyDescent="0.35">
      <c r="B341" s="17" t="s">
        <v>200</v>
      </c>
      <c r="C341" s="18">
        <v>0.15952126197329669</v>
      </c>
      <c r="D341" s="18">
        <v>0.16158956839229649</v>
      </c>
      <c r="E341" s="18">
        <v>0.1583420070904317</v>
      </c>
      <c r="G341" s="18">
        <v>0.13735562984026031</v>
      </c>
      <c r="H341" s="18">
        <v>0.15478551003036289</v>
      </c>
      <c r="I341" s="18">
        <v>0.17339473359457069</v>
      </c>
      <c r="J341" s="18">
        <v>0.19204746308796589</v>
      </c>
      <c r="L341" s="18">
        <v>0.10921502636725711</v>
      </c>
      <c r="M341" s="18">
        <v>0.15128140168213361</v>
      </c>
      <c r="N341" s="18">
        <v>0.21154073196228981</v>
      </c>
      <c r="O341" s="18">
        <v>0.15070737038462129</v>
      </c>
      <c r="P341" s="18">
        <v>0.20606141906054351</v>
      </c>
      <c r="R341" s="18">
        <v>0.160919622063771</v>
      </c>
      <c r="S341" s="18">
        <v>0.15985279531737279</v>
      </c>
      <c r="T341" s="18">
        <v>0.19185075271141591</v>
      </c>
      <c r="U341" s="18">
        <v>0.10921502636725711</v>
      </c>
      <c r="W341" s="18">
        <v>0.17384428953468689</v>
      </c>
      <c r="X341" s="18">
        <v>0.19756472189712049</v>
      </c>
      <c r="Y341" s="18">
        <v>0.1145228015033587</v>
      </c>
      <c r="Z341" s="18">
        <v>0.14019075404066739</v>
      </c>
      <c r="AB341" s="18">
        <v>0.1492331888703062</v>
      </c>
      <c r="AC341" s="18">
        <v>0.16982435875171431</v>
      </c>
      <c r="AE341" s="18">
        <v>0.14734958039065221</v>
      </c>
      <c r="AF341" s="18">
        <v>0.16553128266266659</v>
      </c>
      <c r="AG341" s="18">
        <v>0.16330177139482749</v>
      </c>
      <c r="AH341" s="18">
        <v>0.16895511706851671</v>
      </c>
    </row>
    <row r="342" spans="2:34" x14ac:dyDescent="0.35">
      <c r="B342" s="17" t="s">
        <v>201</v>
      </c>
      <c r="C342" s="18">
        <v>6.3592916386101012E-2</v>
      </c>
      <c r="D342" s="18">
        <v>5.4407066325372462E-2</v>
      </c>
      <c r="E342" s="18">
        <v>7.311343775924295E-2</v>
      </c>
      <c r="G342" s="18">
        <v>8.2103567655330625E-2</v>
      </c>
      <c r="H342" s="18">
        <v>7.1672746723439554E-2</v>
      </c>
      <c r="I342" s="18">
        <v>3.987123210433708E-2</v>
      </c>
      <c r="J342" s="18">
        <v>5.5670692572293803E-2</v>
      </c>
      <c r="L342" s="18">
        <v>5.6669627596435103E-2</v>
      </c>
      <c r="M342" s="18">
        <v>6.655530174854038E-2</v>
      </c>
      <c r="N342" s="18">
        <v>8.6274572579720085E-2</v>
      </c>
      <c r="O342" s="18">
        <v>7.7274146722314141E-2</v>
      </c>
      <c r="P342" s="18">
        <v>5.5105723679707397E-2</v>
      </c>
      <c r="R342" s="18">
        <v>5.775101467498997E-2</v>
      </c>
      <c r="S342" s="18">
        <v>6.5574693031545242E-2</v>
      </c>
      <c r="T342" s="18">
        <v>7.2309482566188063E-2</v>
      </c>
      <c r="U342" s="18">
        <v>5.6669627596435103E-2</v>
      </c>
      <c r="W342" s="18">
        <v>7.4890754496251155E-2</v>
      </c>
      <c r="X342" s="18">
        <v>6.7558954037716307E-2</v>
      </c>
      <c r="Y342" s="18">
        <v>6.7458877401914377E-2</v>
      </c>
      <c r="Z342" s="18">
        <v>5.386245327513571E-2</v>
      </c>
      <c r="AB342" s="18">
        <v>6.9266418894957646E-2</v>
      </c>
      <c r="AC342" s="18">
        <v>5.9091773728482913E-2</v>
      </c>
      <c r="AE342" s="18">
        <v>5.7541509606478823E-2</v>
      </c>
      <c r="AF342" s="18">
        <v>7.6100518676809559E-2</v>
      </c>
      <c r="AG342" s="18">
        <v>6.3263447602400477E-2</v>
      </c>
      <c r="AH342" s="18">
        <v>6.0599990362509723E-2</v>
      </c>
    </row>
    <row r="343" spans="2:34" x14ac:dyDescent="0.35">
      <c r="B343" s="17" t="s">
        <v>202</v>
      </c>
      <c r="C343" s="18">
        <v>3.6041838663731361E-2</v>
      </c>
      <c r="D343" s="18">
        <v>3.2534646364603279E-2</v>
      </c>
      <c r="E343" s="18">
        <v>3.7255853030023191E-2</v>
      </c>
      <c r="G343" s="18">
        <v>5.7430009287596277E-2</v>
      </c>
      <c r="H343" s="18">
        <v>2.7974558936349231E-2</v>
      </c>
      <c r="I343" s="18">
        <v>3.6482707135495937E-2</v>
      </c>
      <c r="J343" s="18">
        <v>1.920208934692277E-2</v>
      </c>
      <c r="L343" s="18">
        <v>2.761211640178704E-2</v>
      </c>
      <c r="M343" s="18">
        <v>4.5417128304189633E-2</v>
      </c>
      <c r="N343" s="18">
        <v>3.663451017034073E-2</v>
      </c>
      <c r="O343" s="18">
        <v>3.9080256593584821E-2</v>
      </c>
      <c r="P343" s="18">
        <v>1.7332142204922681E-2</v>
      </c>
      <c r="R343" s="18">
        <v>5.3560496023118853E-2</v>
      </c>
      <c r="S343" s="18">
        <v>3.2895371626560213E-2</v>
      </c>
      <c r="T343" s="18">
        <v>2.63697068787767E-2</v>
      </c>
      <c r="U343" s="18">
        <v>2.761211640178704E-2</v>
      </c>
      <c r="W343" s="18">
        <v>4.5736401240994741E-2</v>
      </c>
      <c r="X343" s="18">
        <v>4.6507873125607328E-2</v>
      </c>
      <c r="Y343" s="18">
        <v>2.7893380813306341E-2</v>
      </c>
      <c r="Z343" s="18">
        <v>2.2946388447542581E-2</v>
      </c>
      <c r="AB343" s="18">
        <v>4.492073085724145E-2</v>
      </c>
      <c r="AC343" s="18">
        <v>2.615979867559064E-2</v>
      </c>
      <c r="AE343" s="18">
        <v>2.8121654686267102E-2</v>
      </c>
      <c r="AF343" s="18">
        <v>3.6739823424278152E-2</v>
      </c>
      <c r="AG343" s="18">
        <v>5.4427294501302043E-2</v>
      </c>
      <c r="AH343" s="18">
        <v>5.4327327089667378E-3</v>
      </c>
    </row>
    <row r="344" spans="2:34" x14ac:dyDescent="0.35">
      <c r="B344" s="17" t="s">
        <v>140</v>
      </c>
      <c r="C344" s="18">
        <v>2.471088368664516E-2</v>
      </c>
      <c r="D344" s="18">
        <v>1.8130975563244001E-2</v>
      </c>
      <c r="E344" s="18">
        <v>3.1414899255174183E-2</v>
      </c>
      <c r="G344" s="18">
        <v>1.872358336024086E-2</v>
      </c>
      <c r="H344" s="18">
        <v>3.8413984433138301E-2</v>
      </c>
      <c r="I344" s="18">
        <v>1.0655676019263189E-2</v>
      </c>
      <c r="J344" s="18">
        <v>2.0684505343728551E-2</v>
      </c>
      <c r="L344" s="18">
        <v>1.158227500942958E-2</v>
      </c>
      <c r="M344" s="18">
        <v>2.32299227879985E-2</v>
      </c>
      <c r="N344" s="18">
        <v>7.5960632999661623E-3</v>
      </c>
      <c r="O344" s="18">
        <v>8.8036504728948202E-3</v>
      </c>
      <c r="P344" s="18">
        <v>1.723583192870452E-2</v>
      </c>
      <c r="R344" s="18">
        <v>2.0801144622027319E-2</v>
      </c>
      <c r="S344" s="18">
        <v>3.5007229481986007E-2</v>
      </c>
      <c r="T344" s="18">
        <v>2.5360887258424041E-2</v>
      </c>
      <c r="U344" s="18">
        <v>1.158227500942958E-2</v>
      </c>
      <c r="W344" s="18">
        <v>3.3996283111096648E-2</v>
      </c>
      <c r="X344" s="18">
        <v>2.6313271128861341E-2</v>
      </c>
      <c r="Y344" s="18">
        <v>2.6249102996629321E-2</v>
      </c>
      <c r="Z344" s="18">
        <v>1.106972119701108E-2</v>
      </c>
      <c r="AB344" s="18">
        <v>3.4523156895079177E-2</v>
      </c>
      <c r="AC344" s="18">
        <v>1.6261941850736539E-2</v>
      </c>
      <c r="AE344" s="18">
        <v>1.751141880572845E-2</v>
      </c>
      <c r="AF344" s="18">
        <v>3.1972195286439749E-2</v>
      </c>
      <c r="AG344" s="18">
        <v>2.79609928388719E-2</v>
      </c>
      <c r="AH344" s="18">
        <v>2.2442699788249199E-2</v>
      </c>
    </row>
    <row r="345" spans="2:34" x14ac:dyDescent="0.35">
      <c r="C345" s="27"/>
      <c r="U345" s="27"/>
    </row>
    <row r="346" spans="2:34" ht="116" x14ac:dyDescent="0.35">
      <c r="B346" s="14" t="s">
        <v>203</v>
      </c>
    </row>
    <row r="347" spans="2:34" x14ac:dyDescent="0.35">
      <c r="B347" s="15" t="s">
        <v>15</v>
      </c>
    </row>
    <row r="348" spans="2:34" x14ac:dyDescent="0.35">
      <c r="B348" s="11" t="s">
        <v>55</v>
      </c>
      <c r="C348" s="16">
        <v>1005</v>
      </c>
      <c r="D348" s="16">
        <v>480</v>
      </c>
      <c r="E348" s="16">
        <v>523</v>
      </c>
      <c r="G348" s="16">
        <v>220</v>
      </c>
      <c r="H348" s="16">
        <v>394</v>
      </c>
      <c r="I348" s="16">
        <v>300</v>
      </c>
      <c r="J348" s="16">
        <v>91</v>
      </c>
      <c r="L348" s="16">
        <v>172</v>
      </c>
      <c r="M348" s="16">
        <v>141</v>
      </c>
      <c r="N348" s="16">
        <v>125</v>
      </c>
      <c r="O348" s="16">
        <v>118</v>
      </c>
      <c r="P348" s="16">
        <v>111</v>
      </c>
      <c r="R348" s="16">
        <v>303</v>
      </c>
      <c r="S348" s="16">
        <v>307</v>
      </c>
      <c r="T348" s="16">
        <v>223</v>
      </c>
      <c r="U348" s="16">
        <v>172</v>
      </c>
      <c r="W348" s="16">
        <v>189</v>
      </c>
      <c r="X348" s="16">
        <v>302</v>
      </c>
      <c r="Y348" s="16">
        <v>206</v>
      </c>
      <c r="Z348" s="16">
        <v>280</v>
      </c>
      <c r="AB348" s="16">
        <v>474</v>
      </c>
      <c r="AC348" s="16">
        <v>527</v>
      </c>
      <c r="AE348" s="16">
        <v>314</v>
      </c>
      <c r="AF348" s="16">
        <v>197</v>
      </c>
      <c r="AG348" s="16">
        <v>355</v>
      </c>
      <c r="AH348" s="16">
        <v>139</v>
      </c>
    </row>
    <row r="349" spans="2:34" x14ac:dyDescent="0.35">
      <c r="B349" s="12" t="s">
        <v>56</v>
      </c>
      <c r="C349" s="16">
        <v>1008</v>
      </c>
      <c r="D349" s="16">
        <v>502</v>
      </c>
      <c r="E349" s="16">
        <v>503</v>
      </c>
      <c r="G349" s="16">
        <v>221</v>
      </c>
      <c r="H349" s="16">
        <v>414</v>
      </c>
      <c r="I349" s="16">
        <v>283</v>
      </c>
      <c r="J349" s="16">
        <v>90</v>
      </c>
      <c r="L349" s="16">
        <v>171</v>
      </c>
      <c r="M349" s="16">
        <v>131</v>
      </c>
      <c r="N349" s="16">
        <v>156</v>
      </c>
      <c r="O349" s="16">
        <v>111</v>
      </c>
      <c r="P349" s="16">
        <v>95</v>
      </c>
      <c r="R349" s="16">
        <v>277</v>
      </c>
      <c r="S349" s="16">
        <v>308</v>
      </c>
      <c r="T349" s="16">
        <v>252</v>
      </c>
      <c r="U349" s="16">
        <v>171</v>
      </c>
      <c r="W349" s="16">
        <v>202</v>
      </c>
      <c r="X349" s="16">
        <v>311</v>
      </c>
      <c r="Y349" s="16">
        <v>200</v>
      </c>
      <c r="Z349" s="16">
        <v>268</v>
      </c>
      <c r="AB349" s="16">
        <v>470</v>
      </c>
      <c r="AC349" s="16">
        <v>534</v>
      </c>
      <c r="AE349" s="16">
        <v>315</v>
      </c>
      <c r="AF349" s="16">
        <v>195</v>
      </c>
      <c r="AG349" s="16">
        <v>359</v>
      </c>
      <c r="AH349" s="16">
        <v>139</v>
      </c>
    </row>
    <row r="350" spans="2:34" x14ac:dyDescent="0.35">
      <c r="B350" s="17" t="s">
        <v>198</v>
      </c>
      <c r="C350" s="18">
        <v>0.52996697101753354</v>
      </c>
      <c r="D350" s="18">
        <v>0.47931575629896472</v>
      </c>
      <c r="E350" s="18">
        <v>0.57791067640003424</v>
      </c>
      <c r="G350" s="18">
        <v>0.548144390602603</v>
      </c>
      <c r="H350" s="18">
        <v>0.55281407132542293</v>
      </c>
      <c r="I350" s="18">
        <v>0.50438844995853549</v>
      </c>
      <c r="J350" s="18">
        <v>0.46085399290566631</v>
      </c>
      <c r="L350" s="18">
        <v>0.56850838156047168</v>
      </c>
      <c r="M350" s="18">
        <v>0.54876404676559698</v>
      </c>
      <c r="N350" s="18">
        <v>0.50033016815767839</v>
      </c>
      <c r="O350" s="18">
        <v>0.55407522567984857</v>
      </c>
      <c r="P350" s="18">
        <v>0.55096357195217827</v>
      </c>
      <c r="R350" s="18">
        <v>0.55977759434072927</v>
      </c>
      <c r="S350" s="18">
        <v>0.52429257695106191</v>
      </c>
      <c r="T350" s="18">
        <v>0.47786996758925498</v>
      </c>
      <c r="U350" s="18">
        <v>0.56850838156047168</v>
      </c>
      <c r="W350" s="18">
        <v>0.5872009531442336</v>
      </c>
      <c r="X350" s="18">
        <v>0.5366292366756954</v>
      </c>
      <c r="Y350" s="18">
        <v>0.46470917441527532</v>
      </c>
      <c r="Z350" s="18">
        <v>0.52565270012508813</v>
      </c>
      <c r="AB350" s="18">
        <v>0.51188624748482581</v>
      </c>
      <c r="AC350" s="18">
        <v>0.54405706679110466</v>
      </c>
      <c r="AE350" s="18">
        <v>0.55020513168100038</v>
      </c>
      <c r="AF350" s="18">
        <v>0.51592407871780266</v>
      </c>
      <c r="AG350" s="18">
        <v>0.53574512801902907</v>
      </c>
      <c r="AH350" s="18">
        <v>0.48871953791039802</v>
      </c>
    </row>
    <row r="351" spans="2:34" x14ac:dyDescent="0.35">
      <c r="B351" s="17" t="s">
        <v>199</v>
      </c>
      <c r="C351" s="18">
        <v>0.25117836499647178</v>
      </c>
      <c r="D351" s="18">
        <v>0.27597531509702572</v>
      </c>
      <c r="E351" s="18">
        <v>0.22782378727958191</v>
      </c>
      <c r="G351" s="18">
        <v>0.23275912843533789</v>
      </c>
      <c r="H351" s="18">
        <v>0.23318919775536931</v>
      </c>
      <c r="I351" s="18">
        <v>0.27719046735799369</v>
      </c>
      <c r="J351" s="18">
        <v>0.29719926314403711</v>
      </c>
      <c r="L351" s="18">
        <v>0.21837391472976489</v>
      </c>
      <c r="M351" s="18">
        <v>0.26185342817290908</v>
      </c>
      <c r="N351" s="18">
        <v>0.214846946967372</v>
      </c>
      <c r="O351" s="18">
        <v>0.25568755793682479</v>
      </c>
      <c r="P351" s="18">
        <v>0.26601064332377489</v>
      </c>
      <c r="R351" s="18">
        <v>0.2474367273933353</v>
      </c>
      <c r="S351" s="18">
        <v>0.28822427063013328</v>
      </c>
      <c r="T351" s="18">
        <v>0.23233101581458859</v>
      </c>
      <c r="U351" s="18">
        <v>0.21837391472976489</v>
      </c>
      <c r="W351" s="18">
        <v>0.2348228190898401</v>
      </c>
      <c r="X351" s="18">
        <v>0.23265496119899981</v>
      </c>
      <c r="Y351" s="18">
        <v>0.27812183397540152</v>
      </c>
      <c r="Z351" s="18">
        <v>0.27444037436508972</v>
      </c>
      <c r="AB351" s="18">
        <v>0.26766874046865757</v>
      </c>
      <c r="AC351" s="18">
        <v>0.2367840193011313</v>
      </c>
      <c r="AE351" s="18">
        <v>0.23703055393823039</v>
      </c>
      <c r="AF351" s="18">
        <v>0.25480840867456339</v>
      </c>
      <c r="AG351" s="18">
        <v>0.2441804809153704</v>
      </c>
      <c r="AH351" s="18">
        <v>0.29639463604113853</v>
      </c>
    </row>
    <row r="352" spans="2:34" x14ac:dyDescent="0.35">
      <c r="B352" s="17" t="s">
        <v>200</v>
      </c>
      <c r="C352" s="18">
        <v>0.1129776048170778</v>
      </c>
      <c r="D352" s="18">
        <v>0.12472977582441599</v>
      </c>
      <c r="E352" s="18">
        <v>0.10187538014639171</v>
      </c>
      <c r="G352" s="18">
        <v>9.8577857940742156E-2</v>
      </c>
      <c r="H352" s="18">
        <v>0.11115701131439019</v>
      </c>
      <c r="I352" s="18">
        <v>0.1210703837898446</v>
      </c>
      <c r="J352" s="18">
        <v>0.13123265209758239</v>
      </c>
      <c r="L352" s="18">
        <v>9.0030200643462843E-2</v>
      </c>
      <c r="M352" s="18">
        <v>7.2550041517341124E-2</v>
      </c>
      <c r="N352" s="18">
        <v>0.1733199746460744</v>
      </c>
      <c r="O352" s="18">
        <v>9.2033717586536432E-2</v>
      </c>
      <c r="P352" s="18">
        <v>0.11249134102880599</v>
      </c>
      <c r="R352" s="18">
        <v>9.7361798991861287E-2</v>
      </c>
      <c r="S352" s="18">
        <v>8.855628047546657E-2</v>
      </c>
      <c r="T352" s="18">
        <v>0.1756520011156282</v>
      </c>
      <c r="U352" s="18">
        <v>9.0030200643462843E-2</v>
      </c>
      <c r="W352" s="18">
        <v>6.4791465757603028E-2</v>
      </c>
      <c r="X352" s="18">
        <v>0.12638437133234731</v>
      </c>
      <c r="Y352" s="18">
        <v>0.1194571318145798</v>
      </c>
      <c r="Z352" s="18">
        <v>0.1184400406957363</v>
      </c>
      <c r="AB352" s="18">
        <v>0.1057565730771282</v>
      </c>
      <c r="AC352" s="18">
        <v>0.12021706638630179</v>
      </c>
      <c r="AE352" s="18">
        <v>0.11371019627547049</v>
      </c>
      <c r="AF352" s="18">
        <v>0.117072405656084</v>
      </c>
      <c r="AG352" s="18">
        <v>0.1150802276423339</v>
      </c>
      <c r="AH352" s="18">
        <v>0.10009393975859331</v>
      </c>
    </row>
    <row r="353" spans="2:34" x14ac:dyDescent="0.35">
      <c r="B353" s="17" t="s">
        <v>201</v>
      </c>
      <c r="C353" s="18">
        <v>5.5799424835183603E-2</v>
      </c>
      <c r="D353" s="18">
        <v>6.3169212479296494E-2</v>
      </c>
      <c r="E353" s="18">
        <v>4.8753732591510918E-2</v>
      </c>
      <c r="G353" s="18">
        <v>7.1824832692985438E-2</v>
      </c>
      <c r="H353" s="18">
        <v>4.8153745694851792E-2</v>
      </c>
      <c r="I353" s="18">
        <v>6.3334542418303497E-2</v>
      </c>
      <c r="J353" s="18">
        <v>2.7863994006037111E-2</v>
      </c>
      <c r="L353" s="18">
        <v>8.0741438382429476E-2</v>
      </c>
      <c r="M353" s="18">
        <v>4.8512780356325932E-2</v>
      </c>
      <c r="N353" s="18">
        <v>6.4724469827211126E-2</v>
      </c>
      <c r="O353" s="18">
        <v>3.8482044337084638E-2</v>
      </c>
      <c r="P353" s="18">
        <v>3.7555627665331499E-2</v>
      </c>
      <c r="R353" s="18">
        <v>4.7802754263867389E-2</v>
      </c>
      <c r="S353" s="18">
        <v>4.4095883799704499E-2</v>
      </c>
      <c r="T353" s="18">
        <v>6.191463910150892E-2</v>
      </c>
      <c r="U353" s="18">
        <v>8.0741438382429476E-2</v>
      </c>
      <c r="W353" s="18">
        <v>6.6790397546353145E-2</v>
      </c>
      <c r="X353" s="18">
        <v>4.9358753434650723E-2</v>
      </c>
      <c r="Y353" s="18">
        <v>5.4479288497167391E-2</v>
      </c>
      <c r="Z353" s="18">
        <v>5.8213259268903153E-2</v>
      </c>
      <c r="AB353" s="18">
        <v>5.5548034931940563E-2</v>
      </c>
      <c r="AC353" s="18">
        <v>5.64554836002421E-2</v>
      </c>
      <c r="AE353" s="18">
        <v>5.1537109019678708E-2</v>
      </c>
      <c r="AF353" s="18">
        <v>4.7329118340917638E-2</v>
      </c>
      <c r="AG353" s="18">
        <v>6.9361389657923267E-2</v>
      </c>
      <c r="AH353" s="18">
        <v>4.2280930775906563E-2</v>
      </c>
    </row>
    <row r="354" spans="2:34" x14ac:dyDescent="0.35">
      <c r="B354" s="17" t="s">
        <v>202</v>
      </c>
      <c r="C354" s="18">
        <v>3.0736720631372491E-2</v>
      </c>
      <c r="D354" s="18">
        <v>3.8055243635490101E-2</v>
      </c>
      <c r="E354" s="18">
        <v>2.360315228320746E-2</v>
      </c>
      <c r="G354" s="18">
        <v>3.1661601689056428E-2</v>
      </c>
      <c r="H354" s="18">
        <v>2.8642791537229349E-2</v>
      </c>
      <c r="I354" s="18">
        <v>2.3417548925332411E-2</v>
      </c>
      <c r="J354" s="18">
        <v>6.1121799102391412E-2</v>
      </c>
      <c r="L354" s="18">
        <v>3.0763789674441482E-2</v>
      </c>
      <c r="M354" s="18">
        <v>4.6825586068691062E-2</v>
      </c>
      <c r="N354" s="18">
        <v>3.9182377101697592E-2</v>
      </c>
      <c r="O354" s="18">
        <v>3.509376044682197E-2</v>
      </c>
      <c r="P354" s="18">
        <v>3.2978816029909389E-2</v>
      </c>
      <c r="R354" s="18">
        <v>3.357651204877634E-2</v>
      </c>
      <c r="S354" s="18">
        <v>2.0252718589576699E-2</v>
      </c>
      <c r="T354" s="18">
        <v>4.0418571645041979E-2</v>
      </c>
      <c r="U354" s="18">
        <v>3.0763789674441482E-2</v>
      </c>
      <c r="W354" s="18">
        <v>2.6023656936351239E-2</v>
      </c>
      <c r="X354" s="18">
        <v>2.8565295422971961E-2</v>
      </c>
      <c r="Y354" s="18">
        <v>5.7424699704208743E-2</v>
      </c>
      <c r="Z354" s="18">
        <v>1.9910997215011741E-2</v>
      </c>
      <c r="AB354" s="18">
        <v>3.837234914143782E-2</v>
      </c>
      <c r="AC354" s="18">
        <v>2.4251637724874129E-2</v>
      </c>
      <c r="AE354" s="18">
        <v>2.8108851453412329E-2</v>
      </c>
      <c r="AF354" s="18">
        <v>3.6018699758939773E-2</v>
      </c>
      <c r="AG354" s="18">
        <v>1.9984473751171971E-2</v>
      </c>
      <c r="AH354" s="18">
        <v>5.7142696146771789E-2</v>
      </c>
    </row>
    <row r="355" spans="2:34" x14ac:dyDescent="0.35">
      <c r="B355" s="17" t="s">
        <v>140</v>
      </c>
      <c r="C355" s="18">
        <v>1.934091370236083E-2</v>
      </c>
      <c r="D355" s="18">
        <v>1.8754696664807131E-2</v>
      </c>
      <c r="E355" s="18">
        <v>2.0033271299273899E-2</v>
      </c>
      <c r="G355" s="18">
        <v>1.7032188639274921E-2</v>
      </c>
      <c r="H355" s="18">
        <v>2.6043182372736409E-2</v>
      </c>
      <c r="I355" s="18">
        <v>1.059860754999036E-2</v>
      </c>
      <c r="J355" s="18">
        <v>2.1728298744285911E-2</v>
      </c>
      <c r="L355" s="18">
        <v>1.158227500942958E-2</v>
      </c>
      <c r="M355" s="18">
        <v>2.1494117119135549E-2</v>
      </c>
      <c r="N355" s="18">
        <v>7.5960632999661623E-3</v>
      </c>
      <c r="O355" s="18">
        <v>2.4627694012883481E-2</v>
      </c>
      <c r="P355" s="18">
        <v>0</v>
      </c>
      <c r="R355" s="18">
        <v>1.404461296143043E-2</v>
      </c>
      <c r="S355" s="18">
        <v>3.4578269554057108E-2</v>
      </c>
      <c r="T355" s="18">
        <v>1.181380473397704E-2</v>
      </c>
      <c r="U355" s="18">
        <v>1.158227500942958E-2</v>
      </c>
      <c r="W355" s="18">
        <v>2.037070752561896E-2</v>
      </c>
      <c r="X355" s="18">
        <v>2.6407381935334661E-2</v>
      </c>
      <c r="Y355" s="18">
        <v>2.58078715933674E-2</v>
      </c>
      <c r="Z355" s="18">
        <v>3.3426283301709069E-3</v>
      </c>
      <c r="AB355" s="18">
        <v>2.0768054896009931E-2</v>
      </c>
      <c r="AC355" s="18">
        <v>1.8234726196345929E-2</v>
      </c>
      <c r="AE355" s="18">
        <v>1.9408157632207459E-2</v>
      </c>
      <c r="AF355" s="18">
        <v>2.884728885169241E-2</v>
      </c>
      <c r="AG355" s="18">
        <v>1.5648300014171491E-2</v>
      </c>
      <c r="AH355" s="18">
        <v>1.536825936719205E-2</v>
      </c>
    </row>
    <row r="356" spans="2:34" x14ac:dyDescent="0.35">
      <c r="C356" s="27"/>
    </row>
    <row r="357" spans="2:34" ht="87" x14ac:dyDescent="0.35">
      <c r="B357" s="14" t="s">
        <v>204</v>
      </c>
    </row>
    <row r="358" spans="2:34" x14ac:dyDescent="0.35">
      <c r="B358" s="15" t="s">
        <v>15</v>
      </c>
    </row>
    <row r="359" spans="2:34" x14ac:dyDescent="0.35">
      <c r="B359" s="11" t="s">
        <v>55</v>
      </c>
      <c r="C359" s="16">
        <v>1005</v>
      </c>
      <c r="D359" s="16">
        <v>480</v>
      </c>
      <c r="E359" s="16">
        <v>523</v>
      </c>
      <c r="G359" s="16">
        <v>220</v>
      </c>
      <c r="H359" s="16">
        <v>394</v>
      </c>
      <c r="I359" s="16">
        <v>300</v>
      </c>
      <c r="J359" s="16">
        <v>91</v>
      </c>
      <c r="L359" s="16">
        <v>172</v>
      </c>
      <c r="M359" s="16">
        <v>141</v>
      </c>
      <c r="N359" s="16">
        <v>125</v>
      </c>
      <c r="O359" s="16">
        <v>118</v>
      </c>
      <c r="P359" s="16">
        <v>111</v>
      </c>
      <c r="R359" s="16">
        <v>303</v>
      </c>
      <c r="S359" s="16">
        <v>307</v>
      </c>
      <c r="T359" s="16">
        <v>223</v>
      </c>
      <c r="U359" s="16">
        <v>172</v>
      </c>
      <c r="W359" s="16">
        <v>189</v>
      </c>
      <c r="X359" s="16">
        <v>302</v>
      </c>
      <c r="Y359" s="16">
        <v>206</v>
      </c>
      <c r="Z359" s="16">
        <v>280</v>
      </c>
      <c r="AB359" s="16">
        <v>474</v>
      </c>
      <c r="AC359" s="16">
        <v>527</v>
      </c>
      <c r="AE359" s="16">
        <v>314</v>
      </c>
      <c r="AF359" s="16">
        <v>197</v>
      </c>
      <c r="AG359" s="16">
        <v>355</v>
      </c>
      <c r="AH359" s="16">
        <v>139</v>
      </c>
    </row>
    <row r="360" spans="2:34" x14ac:dyDescent="0.35">
      <c r="B360" s="12" t="s">
        <v>56</v>
      </c>
      <c r="C360" s="16">
        <v>1008</v>
      </c>
      <c r="D360" s="16">
        <v>502</v>
      </c>
      <c r="E360" s="16">
        <v>503</v>
      </c>
      <c r="G360" s="16">
        <v>221</v>
      </c>
      <c r="H360" s="16">
        <v>414</v>
      </c>
      <c r="I360" s="16">
        <v>283</v>
      </c>
      <c r="J360" s="16">
        <v>90</v>
      </c>
      <c r="L360" s="16">
        <v>171</v>
      </c>
      <c r="M360" s="16">
        <v>131</v>
      </c>
      <c r="N360" s="16">
        <v>156</v>
      </c>
      <c r="O360" s="16">
        <v>111</v>
      </c>
      <c r="P360" s="16">
        <v>95</v>
      </c>
      <c r="R360" s="16">
        <v>277</v>
      </c>
      <c r="S360" s="16">
        <v>308</v>
      </c>
      <c r="T360" s="16">
        <v>252</v>
      </c>
      <c r="U360" s="16">
        <v>171</v>
      </c>
      <c r="W360" s="16">
        <v>202</v>
      </c>
      <c r="X360" s="16">
        <v>311</v>
      </c>
      <c r="Y360" s="16">
        <v>200</v>
      </c>
      <c r="Z360" s="16">
        <v>268</v>
      </c>
      <c r="AB360" s="16">
        <v>470</v>
      </c>
      <c r="AC360" s="16">
        <v>534</v>
      </c>
      <c r="AE360" s="16">
        <v>315</v>
      </c>
      <c r="AF360" s="16">
        <v>195</v>
      </c>
      <c r="AG360" s="16">
        <v>359</v>
      </c>
      <c r="AH360" s="16">
        <v>139</v>
      </c>
    </row>
    <row r="361" spans="2:34" x14ac:dyDescent="0.35">
      <c r="B361" s="17" t="s">
        <v>198</v>
      </c>
      <c r="C361" s="18">
        <v>0.55878800844392351</v>
      </c>
      <c r="D361" s="18">
        <v>0.50727822325308014</v>
      </c>
      <c r="E361" s="18">
        <v>0.60774848017653382</v>
      </c>
      <c r="G361" s="18">
        <v>0.50398610806806787</v>
      </c>
      <c r="H361" s="18">
        <v>0.62949565435049193</v>
      </c>
      <c r="I361" s="18">
        <v>0.53550368502002688</v>
      </c>
      <c r="J361" s="18">
        <v>0.44174933656691268</v>
      </c>
      <c r="L361" s="18">
        <v>0.58006595795410587</v>
      </c>
      <c r="M361" s="18">
        <v>0.62232929316264107</v>
      </c>
      <c r="N361" s="18">
        <v>0.52650280139485717</v>
      </c>
      <c r="O361" s="18">
        <v>0.60634004031908084</v>
      </c>
      <c r="P361" s="18">
        <v>0.58254311097949951</v>
      </c>
      <c r="R361" s="18">
        <v>0.6335114531951932</v>
      </c>
      <c r="S361" s="18">
        <v>0.54106653847585662</v>
      </c>
      <c r="T361" s="18">
        <v>0.48380072108394351</v>
      </c>
      <c r="U361" s="18">
        <v>0.58006595795410587</v>
      </c>
      <c r="W361" s="18">
        <v>0.56853987513022186</v>
      </c>
      <c r="X361" s="18">
        <v>0.52633771139452001</v>
      </c>
      <c r="Y361" s="18">
        <v>0.55373847965012746</v>
      </c>
      <c r="Z361" s="18">
        <v>0.58687589667005724</v>
      </c>
      <c r="AB361" s="18">
        <v>0.53470246438300995</v>
      </c>
      <c r="AC361" s="18">
        <v>0.57839091583829372</v>
      </c>
      <c r="AE361" s="18">
        <v>0.62143970436561713</v>
      </c>
      <c r="AF361" s="18">
        <v>0.54492842745400494</v>
      </c>
      <c r="AG361" s="18">
        <v>0.53743872067946397</v>
      </c>
      <c r="AH361" s="18">
        <v>0.49107516159351872</v>
      </c>
    </row>
    <row r="362" spans="2:34" x14ac:dyDescent="0.35">
      <c r="B362" s="17" t="s">
        <v>199</v>
      </c>
      <c r="C362" s="18">
        <v>0.23981449075877989</v>
      </c>
      <c r="D362" s="18">
        <v>0.25678176081217879</v>
      </c>
      <c r="E362" s="18">
        <v>0.22421110421760959</v>
      </c>
      <c r="G362" s="18">
        <v>0.28782949068130692</v>
      </c>
      <c r="H362" s="18">
        <v>0.20101997131740021</v>
      </c>
      <c r="I362" s="18">
        <v>0.2408694888072076</v>
      </c>
      <c r="J362" s="18">
        <v>0.29684419979688581</v>
      </c>
      <c r="L362" s="18">
        <v>0.2309380842506942</v>
      </c>
      <c r="M362" s="18">
        <v>0.1978852720231436</v>
      </c>
      <c r="N362" s="18">
        <v>0.23277185418615101</v>
      </c>
      <c r="O362" s="18">
        <v>0.26140334516699121</v>
      </c>
      <c r="P362" s="18">
        <v>0.22562514701715089</v>
      </c>
      <c r="R362" s="18">
        <v>0.18916831894555131</v>
      </c>
      <c r="S362" s="18">
        <v>0.28307747414902917</v>
      </c>
      <c r="T362" s="18">
        <v>0.24863771567689169</v>
      </c>
      <c r="U362" s="18">
        <v>0.2309380842506942</v>
      </c>
      <c r="W362" s="18">
        <v>0.25881964497910598</v>
      </c>
      <c r="X362" s="18">
        <v>0.24215231020488201</v>
      </c>
      <c r="Y362" s="18">
        <v>0.24762886734326231</v>
      </c>
      <c r="Z362" s="18">
        <v>0.2205882941771464</v>
      </c>
      <c r="AB362" s="18">
        <v>0.28149174031697027</v>
      </c>
      <c r="AC362" s="18">
        <v>0.20315014516147781</v>
      </c>
      <c r="AE362" s="18">
        <v>0.2079521060088956</v>
      </c>
      <c r="AF362" s="18">
        <v>0.23776198463471679</v>
      </c>
      <c r="AG362" s="18">
        <v>0.2456167607706175</v>
      </c>
      <c r="AH362" s="18">
        <v>0.30017056416090299</v>
      </c>
    </row>
    <row r="363" spans="2:34" x14ac:dyDescent="0.35">
      <c r="B363" s="17" t="s">
        <v>200</v>
      </c>
      <c r="C363" s="18">
        <v>0.10688772495092461</v>
      </c>
      <c r="D363" s="18">
        <v>0.1275681571181729</v>
      </c>
      <c r="E363" s="18">
        <v>8.6841067527284599E-2</v>
      </c>
      <c r="G363" s="18">
        <v>0.1071331456752079</v>
      </c>
      <c r="H363" s="18">
        <v>9.4947645280396786E-2</v>
      </c>
      <c r="I363" s="18">
        <v>0.1183479186504065</v>
      </c>
      <c r="J363" s="18">
        <v>0.12507991889751441</v>
      </c>
      <c r="L363" s="18">
        <v>8.5233980400133857E-2</v>
      </c>
      <c r="M363" s="18">
        <v>8.7566474317105403E-2</v>
      </c>
      <c r="N363" s="18">
        <v>0.15199320955966569</v>
      </c>
      <c r="O363" s="18">
        <v>5.9162517309800003E-2</v>
      </c>
      <c r="P363" s="18">
        <v>0.1150411170509603</v>
      </c>
      <c r="R363" s="18">
        <v>9.3329509681981976E-2</v>
      </c>
      <c r="S363" s="18">
        <v>9.2324011870692793E-2</v>
      </c>
      <c r="T363" s="18">
        <v>0.15436144592061191</v>
      </c>
      <c r="U363" s="18">
        <v>8.5233980400133857E-2</v>
      </c>
      <c r="W363" s="18">
        <v>0.1045328936957475</v>
      </c>
      <c r="X363" s="18">
        <v>0.1159826232567495</v>
      </c>
      <c r="Y363" s="18">
        <v>0.11118797069037779</v>
      </c>
      <c r="Z363" s="18">
        <v>9.9416126711450017E-2</v>
      </c>
      <c r="AB363" s="18">
        <v>8.4249987607084575E-2</v>
      </c>
      <c r="AC363" s="18">
        <v>0.12765687162342379</v>
      </c>
      <c r="AE363" s="18">
        <v>8.6506926143888482E-2</v>
      </c>
      <c r="AF363" s="18">
        <v>0.1145683344290534</v>
      </c>
      <c r="AG363" s="18">
        <v>0.1323718480057452</v>
      </c>
      <c r="AH363" s="18">
        <v>7.6400608829111927E-2</v>
      </c>
    </row>
    <row r="364" spans="2:34" x14ac:dyDescent="0.35">
      <c r="B364" s="17" t="s">
        <v>201</v>
      </c>
      <c r="C364" s="18">
        <v>4.6154294383016582E-2</v>
      </c>
      <c r="D364" s="18">
        <v>5.8048099358193828E-2</v>
      </c>
      <c r="E364" s="18">
        <v>3.4540001472976978E-2</v>
      </c>
      <c r="G364" s="18">
        <v>5.4775731164193868E-2</v>
      </c>
      <c r="H364" s="18">
        <v>4.0558697007861307E-2</v>
      </c>
      <c r="I364" s="18">
        <v>5.053697461161661E-2</v>
      </c>
      <c r="J364" s="18">
        <v>3.6901378885288903E-2</v>
      </c>
      <c r="L364" s="18">
        <v>6.0019704679734179E-2</v>
      </c>
      <c r="M364" s="18">
        <v>3.0305839790210801E-2</v>
      </c>
      <c r="N364" s="18">
        <v>2.678310385269627E-2</v>
      </c>
      <c r="O364" s="18">
        <v>5.8882387001396662E-2</v>
      </c>
      <c r="P364" s="18">
        <v>5.3831437847292302E-2</v>
      </c>
      <c r="R364" s="18">
        <v>4.2973957704350398E-2</v>
      </c>
      <c r="S364" s="18">
        <v>4.2017539876653617E-2</v>
      </c>
      <c r="T364" s="18">
        <v>4.5264820780188779E-2</v>
      </c>
      <c r="U364" s="18">
        <v>6.0019704679734179E-2</v>
      </c>
      <c r="W364" s="18">
        <v>2.0126878919707769E-2</v>
      </c>
      <c r="X364" s="18">
        <v>6.2261349633399438E-2</v>
      </c>
      <c r="Y364" s="18">
        <v>2.8015268264518021E-2</v>
      </c>
      <c r="Z364" s="18">
        <v>6.522146471175394E-2</v>
      </c>
      <c r="AB364" s="18">
        <v>4.3910374184567683E-2</v>
      </c>
      <c r="AC364" s="18">
        <v>4.8489993411838218E-2</v>
      </c>
      <c r="AE364" s="18">
        <v>4.6966991130343742E-2</v>
      </c>
      <c r="AF364" s="18">
        <v>6.2776278131459529E-2</v>
      </c>
      <c r="AG364" s="18">
        <v>2.9247319131005679E-2</v>
      </c>
      <c r="AH364" s="18">
        <v>6.4709920878877406E-2</v>
      </c>
    </row>
    <row r="365" spans="2:34" x14ac:dyDescent="0.35">
      <c r="B365" s="17" t="s">
        <v>202</v>
      </c>
      <c r="C365" s="18">
        <v>2.8202781286499171E-2</v>
      </c>
      <c r="D365" s="18">
        <v>2.8525983291933919E-2</v>
      </c>
      <c r="E365" s="18">
        <v>2.8036676596172049E-2</v>
      </c>
      <c r="G365" s="18">
        <v>1.7417421560577739E-2</v>
      </c>
      <c r="H365" s="18">
        <v>1.227652112489499E-2</v>
      </c>
      <c r="I365" s="18">
        <v>4.4143325360752148E-2</v>
      </c>
      <c r="J365" s="18">
        <v>7.7696867109112486E-2</v>
      </c>
      <c r="L365" s="18">
        <v>3.8195832184331202E-2</v>
      </c>
      <c r="M365" s="18">
        <v>2.4751575748300159E-2</v>
      </c>
      <c r="N365" s="18">
        <v>4.5461347091171042E-2</v>
      </c>
      <c r="O365" s="18">
        <v>6.7606590819601683E-3</v>
      </c>
      <c r="P365" s="18">
        <v>2.295918710509702E-2</v>
      </c>
      <c r="R365" s="18">
        <v>2.337860728538433E-2</v>
      </c>
      <c r="S365" s="18">
        <v>1.225105201246317E-2</v>
      </c>
      <c r="T365" s="18">
        <v>4.6209877550338181E-2</v>
      </c>
      <c r="U365" s="18">
        <v>3.8195832184331202E-2</v>
      </c>
      <c r="W365" s="18">
        <v>2.7045762728521001E-2</v>
      </c>
      <c r="X365" s="18">
        <v>2.633107915411317E-2</v>
      </c>
      <c r="Y365" s="18">
        <v>3.6710757679616977E-2</v>
      </c>
      <c r="Z365" s="18">
        <v>2.3828984806721059E-2</v>
      </c>
      <c r="AB365" s="18">
        <v>3.2090435825766123E-2</v>
      </c>
      <c r="AC365" s="18">
        <v>2.4998710583110859E-2</v>
      </c>
      <c r="AE365" s="18">
        <v>1.389472487751083E-2</v>
      </c>
      <c r="AF365" s="18">
        <v>1.972982412231403E-2</v>
      </c>
      <c r="AG365" s="18">
        <v>3.6081645237409678E-2</v>
      </c>
      <c r="AH365" s="18">
        <v>5.2275485170396922E-2</v>
      </c>
    </row>
    <row r="366" spans="2:34" x14ac:dyDescent="0.35">
      <c r="B366" s="17" t="s">
        <v>140</v>
      </c>
      <c r="C366" s="18">
        <v>2.0152700176856289E-2</v>
      </c>
      <c r="D366" s="18">
        <v>2.1797776166440491E-2</v>
      </c>
      <c r="E366" s="18">
        <v>1.8622670009423019E-2</v>
      </c>
      <c r="G366" s="18">
        <v>2.885810285064562E-2</v>
      </c>
      <c r="H366" s="18">
        <v>2.1701510918954819E-2</v>
      </c>
      <c r="I366" s="18">
        <v>1.059860754999036E-2</v>
      </c>
      <c r="J366" s="18">
        <v>2.1728298744285911E-2</v>
      </c>
      <c r="L366" s="18">
        <v>5.5464405310007578E-3</v>
      </c>
      <c r="M366" s="18">
        <v>3.7161544958598899E-2</v>
      </c>
      <c r="N366" s="18">
        <v>1.6487683915458559E-2</v>
      </c>
      <c r="O366" s="18">
        <v>7.451051120771119E-3</v>
      </c>
      <c r="P366" s="18">
        <v>0</v>
      </c>
      <c r="R366" s="18">
        <v>1.7638153187538849E-2</v>
      </c>
      <c r="S366" s="18">
        <v>2.9263383615304599E-2</v>
      </c>
      <c r="T366" s="18">
        <v>2.1725418988025619E-2</v>
      </c>
      <c r="U366" s="18">
        <v>5.5464405310007578E-3</v>
      </c>
      <c r="W366" s="18">
        <v>2.0934944546695991E-2</v>
      </c>
      <c r="X366" s="18">
        <v>2.6934926356335761E-2</v>
      </c>
      <c r="Y366" s="18">
        <v>2.2718656372097561E-2</v>
      </c>
      <c r="Z366" s="18">
        <v>4.0692329228714094E-3</v>
      </c>
      <c r="AB366" s="18">
        <v>2.355499768260139E-2</v>
      </c>
      <c r="AC366" s="18">
        <v>1.7313363381855601E-2</v>
      </c>
      <c r="AE366" s="18">
        <v>2.3239547473744088E-2</v>
      </c>
      <c r="AF366" s="18">
        <v>2.023515122845124E-2</v>
      </c>
      <c r="AG366" s="18">
        <v>1.924370617575798E-2</v>
      </c>
      <c r="AH366" s="18">
        <v>1.536825936719205E-2</v>
      </c>
    </row>
    <row r="367" spans="2:34" x14ac:dyDescent="0.35">
      <c r="C367" s="27"/>
    </row>
    <row r="368" spans="2:34" ht="87" x14ac:dyDescent="0.35">
      <c r="B368" s="14" t="s">
        <v>205</v>
      </c>
    </row>
    <row r="369" spans="2:34" x14ac:dyDescent="0.35">
      <c r="B369" s="15" t="s">
        <v>15</v>
      </c>
    </row>
    <row r="370" spans="2:34" x14ac:dyDescent="0.35">
      <c r="B370" s="11" t="s">
        <v>55</v>
      </c>
      <c r="C370" s="16">
        <v>1005</v>
      </c>
      <c r="D370" s="16">
        <v>480</v>
      </c>
      <c r="E370" s="16">
        <v>523</v>
      </c>
      <c r="G370" s="16">
        <v>220</v>
      </c>
      <c r="H370" s="16">
        <v>394</v>
      </c>
      <c r="I370" s="16">
        <v>300</v>
      </c>
      <c r="J370" s="16">
        <v>91</v>
      </c>
      <c r="L370" s="16">
        <v>172</v>
      </c>
      <c r="M370" s="16">
        <v>141</v>
      </c>
      <c r="N370" s="16">
        <v>125</v>
      </c>
      <c r="O370" s="16">
        <v>118</v>
      </c>
      <c r="P370" s="16">
        <v>111</v>
      </c>
      <c r="R370" s="16">
        <v>303</v>
      </c>
      <c r="S370" s="16">
        <v>307</v>
      </c>
      <c r="T370" s="16">
        <v>223</v>
      </c>
      <c r="U370" s="16">
        <v>172</v>
      </c>
      <c r="W370" s="16">
        <v>189</v>
      </c>
      <c r="X370" s="16">
        <v>302</v>
      </c>
      <c r="Y370" s="16">
        <v>206</v>
      </c>
      <c r="Z370" s="16">
        <v>280</v>
      </c>
      <c r="AB370" s="16">
        <v>474</v>
      </c>
      <c r="AC370" s="16">
        <v>527</v>
      </c>
      <c r="AE370" s="16">
        <v>314</v>
      </c>
      <c r="AF370" s="16">
        <v>197</v>
      </c>
      <c r="AG370" s="16">
        <v>355</v>
      </c>
      <c r="AH370" s="16">
        <v>139</v>
      </c>
    </row>
    <row r="371" spans="2:34" x14ac:dyDescent="0.35">
      <c r="B371" s="12" t="s">
        <v>56</v>
      </c>
      <c r="C371" s="16">
        <v>1008</v>
      </c>
      <c r="D371" s="16">
        <v>502</v>
      </c>
      <c r="E371" s="16">
        <v>503</v>
      </c>
      <c r="G371" s="16">
        <v>221</v>
      </c>
      <c r="H371" s="16">
        <v>414</v>
      </c>
      <c r="I371" s="16">
        <v>283</v>
      </c>
      <c r="J371" s="16">
        <v>90</v>
      </c>
      <c r="L371" s="16">
        <v>171</v>
      </c>
      <c r="M371" s="16">
        <v>131</v>
      </c>
      <c r="N371" s="16">
        <v>156</v>
      </c>
      <c r="O371" s="16">
        <v>111</v>
      </c>
      <c r="P371" s="16">
        <v>95</v>
      </c>
      <c r="R371" s="16">
        <v>277</v>
      </c>
      <c r="S371" s="16">
        <v>308</v>
      </c>
      <c r="T371" s="16">
        <v>252</v>
      </c>
      <c r="U371" s="16">
        <v>171</v>
      </c>
      <c r="W371" s="16">
        <v>202</v>
      </c>
      <c r="X371" s="16">
        <v>311</v>
      </c>
      <c r="Y371" s="16">
        <v>200</v>
      </c>
      <c r="Z371" s="16">
        <v>268</v>
      </c>
      <c r="AB371" s="16">
        <v>470</v>
      </c>
      <c r="AC371" s="16">
        <v>534</v>
      </c>
      <c r="AE371" s="16">
        <v>315</v>
      </c>
      <c r="AF371" s="16">
        <v>195</v>
      </c>
      <c r="AG371" s="16">
        <v>359</v>
      </c>
      <c r="AH371" s="16">
        <v>139</v>
      </c>
    </row>
    <row r="372" spans="2:34" x14ac:dyDescent="0.35">
      <c r="B372" s="17" t="s">
        <v>198</v>
      </c>
      <c r="C372" s="18">
        <v>0.52416438250453912</v>
      </c>
      <c r="D372" s="18">
        <v>0.44969991352643962</v>
      </c>
      <c r="E372" s="18">
        <v>0.59584217417269414</v>
      </c>
      <c r="G372" s="18">
        <v>0.52746468958764026</v>
      </c>
      <c r="H372" s="18">
        <v>0.56288558622432705</v>
      </c>
      <c r="I372" s="18">
        <v>0.49853584137689011</v>
      </c>
      <c r="J372" s="18">
        <v>0.41880187577048972</v>
      </c>
      <c r="L372" s="18">
        <v>0.53858203304861518</v>
      </c>
      <c r="M372" s="18">
        <v>0.54768862411540553</v>
      </c>
      <c r="N372" s="18">
        <v>0.5091609885452586</v>
      </c>
      <c r="O372" s="18">
        <v>0.57377502702661032</v>
      </c>
      <c r="P372" s="18">
        <v>0.55574793699556113</v>
      </c>
      <c r="R372" s="18">
        <v>0.58156363653445209</v>
      </c>
      <c r="S372" s="18">
        <v>0.50452625794870765</v>
      </c>
      <c r="T372" s="18">
        <v>0.47524485610274642</v>
      </c>
      <c r="U372" s="18">
        <v>0.53858203304861518</v>
      </c>
      <c r="W372" s="18">
        <v>0.54363752783251729</v>
      </c>
      <c r="X372" s="18">
        <v>0.50217919227891328</v>
      </c>
      <c r="Y372" s="18">
        <v>0.50500528949412904</v>
      </c>
      <c r="Z372" s="18">
        <v>0.53881405280053107</v>
      </c>
      <c r="AB372" s="18">
        <v>0.51608388281669759</v>
      </c>
      <c r="AC372" s="18">
        <v>0.52940231933221804</v>
      </c>
      <c r="AE372" s="18">
        <v>0.57250510330068827</v>
      </c>
      <c r="AF372" s="18">
        <v>0.51340911293630709</v>
      </c>
      <c r="AG372" s="18">
        <v>0.5052649390470324</v>
      </c>
      <c r="AH372" s="18">
        <v>0.47829455131966719</v>
      </c>
    </row>
    <row r="373" spans="2:34" x14ac:dyDescent="0.35">
      <c r="B373" s="17" t="s">
        <v>199</v>
      </c>
      <c r="C373" s="18">
        <v>0.25751402227273179</v>
      </c>
      <c r="D373" s="18">
        <v>0.29710782514710049</v>
      </c>
      <c r="E373" s="18">
        <v>0.21942693011739661</v>
      </c>
      <c r="G373" s="18">
        <v>0.2753369560934773</v>
      </c>
      <c r="H373" s="18">
        <v>0.26254911503180012</v>
      </c>
      <c r="I373" s="18">
        <v>0.24871641795378829</v>
      </c>
      <c r="J373" s="18">
        <v>0.21830134151579539</v>
      </c>
      <c r="L373" s="18">
        <v>0.23615287948086411</v>
      </c>
      <c r="M373" s="18">
        <v>0.24947039128744669</v>
      </c>
      <c r="N373" s="18">
        <v>0.30035494120670481</v>
      </c>
      <c r="O373" s="18">
        <v>0.2342441662621946</v>
      </c>
      <c r="P373" s="18">
        <v>0.24562944594660771</v>
      </c>
      <c r="R373" s="18">
        <v>0.22576054934388229</v>
      </c>
      <c r="S373" s="18">
        <v>0.27364134346802099</v>
      </c>
      <c r="T373" s="18">
        <v>0.28725788969568689</v>
      </c>
      <c r="U373" s="18">
        <v>0.23615287948086411</v>
      </c>
      <c r="W373" s="18">
        <v>0.27997700393110392</v>
      </c>
      <c r="X373" s="18">
        <v>0.27228555023744599</v>
      </c>
      <c r="Y373" s="18">
        <v>0.27450626139964068</v>
      </c>
      <c r="Z373" s="18">
        <v>0.22076039327177521</v>
      </c>
      <c r="AB373" s="18">
        <v>0.28273255644336881</v>
      </c>
      <c r="AC373" s="18">
        <v>0.23548234934900941</v>
      </c>
      <c r="AE373" s="18">
        <v>0.2422396746828929</v>
      </c>
      <c r="AF373" s="18">
        <v>0.27490417286613089</v>
      </c>
      <c r="AG373" s="18">
        <v>0.26758328202480319</v>
      </c>
      <c r="AH373" s="18">
        <v>0.24168117089800839</v>
      </c>
    </row>
    <row r="374" spans="2:34" x14ac:dyDescent="0.35">
      <c r="B374" s="17" t="s">
        <v>200</v>
      </c>
      <c r="C374" s="18">
        <v>0.1067397597617485</v>
      </c>
      <c r="D374" s="18">
        <v>0.12746845403419649</v>
      </c>
      <c r="E374" s="18">
        <v>8.6644114578977957E-2</v>
      </c>
      <c r="G374" s="18">
        <v>0.1011134223528293</v>
      </c>
      <c r="H374" s="18">
        <v>8.4408491663854002E-2</v>
      </c>
      <c r="I374" s="18">
        <v>0.1180131120579163</v>
      </c>
      <c r="J374" s="18">
        <v>0.18768401901845941</v>
      </c>
      <c r="L374" s="18">
        <v>9.641989663722525E-2</v>
      </c>
      <c r="M374" s="18">
        <v>6.6580739263652489E-2</v>
      </c>
      <c r="N374" s="18">
        <v>9.9287208524748954E-2</v>
      </c>
      <c r="O374" s="18">
        <v>8.8841756103001879E-2</v>
      </c>
      <c r="P374" s="18">
        <v>0.13195733732754741</v>
      </c>
      <c r="R374" s="18">
        <v>9.1471311417137532E-2</v>
      </c>
      <c r="S374" s="18">
        <v>0.12424501672520349</v>
      </c>
      <c r="T374" s="18">
        <v>0.1091491018374339</v>
      </c>
      <c r="U374" s="18">
        <v>9.641989663722525E-2</v>
      </c>
      <c r="W374" s="18">
        <v>9.1557942235773696E-2</v>
      </c>
      <c r="X374" s="18">
        <v>0.1069241067502205</v>
      </c>
      <c r="Y374" s="18">
        <v>0.1041759185871592</v>
      </c>
      <c r="Z374" s="18">
        <v>0.1156831660412425</v>
      </c>
      <c r="AB374" s="18">
        <v>8.8418055331891787E-2</v>
      </c>
      <c r="AC374" s="18">
        <v>0.12370672683579</v>
      </c>
      <c r="AE374" s="18">
        <v>8.2085077864570657E-2</v>
      </c>
      <c r="AF374" s="18">
        <v>0.10265175981066781</v>
      </c>
      <c r="AG374" s="18">
        <v>0.1180372528517729</v>
      </c>
      <c r="AH374" s="18">
        <v>0.1393201516966773</v>
      </c>
    </row>
    <row r="375" spans="2:34" x14ac:dyDescent="0.35">
      <c r="B375" s="17" t="s">
        <v>201</v>
      </c>
      <c r="C375" s="18">
        <v>6.1248371442729967E-2</v>
      </c>
      <c r="D375" s="18">
        <v>7.0857302846383793E-2</v>
      </c>
      <c r="E375" s="18">
        <v>5.1998181624016551E-2</v>
      </c>
      <c r="G375" s="18">
        <v>6.1844003199055107E-2</v>
      </c>
      <c r="H375" s="18">
        <v>3.9897943300299839E-2</v>
      </c>
      <c r="I375" s="18">
        <v>8.3772767020394129E-2</v>
      </c>
      <c r="J375" s="18">
        <v>8.6998062055573505E-2</v>
      </c>
      <c r="L375" s="18">
        <v>7.6703423144352773E-2</v>
      </c>
      <c r="M375" s="18">
        <v>7.9981197025069353E-2</v>
      </c>
      <c r="N375" s="18">
        <v>2.9864893502070729E-2</v>
      </c>
      <c r="O375" s="18">
        <v>5.5499524360483637E-2</v>
      </c>
      <c r="P375" s="18">
        <v>4.1941158773340849E-2</v>
      </c>
      <c r="R375" s="18">
        <v>6.5982357592081584E-2</v>
      </c>
      <c r="S375" s="18">
        <v>5.4344838855800923E-2</v>
      </c>
      <c r="T375" s="18">
        <v>5.395733045700829E-2</v>
      </c>
      <c r="U375" s="18">
        <v>7.6703423144352773E-2</v>
      </c>
      <c r="W375" s="18">
        <v>4.2093300274740363E-2</v>
      </c>
      <c r="X375" s="18">
        <v>5.9724004395294607E-2</v>
      </c>
      <c r="Y375" s="18">
        <v>6.4277591674356677E-2</v>
      </c>
      <c r="Z375" s="18">
        <v>7.849344807258915E-2</v>
      </c>
      <c r="AB375" s="18">
        <v>5.7778293255034162E-2</v>
      </c>
      <c r="AC375" s="18">
        <v>6.4781498152377118E-2</v>
      </c>
      <c r="AE375" s="18">
        <v>5.8163298810434742E-2</v>
      </c>
      <c r="AF375" s="18">
        <v>5.8385473901595618E-2</v>
      </c>
      <c r="AG375" s="18">
        <v>6.8606693745439387E-2</v>
      </c>
      <c r="AH375" s="18">
        <v>5.3230701910984557E-2</v>
      </c>
    </row>
    <row r="376" spans="2:34" x14ac:dyDescent="0.35">
      <c r="B376" s="17" t="s">
        <v>202</v>
      </c>
      <c r="C376" s="18">
        <v>3.4166691842042893E-2</v>
      </c>
      <c r="D376" s="18">
        <v>3.8124602859023117E-2</v>
      </c>
      <c r="E376" s="18">
        <v>3.0406134248547951E-2</v>
      </c>
      <c r="G376" s="18">
        <v>2.5503316602988799E-2</v>
      </c>
      <c r="H376" s="18">
        <v>2.9028059899897991E-2</v>
      </c>
      <c r="I376" s="18">
        <v>3.8159047989686071E-2</v>
      </c>
      <c r="J376" s="18">
        <v>6.648640289539616E-2</v>
      </c>
      <c r="L376" s="18">
        <v>4.1660550659313303E-2</v>
      </c>
      <c r="M376" s="18">
        <v>1.911750334982697E-2</v>
      </c>
      <c r="N376" s="18">
        <v>5.3735904921250313E-2</v>
      </c>
      <c r="O376" s="18">
        <v>4.0188475126938399E-2</v>
      </c>
      <c r="P376" s="18">
        <v>2.4724120956943089E-2</v>
      </c>
      <c r="R376" s="18">
        <v>1.7583991924907789E-2</v>
      </c>
      <c r="S376" s="18">
        <v>2.4337535606984258E-2</v>
      </c>
      <c r="T376" s="18">
        <v>5.9317652522044371E-2</v>
      </c>
      <c r="U376" s="18">
        <v>4.1660550659313303E-2</v>
      </c>
      <c r="W376" s="18">
        <v>2.7258019983531161E-2</v>
      </c>
      <c r="X376" s="18">
        <v>3.5170476821965911E-2</v>
      </c>
      <c r="Y376" s="18">
        <v>3.6917026318551961E-2</v>
      </c>
      <c r="Z376" s="18">
        <v>3.9540071227686248E-2</v>
      </c>
      <c r="AB376" s="18">
        <v>3.6590025884280127E-2</v>
      </c>
      <c r="AC376" s="18">
        <v>3.2298670783824507E-2</v>
      </c>
      <c r="AE376" s="18">
        <v>2.5425538569395192E-2</v>
      </c>
      <c r="AF376" s="18">
        <v>3.0954479176917161E-2</v>
      </c>
      <c r="AG376" s="18">
        <v>3.123372064132561E-2</v>
      </c>
      <c r="AH376" s="18">
        <v>6.61825981756997E-2</v>
      </c>
    </row>
    <row r="377" spans="2:34" x14ac:dyDescent="0.35">
      <c r="B377" s="17" t="s">
        <v>140</v>
      </c>
      <c r="C377" s="18">
        <v>1.6166772176207749E-2</v>
      </c>
      <c r="D377" s="18">
        <v>1.6741901586856539E-2</v>
      </c>
      <c r="E377" s="18">
        <v>1.568246525836673E-2</v>
      </c>
      <c r="G377" s="18">
        <v>8.7376121640092112E-3</v>
      </c>
      <c r="H377" s="18">
        <v>2.1230803879821129E-2</v>
      </c>
      <c r="I377" s="18">
        <v>1.280281360132514E-2</v>
      </c>
      <c r="J377" s="18">
        <v>2.1728298744285911E-2</v>
      </c>
      <c r="L377" s="18">
        <v>1.048121702962946E-2</v>
      </c>
      <c r="M377" s="18">
        <v>3.7161544958598899E-2</v>
      </c>
      <c r="N377" s="18">
        <v>7.5960632999661623E-3</v>
      </c>
      <c r="O377" s="18">
        <v>7.451051120771119E-3</v>
      </c>
      <c r="P377" s="18">
        <v>0</v>
      </c>
      <c r="R377" s="18">
        <v>1.7638153187538849E-2</v>
      </c>
      <c r="S377" s="18">
        <v>1.8905007395282791E-2</v>
      </c>
      <c r="T377" s="18">
        <v>1.5073169385079809E-2</v>
      </c>
      <c r="U377" s="18">
        <v>1.048121702962946E-2</v>
      </c>
      <c r="W377" s="18">
        <v>1.5476205742333601E-2</v>
      </c>
      <c r="X377" s="18">
        <v>2.3716669516159319E-2</v>
      </c>
      <c r="Y377" s="18">
        <v>1.5117912526162489E-2</v>
      </c>
      <c r="Z377" s="18">
        <v>6.708868586175855E-3</v>
      </c>
      <c r="AB377" s="18">
        <v>1.8397186268727609E-2</v>
      </c>
      <c r="AC377" s="18">
        <v>1.432843554678093E-2</v>
      </c>
      <c r="AE377" s="18">
        <v>1.9581306772018029E-2</v>
      </c>
      <c r="AF377" s="18">
        <v>1.9695001308381289E-2</v>
      </c>
      <c r="AG377" s="18">
        <v>9.2741116896264998E-3</v>
      </c>
      <c r="AH377" s="18">
        <v>2.1290825998962828E-2</v>
      </c>
    </row>
    <row r="378" spans="2:34" x14ac:dyDescent="0.35">
      <c r="C378" s="27"/>
    </row>
  </sheetData>
  <mergeCells count="7">
    <mergeCell ref="AE5:AH5"/>
    <mergeCell ref="R5:U5"/>
    <mergeCell ref="W5:Z5"/>
    <mergeCell ref="D5:E5"/>
    <mergeCell ref="AB5:AC5"/>
    <mergeCell ref="L5:P5"/>
    <mergeCell ref="G5:J5"/>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F16"/>
  <sheetViews>
    <sheetView showGridLines="0" workbookViewId="0">
      <selection activeCell="B16" sqref="B16"/>
    </sheetView>
  </sheetViews>
  <sheetFormatPr defaultRowHeight="14.5" x14ac:dyDescent="0.35"/>
  <cols>
    <col min="1" max="1" width="5" customWidth="1"/>
    <col min="2" max="2" width="25" customWidth="1"/>
    <col min="3" max="3" width="26" customWidth="1"/>
    <col min="4" max="6" width="20" customWidth="1"/>
  </cols>
  <sheetData>
    <row r="2" spans="2:6" ht="40" customHeight="1" x14ac:dyDescent="0.35">
      <c r="D2" s="19" t="s">
        <v>215</v>
      </c>
    </row>
    <row r="6" spans="2:6" ht="120" customHeight="1" x14ac:dyDescent="0.35">
      <c r="C6" s="21" t="s">
        <v>216</v>
      </c>
      <c r="D6" s="21" t="s">
        <v>217</v>
      </c>
      <c r="E6" s="21" t="s">
        <v>218</v>
      </c>
      <c r="F6" s="21" t="s">
        <v>219</v>
      </c>
    </row>
    <row r="7" spans="2:6" x14ac:dyDescent="0.35">
      <c r="B7" s="20" t="s">
        <v>179</v>
      </c>
      <c r="C7" s="18">
        <v>0.33459855293966062</v>
      </c>
      <c r="D7" s="18">
        <v>0.41647115122757472</v>
      </c>
      <c r="E7" s="18">
        <v>0.39738496869557449</v>
      </c>
      <c r="F7" s="18">
        <v>0.23476382857820691</v>
      </c>
    </row>
    <row r="8" spans="2:6" ht="29" x14ac:dyDescent="0.35">
      <c r="B8" s="20" t="s">
        <v>180</v>
      </c>
      <c r="C8" s="18">
        <v>0.40108400425504648</v>
      </c>
      <c r="D8" s="18">
        <v>0.37327473916325782</v>
      </c>
      <c r="E8" s="18">
        <v>0.36684501512587148</v>
      </c>
      <c r="F8" s="18">
        <v>0.32189867861295662</v>
      </c>
    </row>
    <row r="9" spans="2:6" x14ac:dyDescent="0.35">
      <c r="B9" s="20" t="s">
        <v>181</v>
      </c>
      <c r="C9" s="18">
        <v>0.26431744280529301</v>
      </c>
      <c r="D9" s="18">
        <v>0.2102541096091676</v>
      </c>
      <c r="E9" s="18">
        <v>0.23577001617855409</v>
      </c>
      <c r="F9" s="18">
        <v>0.44333749280883661</v>
      </c>
    </row>
    <row r="12" spans="2:6" x14ac:dyDescent="0.35">
      <c r="B12" t="s">
        <v>206</v>
      </c>
    </row>
    <row r="13" spans="2:6" x14ac:dyDescent="0.35">
      <c r="B13" t="s">
        <v>207</v>
      </c>
    </row>
    <row r="16" spans="2:6" x14ac:dyDescent="0.35">
      <c r="B16" t="str">
        <f>HYPERLINK("#Contents!A1", "Return to Contents")</f>
        <v>Return to Contents</v>
      </c>
    </row>
  </sheetData>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J16"/>
  <sheetViews>
    <sheetView showGridLines="0" workbookViewId="0">
      <pane xSplit="2" topLeftCell="G1" activePane="topRight" state="frozen"/>
      <selection pane="topRight" activeCell="B16" sqref="B16"/>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178</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179</v>
      </c>
      <c r="C9" s="18">
        <v>0.33459855293966062</v>
      </c>
      <c r="D9" s="18">
        <v>0.33908362656290802</v>
      </c>
      <c r="E9" s="18">
        <v>0.33197856952377469</v>
      </c>
      <c r="G9" s="18">
        <v>0.44997153449997862</v>
      </c>
      <c r="H9" s="18">
        <v>0.32105955052352031</v>
      </c>
      <c r="I9" s="18">
        <v>0.26425538885960143</v>
      </c>
      <c r="J9" s="18">
        <v>0.33488727922114653</v>
      </c>
      <c r="L9" s="18">
        <v>0.46973479491599568</v>
      </c>
      <c r="M9" s="18">
        <v>0.36613005556211259</v>
      </c>
      <c r="N9" s="18">
        <v>0.22722169292583511</v>
      </c>
      <c r="O9" s="18">
        <v>0.39543272074843339</v>
      </c>
      <c r="P9" s="18">
        <v>0.32135076025027998</v>
      </c>
      <c r="R9" s="18">
        <v>0.34366196397134829</v>
      </c>
      <c r="S9" s="18">
        <v>0.34705194376500997</v>
      </c>
      <c r="T9" s="18">
        <v>0.21733510940899309</v>
      </c>
      <c r="U9" s="18">
        <v>0.46973479491599568</v>
      </c>
      <c r="W9" s="18">
        <v>0.31774816778895493</v>
      </c>
      <c r="X9" s="18">
        <v>0.29992578024078081</v>
      </c>
      <c r="Y9" s="18">
        <v>0.29037125373996198</v>
      </c>
      <c r="Z9" s="18">
        <v>0.42124369303958531</v>
      </c>
      <c r="AB9" s="18">
        <v>0.31959268050474759</v>
      </c>
      <c r="AC9" s="18">
        <v>0.34680219255399508</v>
      </c>
      <c r="AE9" s="18">
        <v>0.36372458074104819</v>
      </c>
      <c r="AF9" s="18">
        <v>0.31759086194022318</v>
      </c>
      <c r="AG9" s="18">
        <v>0.32371207019406151</v>
      </c>
      <c r="AH9" s="18">
        <v>0.32049131490197891</v>
      </c>
    </row>
    <row r="10" spans="2:36" ht="32.15" customHeight="1" x14ac:dyDescent="0.35">
      <c r="B10" s="20" t="s">
        <v>180</v>
      </c>
      <c r="C10" s="18">
        <v>0.40108400425504648</v>
      </c>
      <c r="D10" s="18">
        <v>0.43012466516059639</v>
      </c>
      <c r="E10" s="18">
        <v>0.37183950703643998</v>
      </c>
      <c r="G10" s="18">
        <v>0.38148827859744389</v>
      </c>
      <c r="H10" s="18">
        <v>0.38288873205561119</v>
      </c>
      <c r="I10" s="18">
        <v>0.44281247710314892</v>
      </c>
      <c r="J10" s="18">
        <v>0.40147815681613508</v>
      </c>
      <c r="L10" s="18">
        <v>0.37084581874120742</v>
      </c>
      <c r="M10" s="18">
        <v>0.35139232916982299</v>
      </c>
      <c r="N10" s="18">
        <v>0.49810873737179567</v>
      </c>
      <c r="O10" s="18">
        <v>0.34261432201655939</v>
      </c>
      <c r="P10" s="18">
        <v>0.39724707384221758</v>
      </c>
      <c r="R10" s="18">
        <v>0.37763662147187799</v>
      </c>
      <c r="S10" s="18">
        <v>0.36884484419738178</v>
      </c>
      <c r="T10" s="18">
        <v>0.48689904499484138</v>
      </c>
      <c r="U10" s="18">
        <v>0.37084581874120742</v>
      </c>
      <c r="W10" s="18">
        <v>0.36276020514929441</v>
      </c>
      <c r="X10" s="18">
        <v>0.37814672658703591</v>
      </c>
      <c r="Y10" s="18">
        <v>0.45526935251040479</v>
      </c>
      <c r="Z10" s="18">
        <v>0.42648063187771679</v>
      </c>
      <c r="AB10" s="18">
        <v>0.4359894866332219</v>
      </c>
      <c r="AC10" s="18">
        <v>0.369296277171904</v>
      </c>
      <c r="AE10" s="18">
        <v>0.38329830861996472</v>
      </c>
      <c r="AF10" s="18">
        <v>0.4525211719630497</v>
      </c>
      <c r="AG10" s="18">
        <v>0.39294063601737561</v>
      </c>
      <c r="AH10" s="18">
        <v>0.39021158092321229</v>
      </c>
    </row>
    <row r="11" spans="2:36" ht="19" customHeight="1" x14ac:dyDescent="0.35">
      <c r="B11" s="20" t="s">
        <v>181</v>
      </c>
      <c r="C11" s="18">
        <v>0.26431744280529301</v>
      </c>
      <c r="D11" s="18">
        <v>0.23079170827649559</v>
      </c>
      <c r="E11" s="18">
        <v>0.29618192343978522</v>
      </c>
      <c r="G11" s="18">
        <v>0.16854018690257741</v>
      </c>
      <c r="H11" s="18">
        <v>0.29605171742086839</v>
      </c>
      <c r="I11" s="18">
        <v>0.29293213403724983</v>
      </c>
      <c r="J11" s="18">
        <v>0.26363456396271873</v>
      </c>
      <c r="L11" s="18">
        <v>0.15941938634279701</v>
      </c>
      <c r="M11" s="18">
        <v>0.28247761526806431</v>
      </c>
      <c r="N11" s="18">
        <v>0.27466956970236872</v>
      </c>
      <c r="O11" s="18">
        <v>0.26195295723500711</v>
      </c>
      <c r="P11" s="18">
        <v>0.28140216590750239</v>
      </c>
      <c r="R11" s="18">
        <v>0.27870141455677377</v>
      </c>
      <c r="S11" s="18">
        <v>0.2841032120376083</v>
      </c>
      <c r="T11" s="18">
        <v>0.29576584559616509</v>
      </c>
      <c r="U11" s="18">
        <v>0.15941938634279701</v>
      </c>
      <c r="W11" s="18">
        <v>0.31949162706175083</v>
      </c>
      <c r="X11" s="18">
        <v>0.32192749317218311</v>
      </c>
      <c r="Y11" s="18">
        <v>0.25435939374963318</v>
      </c>
      <c r="Z11" s="18">
        <v>0.15227567508269799</v>
      </c>
      <c r="AB11" s="18">
        <v>0.2444178328620305</v>
      </c>
      <c r="AC11" s="18">
        <v>0.28390153027410092</v>
      </c>
      <c r="AE11" s="18">
        <v>0.25297711063898698</v>
      </c>
      <c r="AF11" s="18">
        <v>0.22988796609672699</v>
      </c>
      <c r="AG11" s="18">
        <v>0.28334729378856288</v>
      </c>
      <c r="AH11" s="18">
        <v>0.28929710417480881</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182</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179</v>
      </c>
      <c r="C9" s="18">
        <v>0.41647115122757472</v>
      </c>
      <c r="D9" s="18">
        <v>0.41860180108670508</v>
      </c>
      <c r="E9" s="18">
        <v>0.41416894167633178</v>
      </c>
      <c r="G9" s="18">
        <v>0.45668918910864609</v>
      </c>
      <c r="H9" s="18">
        <v>0.40988293709790169</v>
      </c>
      <c r="I9" s="18">
        <v>0.38043526984621773</v>
      </c>
      <c r="J9" s="18">
        <v>0.46139747199477188</v>
      </c>
      <c r="L9" s="18">
        <v>0.41868491785538942</v>
      </c>
      <c r="M9" s="18">
        <v>0.46622243867771268</v>
      </c>
      <c r="N9" s="18">
        <v>0.35154486680866132</v>
      </c>
      <c r="O9" s="18">
        <v>0.43181260827601481</v>
      </c>
      <c r="P9" s="18">
        <v>0.46165114146848502</v>
      </c>
      <c r="R9" s="18">
        <v>0.47757830493315018</v>
      </c>
      <c r="S9" s="18">
        <v>0.40070300823838167</v>
      </c>
      <c r="T9" s="18">
        <v>0.36705531297131339</v>
      </c>
      <c r="U9" s="18">
        <v>0.41868491785538942</v>
      </c>
      <c r="W9" s="18">
        <v>0.38906173650974579</v>
      </c>
      <c r="X9" s="18">
        <v>0.39308223415344029</v>
      </c>
      <c r="Y9" s="18">
        <v>0.396637177123639</v>
      </c>
      <c r="Z9" s="18">
        <v>0.48300263908393831</v>
      </c>
      <c r="AB9" s="18">
        <v>0.42915533292507202</v>
      </c>
      <c r="AC9" s="18">
        <v>0.4025832222528099</v>
      </c>
      <c r="AE9" s="18">
        <v>0.42106796744853359</v>
      </c>
      <c r="AF9" s="18">
        <v>0.3914112416559446</v>
      </c>
      <c r="AG9" s="18">
        <v>0.42887424876113212</v>
      </c>
      <c r="AH9" s="18">
        <v>0.40916326475953929</v>
      </c>
    </row>
    <row r="10" spans="2:36" ht="32.15" customHeight="1" x14ac:dyDescent="0.35">
      <c r="B10" s="20" t="s">
        <v>180</v>
      </c>
      <c r="C10" s="18">
        <v>0.37327473916325782</v>
      </c>
      <c r="D10" s="18">
        <v>0.3773520674074381</v>
      </c>
      <c r="E10" s="18">
        <v>0.37127625947428178</v>
      </c>
      <c r="G10" s="18">
        <v>0.34429517553334671</v>
      </c>
      <c r="H10" s="18">
        <v>0.35463461128304802</v>
      </c>
      <c r="I10" s="18">
        <v>0.41745182501708877</v>
      </c>
      <c r="J10" s="18">
        <v>0.39104918830812008</v>
      </c>
      <c r="L10" s="18">
        <v>0.41133042374384071</v>
      </c>
      <c r="M10" s="18">
        <v>0.32057996643661019</v>
      </c>
      <c r="N10" s="18">
        <v>0.39121593597770749</v>
      </c>
      <c r="O10" s="18">
        <v>0.37470006714171261</v>
      </c>
      <c r="P10" s="18">
        <v>0.32791806226726999</v>
      </c>
      <c r="R10" s="18">
        <v>0.32071860438919902</v>
      </c>
      <c r="S10" s="18">
        <v>0.37085466127148498</v>
      </c>
      <c r="T10" s="18">
        <v>0.40809901548141148</v>
      </c>
      <c r="U10" s="18">
        <v>0.41133042374384071</v>
      </c>
      <c r="W10" s="18">
        <v>0.38908920072365227</v>
      </c>
      <c r="X10" s="18">
        <v>0.36048564668211469</v>
      </c>
      <c r="Y10" s="18">
        <v>0.39018534185877662</v>
      </c>
      <c r="Z10" s="18">
        <v>0.36488675504804491</v>
      </c>
      <c r="AB10" s="18">
        <v>0.37177981396319271</v>
      </c>
      <c r="AC10" s="18">
        <v>0.3756707225670553</v>
      </c>
      <c r="AE10" s="18">
        <v>0.3185657324514678</v>
      </c>
      <c r="AF10" s="18">
        <v>0.41603474089607739</v>
      </c>
      <c r="AG10" s="18">
        <v>0.37423054420560731</v>
      </c>
      <c r="AH10" s="18">
        <v>0.43506081123430668</v>
      </c>
    </row>
    <row r="11" spans="2:36" ht="19" customHeight="1" x14ac:dyDescent="0.35">
      <c r="B11" s="20" t="s">
        <v>181</v>
      </c>
      <c r="C11" s="18">
        <v>0.2102541096091676</v>
      </c>
      <c r="D11" s="18">
        <v>0.20404613150585679</v>
      </c>
      <c r="E11" s="18">
        <v>0.21455479884938619</v>
      </c>
      <c r="G11" s="18">
        <v>0.1990156353580072</v>
      </c>
      <c r="H11" s="18">
        <v>0.23548245161905029</v>
      </c>
      <c r="I11" s="18">
        <v>0.20211290513669339</v>
      </c>
      <c r="J11" s="18">
        <v>0.1475533396971081</v>
      </c>
      <c r="L11" s="18">
        <v>0.1699846584007699</v>
      </c>
      <c r="M11" s="18">
        <v>0.21319759488567711</v>
      </c>
      <c r="N11" s="18">
        <v>0.25723919721363081</v>
      </c>
      <c r="O11" s="18">
        <v>0.19348732458227261</v>
      </c>
      <c r="P11" s="18">
        <v>0.2104307962642451</v>
      </c>
      <c r="R11" s="18">
        <v>0.20170309067765091</v>
      </c>
      <c r="S11" s="18">
        <v>0.22844233049013349</v>
      </c>
      <c r="T11" s="18">
        <v>0.22484567154727489</v>
      </c>
      <c r="U11" s="18">
        <v>0.1699846584007699</v>
      </c>
      <c r="W11" s="18">
        <v>0.22184906276660199</v>
      </c>
      <c r="X11" s="18">
        <v>0.2464321191644448</v>
      </c>
      <c r="Y11" s="18">
        <v>0.21317748101758449</v>
      </c>
      <c r="Z11" s="18">
        <v>0.15211060586801689</v>
      </c>
      <c r="AB11" s="18">
        <v>0.1990648531117353</v>
      </c>
      <c r="AC11" s="18">
        <v>0.22174605518013479</v>
      </c>
      <c r="AE11" s="18">
        <v>0.26036630009999839</v>
      </c>
      <c r="AF11" s="18">
        <v>0.1925540174479779</v>
      </c>
      <c r="AG11" s="18">
        <v>0.19689520703326061</v>
      </c>
      <c r="AH11" s="18">
        <v>0.15577592400615409</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183</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179</v>
      </c>
      <c r="C9" s="18">
        <v>0.39738496869557449</v>
      </c>
      <c r="D9" s="18">
        <v>0.37677595548867271</v>
      </c>
      <c r="E9" s="18">
        <v>0.42015788656269543</v>
      </c>
      <c r="G9" s="18">
        <v>0.48416204331847301</v>
      </c>
      <c r="H9" s="18">
        <v>0.39214661206329671</v>
      </c>
      <c r="I9" s="18">
        <v>0.33810183440672831</v>
      </c>
      <c r="J9" s="18">
        <v>0.39494446168250691</v>
      </c>
      <c r="L9" s="18">
        <v>0.40806886943755072</v>
      </c>
      <c r="M9" s="18">
        <v>0.42799006344827217</v>
      </c>
      <c r="N9" s="18">
        <v>0.35994550860355229</v>
      </c>
      <c r="O9" s="18">
        <v>0.37848172970837057</v>
      </c>
      <c r="P9" s="18">
        <v>0.37101104710357657</v>
      </c>
      <c r="R9" s="18">
        <v>0.40990622324189208</v>
      </c>
      <c r="S9" s="18">
        <v>0.40751439336350093</v>
      </c>
      <c r="T9" s="18">
        <v>0.36394858452880702</v>
      </c>
      <c r="U9" s="18">
        <v>0.40806886943755072</v>
      </c>
      <c r="W9" s="18">
        <v>0.43615217102841408</v>
      </c>
      <c r="X9" s="18">
        <v>0.3912386307897065</v>
      </c>
      <c r="Y9" s="18">
        <v>0.33542252079411761</v>
      </c>
      <c r="Z9" s="18">
        <v>0.42296741309393399</v>
      </c>
      <c r="AB9" s="18">
        <v>0.38399041789832378</v>
      </c>
      <c r="AC9" s="18">
        <v>0.41029502282157299</v>
      </c>
      <c r="AE9" s="18">
        <v>0.42289016556243952</v>
      </c>
      <c r="AF9" s="18">
        <v>0.39546361473453762</v>
      </c>
      <c r="AG9" s="18">
        <v>0.3907011070088619</v>
      </c>
      <c r="AH9" s="18">
        <v>0.3593764628700184</v>
      </c>
    </row>
    <row r="10" spans="2:36" ht="32.15" customHeight="1" x14ac:dyDescent="0.35">
      <c r="B10" s="20" t="s">
        <v>180</v>
      </c>
      <c r="C10" s="18">
        <v>0.36684501512587148</v>
      </c>
      <c r="D10" s="18">
        <v>0.39447772335376102</v>
      </c>
      <c r="E10" s="18">
        <v>0.33575428383892592</v>
      </c>
      <c r="G10" s="18">
        <v>0.35177831673628429</v>
      </c>
      <c r="H10" s="18">
        <v>0.35617350949121068</v>
      </c>
      <c r="I10" s="18">
        <v>0.37922462221678199</v>
      </c>
      <c r="J10" s="18">
        <v>0.41391456409364519</v>
      </c>
      <c r="L10" s="18">
        <v>0.3995297569627459</v>
      </c>
      <c r="M10" s="18">
        <v>0.3502043881948253</v>
      </c>
      <c r="N10" s="18">
        <v>0.41741151771879831</v>
      </c>
      <c r="O10" s="18">
        <v>0.36962755656933688</v>
      </c>
      <c r="P10" s="18">
        <v>0.34797408102707861</v>
      </c>
      <c r="R10" s="18">
        <v>0.35500922732122719</v>
      </c>
      <c r="S10" s="18">
        <v>0.33814344201383578</v>
      </c>
      <c r="T10" s="18">
        <v>0.3926969823978062</v>
      </c>
      <c r="U10" s="18">
        <v>0.3995297569627459</v>
      </c>
      <c r="W10" s="18">
        <v>0.38342472656580029</v>
      </c>
      <c r="X10" s="18">
        <v>0.35092389159977472</v>
      </c>
      <c r="Y10" s="18">
        <v>0.37522815146630489</v>
      </c>
      <c r="Z10" s="18">
        <v>0.37006798037313737</v>
      </c>
      <c r="AB10" s="18">
        <v>0.39192748001925648</v>
      </c>
      <c r="AC10" s="18">
        <v>0.34180509610362381</v>
      </c>
      <c r="AE10" s="18">
        <v>0.34952770637172431</v>
      </c>
      <c r="AF10" s="18">
        <v>0.35897296006232321</v>
      </c>
      <c r="AG10" s="18">
        <v>0.37812482017904031</v>
      </c>
      <c r="AH10" s="18">
        <v>0.38810489996179981</v>
      </c>
    </row>
    <row r="11" spans="2:36" ht="19" customHeight="1" x14ac:dyDescent="0.35">
      <c r="B11" s="20" t="s">
        <v>181</v>
      </c>
      <c r="C11" s="18">
        <v>0.23577001617855409</v>
      </c>
      <c r="D11" s="18">
        <v>0.22874632115756641</v>
      </c>
      <c r="E11" s="18">
        <v>0.24408782959837871</v>
      </c>
      <c r="G11" s="18">
        <v>0.16405963994524261</v>
      </c>
      <c r="H11" s="18">
        <v>0.2516798784454925</v>
      </c>
      <c r="I11" s="18">
        <v>0.28267354337648981</v>
      </c>
      <c r="J11" s="18">
        <v>0.19114097422384779</v>
      </c>
      <c r="L11" s="18">
        <v>0.1924013735997033</v>
      </c>
      <c r="M11" s="18">
        <v>0.2218055483569025</v>
      </c>
      <c r="N11" s="18">
        <v>0.22264297367764899</v>
      </c>
      <c r="O11" s="18">
        <v>0.25189071372229238</v>
      </c>
      <c r="P11" s="18">
        <v>0.28101487186934487</v>
      </c>
      <c r="R11" s="18">
        <v>0.23508454943688059</v>
      </c>
      <c r="S11" s="18">
        <v>0.25434216462266329</v>
      </c>
      <c r="T11" s="18">
        <v>0.24335443307338639</v>
      </c>
      <c r="U11" s="18">
        <v>0.1924013735997033</v>
      </c>
      <c r="W11" s="18">
        <v>0.18042310240578571</v>
      </c>
      <c r="X11" s="18">
        <v>0.25783747761051862</v>
      </c>
      <c r="Y11" s="18">
        <v>0.2893493277395775</v>
      </c>
      <c r="Z11" s="18">
        <v>0.20696460653292861</v>
      </c>
      <c r="AB11" s="18">
        <v>0.2240821020824196</v>
      </c>
      <c r="AC11" s="18">
        <v>0.24789988107480321</v>
      </c>
      <c r="AE11" s="18">
        <v>0.227582128065836</v>
      </c>
      <c r="AF11" s="18">
        <v>0.24556342520313909</v>
      </c>
      <c r="AG11" s="18">
        <v>0.2311740728120979</v>
      </c>
      <c r="AH11" s="18">
        <v>0.25251863716818179</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184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179</v>
      </c>
      <c r="C9" s="18">
        <v>0.23476382857820691</v>
      </c>
      <c r="D9" s="18">
        <v>0.2667650522984355</v>
      </c>
      <c r="E9" s="18">
        <v>0.2041281268983916</v>
      </c>
      <c r="G9" s="18">
        <v>0.36038598698020619</v>
      </c>
      <c r="H9" s="18">
        <v>0.22286861717363601</v>
      </c>
      <c r="I9" s="18">
        <v>0.1686788922315508</v>
      </c>
      <c r="J9" s="18">
        <v>0.18893065436943449</v>
      </c>
      <c r="L9" s="18">
        <v>0.41962333056001072</v>
      </c>
      <c r="M9" s="18">
        <v>0.23223465555499581</v>
      </c>
      <c r="N9" s="18">
        <v>0.17664999428518649</v>
      </c>
      <c r="O9" s="18">
        <v>0.20925258382517989</v>
      </c>
      <c r="P9" s="18">
        <v>0.1218043407543403</v>
      </c>
      <c r="R9" s="18">
        <v>0.189337302753599</v>
      </c>
      <c r="S9" s="18">
        <v>0.22150167819826169</v>
      </c>
      <c r="T9" s="18">
        <v>0.1749947644932241</v>
      </c>
      <c r="U9" s="18">
        <v>0.41962333056001072</v>
      </c>
      <c r="W9" s="18">
        <v>0.21764806599449249</v>
      </c>
      <c r="X9" s="18">
        <v>0.18854624154780231</v>
      </c>
      <c r="Y9" s="18">
        <v>0.2088605184127631</v>
      </c>
      <c r="Z9" s="18">
        <v>0.32324231136904752</v>
      </c>
      <c r="AB9" s="18">
        <v>0.23701940688890999</v>
      </c>
      <c r="AC9" s="18">
        <v>0.23262440402789861</v>
      </c>
      <c r="AE9" s="18">
        <v>0.2397719957089528</v>
      </c>
      <c r="AF9" s="18">
        <v>0.2119633845500403</v>
      </c>
      <c r="AG9" s="18">
        <v>0.25290747025647331</v>
      </c>
      <c r="AH9" s="18">
        <v>0.2084601415661283</v>
      </c>
    </row>
    <row r="10" spans="2:36" ht="32.15" customHeight="1" x14ac:dyDescent="0.35">
      <c r="B10" s="20" t="s">
        <v>180</v>
      </c>
      <c r="C10" s="18">
        <v>0.32189867861295662</v>
      </c>
      <c r="D10" s="18">
        <v>0.35669852219287129</v>
      </c>
      <c r="E10" s="18">
        <v>0.28895327339235521</v>
      </c>
      <c r="G10" s="18">
        <v>0.41599510717229632</v>
      </c>
      <c r="H10" s="18">
        <v>0.30385544273387011</v>
      </c>
      <c r="I10" s="18">
        <v>0.28119380974586022</v>
      </c>
      <c r="J10" s="18">
        <v>0.30185144594355551</v>
      </c>
      <c r="L10" s="18">
        <v>0.25889949188216932</v>
      </c>
      <c r="M10" s="18">
        <v>0.28927156228024348</v>
      </c>
      <c r="N10" s="18">
        <v>0.39219786207432678</v>
      </c>
      <c r="O10" s="18">
        <v>0.3454734654157478</v>
      </c>
      <c r="P10" s="18">
        <v>0.3993484776134546</v>
      </c>
      <c r="R10" s="18">
        <v>0.34764335989419409</v>
      </c>
      <c r="S10" s="18">
        <v>0.33606767806825449</v>
      </c>
      <c r="T10" s="18">
        <v>0.31917980212074187</v>
      </c>
      <c r="U10" s="18">
        <v>0.25889949188216932</v>
      </c>
      <c r="W10" s="18">
        <v>0.3280113945006502</v>
      </c>
      <c r="X10" s="18">
        <v>0.29590217234134392</v>
      </c>
      <c r="Y10" s="18">
        <v>0.3031336112482057</v>
      </c>
      <c r="Z10" s="18">
        <v>0.38026097599488268</v>
      </c>
      <c r="AB10" s="18">
        <v>0.3247769195528491</v>
      </c>
      <c r="AC10" s="18">
        <v>0.31840673647006712</v>
      </c>
      <c r="AE10" s="18">
        <v>0.39157153803174899</v>
      </c>
      <c r="AF10" s="18">
        <v>0.34960173050871879</v>
      </c>
      <c r="AG10" s="18">
        <v>0.29550086879816712</v>
      </c>
      <c r="AH10" s="18">
        <v>0.19275305802638859</v>
      </c>
    </row>
    <row r="11" spans="2:36" ht="19" customHeight="1" x14ac:dyDescent="0.35">
      <c r="B11" s="20" t="s">
        <v>181</v>
      </c>
      <c r="C11" s="18">
        <v>0.44333749280883661</v>
      </c>
      <c r="D11" s="18">
        <v>0.37653642550869332</v>
      </c>
      <c r="E11" s="18">
        <v>0.50691859970925324</v>
      </c>
      <c r="G11" s="18">
        <v>0.22361890584749741</v>
      </c>
      <c r="H11" s="18">
        <v>0.47327594009249391</v>
      </c>
      <c r="I11" s="18">
        <v>0.55012729802258886</v>
      </c>
      <c r="J11" s="18">
        <v>0.50921789968701014</v>
      </c>
      <c r="L11" s="18">
        <v>0.32147717755782018</v>
      </c>
      <c r="M11" s="18">
        <v>0.47849378216476052</v>
      </c>
      <c r="N11" s="18">
        <v>0.43115214364048637</v>
      </c>
      <c r="O11" s="18">
        <v>0.44527395075907228</v>
      </c>
      <c r="P11" s="18">
        <v>0.47884718163220519</v>
      </c>
      <c r="R11" s="18">
        <v>0.46301933735220691</v>
      </c>
      <c r="S11" s="18">
        <v>0.44243064373348379</v>
      </c>
      <c r="T11" s="18">
        <v>0.5058254333860337</v>
      </c>
      <c r="U11" s="18">
        <v>0.32147717755782018</v>
      </c>
      <c r="W11" s="18">
        <v>0.45434053950485731</v>
      </c>
      <c r="X11" s="18">
        <v>0.5155515861108535</v>
      </c>
      <c r="Y11" s="18">
        <v>0.4880058703390312</v>
      </c>
      <c r="Z11" s="18">
        <v>0.29649671263607003</v>
      </c>
      <c r="AB11" s="18">
        <v>0.43820367355824091</v>
      </c>
      <c r="AC11" s="18">
        <v>0.4489688595020343</v>
      </c>
      <c r="AE11" s="18">
        <v>0.36865646625929799</v>
      </c>
      <c r="AF11" s="18">
        <v>0.43843488494124078</v>
      </c>
      <c r="AG11" s="18">
        <v>0.45159166094535969</v>
      </c>
      <c r="AH11" s="18">
        <v>0.59878680040748311</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AJ19"/>
  <sheetViews>
    <sheetView showGridLines="0" workbookViewId="0">
      <pane xSplit="2" topLeftCell="C1" activePane="topRight" state="frozen"/>
      <selection pane="topRight" activeCell="B14" sqref="B14"/>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185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186</v>
      </c>
      <c r="C9" s="18">
        <v>4.2080694422474828E-2</v>
      </c>
      <c r="D9" s="18">
        <v>4.5785394764901018E-2</v>
      </c>
      <c r="E9" s="18">
        <v>3.8616752262167708E-2</v>
      </c>
      <c r="G9" s="18">
        <v>6.9214800497693199E-2</v>
      </c>
      <c r="H9" s="18">
        <v>3.9775000268118858E-2</v>
      </c>
      <c r="I9" s="18">
        <v>3.4778282108685873E-2</v>
      </c>
      <c r="J9" s="18">
        <v>9.0277638376852331E-3</v>
      </c>
      <c r="L9" s="18">
        <v>4.7288851625969221E-2</v>
      </c>
      <c r="M9" s="18">
        <v>3.7794829141075473E-2</v>
      </c>
      <c r="N9" s="18">
        <v>4.9568279672822832E-2</v>
      </c>
      <c r="O9" s="18">
        <v>7.7313588851627479E-2</v>
      </c>
      <c r="P9" s="18">
        <v>1.142046898313505E-2</v>
      </c>
      <c r="R9" s="18">
        <v>2.9679085500498241E-2</v>
      </c>
      <c r="S9" s="18">
        <v>5.1170938717292558E-2</v>
      </c>
      <c r="T9" s="18">
        <v>4.1051087238711238E-2</v>
      </c>
      <c r="U9" s="18">
        <v>4.7288851625969221E-2</v>
      </c>
      <c r="W9" s="18">
        <v>4.2950595697043507E-2</v>
      </c>
      <c r="X9" s="18">
        <v>4.7497551279663638E-2</v>
      </c>
      <c r="Y9" s="18">
        <v>3.003120591551767E-2</v>
      </c>
      <c r="Z9" s="18">
        <v>3.6460893230285167E-2</v>
      </c>
      <c r="AB9" s="18">
        <v>3.8488280416425713E-2</v>
      </c>
      <c r="AC9" s="18">
        <v>4.5572247222054121E-2</v>
      </c>
      <c r="AE9" s="18">
        <v>2.6982035393033441E-2</v>
      </c>
      <c r="AF9" s="18">
        <v>5.5358585052037147E-2</v>
      </c>
      <c r="AG9" s="18">
        <v>4.7085796726982439E-2</v>
      </c>
      <c r="AH9" s="18">
        <v>4.4764519882435391E-2</v>
      </c>
    </row>
    <row r="10" spans="2:36" ht="19" customHeight="1" x14ac:dyDescent="0.35">
      <c r="B10" s="20" t="s">
        <v>187</v>
      </c>
      <c r="C10" s="18">
        <v>0.1323455127018294</v>
      </c>
      <c r="D10" s="18">
        <v>0.12687622102516369</v>
      </c>
      <c r="E10" s="18">
        <v>0.13853822417673259</v>
      </c>
      <c r="G10" s="18">
        <v>0.18121724978302589</v>
      </c>
      <c r="H10" s="18">
        <v>0.1275548656641306</v>
      </c>
      <c r="I10" s="18">
        <v>0.1089673336924093</v>
      </c>
      <c r="J10" s="18">
        <v>0.1079262495020977</v>
      </c>
      <c r="L10" s="18">
        <v>9.5647171655938987E-2</v>
      </c>
      <c r="M10" s="18">
        <v>0.13336116723597269</v>
      </c>
      <c r="N10" s="18">
        <v>0.14181754974745869</v>
      </c>
      <c r="O10" s="18">
        <v>0.14633323479088511</v>
      </c>
      <c r="P10" s="18">
        <v>0.14614618683812089</v>
      </c>
      <c r="R10" s="18">
        <v>0.1236610155202509</v>
      </c>
      <c r="S10" s="18">
        <v>0.14463533639374579</v>
      </c>
      <c r="T10" s="18">
        <v>0.15186522452697709</v>
      </c>
      <c r="U10" s="18">
        <v>9.5647171655938987E-2</v>
      </c>
      <c r="W10" s="18">
        <v>0.15835423880202429</v>
      </c>
      <c r="X10" s="18">
        <v>0.1381886666975127</v>
      </c>
      <c r="Y10" s="18">
        <v>0.15133822229631691</v>
      </c>
      <c r="Z10" s="18">
        <v>0.1048285968712401</v>
      </c>
      <c r="AB10" s="18">
        <v>0.13083190626653851</v>
      </c>
      <c r="AC10" s="18">
        <v>0.13272770206196269</v>
      </c>
      <c r="AE10" s="18">
        <v>0.12684876329866701</v>
      </c>
      <c r="AF10" s="18">
        <v>0.10957757867673</v>
      </c>
      <c r="AG10" s="18">
        <v>0.14547724269259241</v>
      </c>
      <c r="AH10" s="18">
        <v>0.14288887623782309</v>
      </c>
    </row>
    <row r="11" spans="2:36" ht="19" customHeight="1" x14ac:dyDescent="0.35">
      <c r="B11" s="20" t="s">
        <v>188</v>
      </c>
      <c r="C11" s="18">
        <v>0.2472623975894771</v>
      </c>
      <c r="D11" s="18">
        <v>0.2340467852814799</v>
      </c>
      <c r="E11" s="18">
        <v>0.25933746183678358</v>
      </c>
      <c r="G11" s="18">
        <v>0.18424499469461489</v>
      </c>
      <c r="H11" s="18">
        <v>0.26763666121444868</v>
      </c>
      <c r="I11" s="18">
        <v>0.23111788684921561</v>
      </c>
      <c r="J11" s="18">
        <v>0.35919948388744799</v>
      </c>
      <c r="L11" s="18">
        <v>0.16564535738420641</v>
      </c>
      <c r="M11" s="18">
        <v>0.2397308374306899</v>
      </c>
      <c r="N11" s="18">
        <v>0.28671678887003832</v>
      </c>
      <c r="O11" s="18">
        <v>0.20049497870928709</v>
      </c>
      <c r="P11" s="18">
        <v>0.27506324554937428</v>
      </c>
      <c r="R11" s="18">
        <v>0.2564066685955454</v>
      </c>
      <c r="S11" s="18">
        <v>0.25760225012887739</v>
      </c>
      <c r="T11" s="18">
        <v>0.28016475752514541</v>
      </c>
      <c r="U11" s="18">
        <v>0.16564535738420641</v>
      </c>
      <c r="W11" s="18">
        <v>0.24974831009757861</v>
      </c>
      <c r="X11" s="18">
        <v>0.26763380145406301</v>
      </c>
      <c r="Y11" s="18">
        <v>0.26768692552031981</v>
      </c>
      <c r="Z11" s="18">
        <v>0.20472533249784519</v>
      </c>
      <c r="AB11" s="18">
        <v>0.24669799855410229</v>
      </c>
      <c r="AC11" s="18">
        <v>0.2455139091983882</v>
      </c>
      <c r="AE11" s="18">
        <v>0.21224654775348389</v>
      </c>
      <c r="AF11" s="18">
        <v>0.26763021437040668</v>
      </c>
      <c r="AG11" s="18">
        <v>0.28280366739682111</v>
      </c>
      <c r="AH11" s="18">
        <v>0.2061431072961365</v>
      </c>
    </row>
    <row r="12" spans="2:36" ht="19" customHeight="1" x14ac:dyDescent="0.35">
      <c r="B12" s="20" t="s">
        <v>189</v>
      </c>
      <c r="C12" s="18">
        <v>0.33682717936261081</v>
      </c>
      <c r="D12" s="18">
        <v>0.37035745731347269</v>
      </c>
      <c r="E12" s="18">
        <v>0.30217019103582232</v>
      </c>
      <c r="G12" s="18">
        <v>0.28879522375591471</v>
      </c>
      <c r="H12" s="18">
        <v>0.32098043280975108</v>
      </c>
      <c r="I12" s="18">
        <v>0.39336236421547749</v>
      </c>
      <c r="J12" s="18">
        <v>0.34965730394327799</v>
      </c>
      <c r="L12" s="18">
        <v>0.329822099267916</v>
      </c>
      <c r="M12" s="18">
        <v>0.34717241099522672</v>
      </c>
      <c r="N12" s="18">
        <v>0.36257560117600568</v>
      </c>
      <c r="O12" s="18">
        <v>0.29750386485022529</v>
      </c>
      <c r="P12" s="18">
        <v>0.31789784122894288</v>
      </c>
      <c r="R12" s="18">
        <v>0.34878051862722231</v>
      </c>
      <c r="S12" s="18">
        <v>0.30280605855905818</v>
      </c>
      <c r="T12" s="18">
        <v>0.37006675299055752</v>
      </c>
      <c r="U12" s="18">
        <v>0.329822099267916</v>
      </c>
      <c r="W12" s="18">
        <v>0.34376748199658302</v>
      </c>
      <c r="X12" s="18">
        <v>0.33315032173682019</v>
      </c>
      <c r="Y12" s="18">
        <v>0.34568378325088928</v>
      </c>
      <c r="Z12" s="18">
        <v>0.34054654279728408</v>
      </c>
      <c r="AB12" s="18">
        <v>0.35067616521267742</v>
      </c>
      <c r="AC12" s="18">
        <v>0.32561814691610391</v>
      </c>
      <c r="AE12" s="18">
        <v>0.34316421441880018</v>
      </c>
      <c r="AF12" s="18">
        <v>0.33276261803395729</v>
      </c>
      <c r="AG12" s="18">
        <v>0.29149098782607408</v>
      </c>
      <c r="AH12" s="18">
        <v>0.44562681025352752</v>
      </c>
    </row>
    <row r="13" spans="2:36" ht="19" customHeight="1" x14ac:dyDescent="0.35">
      <c r="B13" s="20" t="s">
        <v>190</v>
      </c>
      <c r="C13" s="18">
        <v>0.22169671081159359</v>
      </c>
      <c r="D13" s="18">
        <v>0.20645688014710259</v>
      </c>
      <c r="E13" s="18">
        <v>0.23813637760093881</v>
      </c>
      <c r="G13" s="18">
        <v>0.26218704772788171</v>
      </c>
      <c r="H13" s="18">
        <v>0.22293665004067589</v>
      </c>
      <c r="I13" s="18">
        <v>0.2135801003430792</v>
      </c>
      <c r="J13" s="18">
        <v>0.14211769537389729</v>
      </c>
      <c r="L13" s="18">
        <v>0.35523640920059563</v>
      </c>
      <c r="M13" s="18">
        <v>0.2130005571092837</v>
      </c>
      <c r="N13" s="18">
        <v>0.15172571723370801</v>
      </c>
      <c r="O13" s="18">
        <v>0.26205113732301077</v>
      </c>
      <c r="P13" s="18">
        <v>0.23455935634581021</v>
      </c>
      <c r="R13" s="18">
        <v>0.2226035997865474</v>
      </c>
      <c r="S13" s="18">
        <v>0.2121566569259539</v>
      </c>
      <c r="T13" s="18">
        <v>0.14138997458428509</v>
      </c>
      <c r="U13" s="18">
        <v>0.35523640920059563</v>
      </c>
      <c r="W13" s="18">
        <v>0.15756848861939651</v>
      </c>
      <c r="X13" s="18">
        <v>0.20356209777913831</v>
      </c>
      <c r="Y13" s="18">
        <v>0.18289330337429829</v>
      </c>
      <c r="Z13" s="18">
        <v>0.30977341574409878</v>
      </c>
      <c r="AB13" s="18">
        <v>0.215363827585562</v>
      </c>
      <c r="AC13" s="18">
        <v>0.22900090000681381</v>
      </c>
      <c r="AE13" s="18">
        <v>0.25949983625541823</v>
      </c>
      <c r="AF13" s="18">
        <v>0.22247557671464649</v>
      </c>
      <c r="AG13" s="18">
        <v>0.22456472992603649</v>
      </c>
      <c r="AH13" s="18">
        <v>0.1271462628938404</v>
      </c>
    </row>
    <row r="14" spans="2:36" ht="19" customHeight="1" x14ac:dyDescent="0.35">
      <c r="B14" s="20" t="s">
        <v>220</v>
      </c>
      <c r="C14" s="18">
        <v>1.9787505112014471E-2</v>
      </c>
      <c r="D14" s="18">
        <v>1.647726146788011E-2</v>
      </c>
      <c r="E14" s="18">
        <v>2.3200993087555018E-2</v>
      </c>
      <c r="G14" s="18">
        <v>1.4340683540869519E-2</v>
      </c>
      <c r="H14" s="18">
        <v>2.111639000287489E-2</v>
      </c>
      <c r="I14" s="18">
        <v>1.819403279113245E-2</v>
      </c>
      <c r="J14" s="18">
        <v>3.2071503455593807E-2</v>
      </c>
      <c r="L14" s="18">
        <v>6.3601108653738867E-3</v>
      </c>
      <c r="M14" s="18">
        <v>2.894019808775148E-2</v>
      </c>
      <c r="N14" s="18">
        <v>7.5960632999661623E-3</v>
      </c>
      <c r="O14" s="18">
        <v>1.6303195474964088E-2</v>
      </c>
      <c r="P14" s="18">
        <v>1.491290105461667E-2</v>
      </c>
      <c r="R14" s="18">
        <v>1.8869111969936021E-2</v>
      </c>
      <c r="S14" s="18">
        <v>3.1628759275072173E-2</v>
      </c>
      <c r="T14" s="18">
        <v>1.5462203134323369E-2</v>
      </c>
      <c r="U14" s="18">
        <v>6.3601108653738867E-3</v>
      </c>
      <c r="W14" s="18">
        <v>4.7610884787374311E-2</v>
      </c>
      <c r="X14" s="18">
        <v>9.9675610528020004E-3</v>
      </c>
      <c r="Y14" s="18">
        <v>2.2366559642658278E-2</v>
      </c>
      <c r="Z14" s="18">
        <v>3.6652188592466261E-3</v>
      </c>
      <c r="AB14" s="18">
        <v>1.7941821964694141E-2</v>
      </c>
      <c r="AC14" s="18">
        <v>2.1567094594677289E-2</v>
      </c>
      <c r="AE14" s="18">
        <v>3.125860288059705E-2</v>
      </c>
      <c r="AF14" s="18">
        <v>1.219542715222236E-2</v>
      </c>
      <c r="AG14" s="18">
        <v>8.5775754314934699E-3</v>
      </c>
      <c r="AH14" s="18">
        <v>3.3430423436237137E-2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E18"/>
  <sheetViews>
    <sheetView showGridLines="0" workbookViewId="0">
      <selection activeCell="B6" sqref="B6"/>
    </sheetView>
  </sheetViews>
  <sheetFormatPr defaultRowHeight="14.5" x14ac:dyDescent="0.35"/>
  <cols>
    <col min="1" max="1" width="5" customWidth="1"/>
    <col min="2" max="2" width="29" customWidth="1"/>
    <col min="3" max="4" width="20" customWidth="1"/>
    <col min="5" max="5" width="19" bestFit="1" customWidth="1"/>
  </cols>
  <sheetData>
    <row r="2" spans="2:5" ht="40" customHeight="1" x14ac:dyDescent="0.35">
      <c r="D2" s="19" t="s">
        <v>221</v>
      </c>
    </row>
    <row r="6" spans="2:5" ht="88" customHeight="1" x14ac:dyDescent="0.35">
      <c r="C6" s="21" t="s">
        <v>222</v>
      </c>
      <c r="D6" s="21" t="s">
        <v>223</v>
      </c>
    </row>
    <row r="7" spans="2:5" x14ac:dyDescent="0.35">
      <c r="B7" s="20" t="s">
        <v>192</v>
      </c>
      <c r="C7" s="18">
        <v>3.1381345601911338E-2</v>
      </c>
      <c r="D7" s="18">
        <v>2.565175716750866E-2</v>
      </c>
    </row>
    <row r="8" spans="2:5" x14ac:dyDescent="0.35">
      <c r="B8" s="20" t="s">
        <v>193</v>
      </c>
      <c r="C8" s="18">
        <v>0.1955454861659357</v>
      </c>
      <c r="D8" s="18">
        <v>0.1175214012220728</v>
      </c>
    </row>
    <row r="9" spans="2:5" x14ac:dyDescent="0.35">
      <c r="B9" s="20" t="s">
        <v>194</v>
      </c>
      <c r="C9" s="18">
        <v>0.52327957959022808</v>
      </c>
      <c r="D9" s="18">
        <v>0.49905220370434722</v>
      </c>
    </row>
    <row r="10" spans="2:5" x14ac:dyDescent="0.35">
      <c r="B10" s="20" t="s">
        <v>195</v>
      </c>
      <c r="C10" s="18">
        <v>0.18452524183450819</v>
      </c>
      <c r="D10" s="18">
        <v>0.28743471290123429</v>
      </c>
      <c r="E10" s="26"/>
    </row>
    <row r="11" spans="2:5" x14ac:dyDescent="0.35">
      <c r="B11" s="20" t="s">
        <v>140</v>
      </c>
      <c r="C11" s="18">
        <v>6.5268346807416736E-2</v>
      </c>
      <c r="D11" s="18">
        <v>7.0339925004837198E-2</v>
      </c>
    </row>
    <row r="14" spans="2:5" x14ac:dyDescent="0.35">
      <c r="B14" t="s">
        <v>206</v>
      </c>
    </row>
    <row r="15" spans="2:5" x14ac:dyDescent="0.35">
      <c r="B15" t="s">
        <v>207</v>
      </c>
    </row>
    <row r="18" spans="2:2" x14ac:dyDescent="0.35">
      <c r="B18" t="str">
        <f>HYPERLINK("#Contents!A1", "Return to Contents")</f>
        <v>Return to Contents</v>
      </c>
    </row>
  </sheetData>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AJ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191</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192</v>
      </c>
      <c r="C9" s="18">
        <v>3.1381345601911338E-2</v>
      </c>
      <c r="D9" s="18">
        <v>3.7677938248613527E-2</v>
      </c>
      <c r="E9" s="18">
        <v>2.5271267784849349E-2</v>
      </c>
      <c r="G9" s="18">
        <v>2.9671758065965049E-2</v>
      </c>
      <c r="H9" s="18">
        <v>3.5168096874004302E-2</v>
      </c>
      <c r="I9" s="18">
        <v>3.7157866076685107E-2</v>
      </c>
      <c r="J9" s="18">
        <v>0</v>
      </c>
      <c r="L9" s="18">
        <v>3.113936192661975E-2</v>
      </c>
      <c r="M9" s="18">
        <v>2.45450257626759E-2</v>
      </c>
      <c r="N9" s="18">
        <v>4.7765194650339488E-2</v>
      </c>
      <c r="O9" s="18">
        <v>6.7381363193525862E-2</v>
      </c>
      <c r="P9" s="18">
        <v>4.429563558260969E-2</v>
      </c>
      <c r="R9" s="18">
        <v>3.0624682273863901E-2</v>
      </c>
      <c r="S9" s="18">
        <v>2.9554596507596651E-2</v>
      </c>
      <c r="T9" s="18">
        <v>3.4612521624676117E-2</v>
      </c>
      <c r="U9" s="18">
        <v>3.113936192661975E-2</v>
      </c>
      <c r="W9" s="18">
        <v>3.5253019879680429E-2</v>
      </c>
      <c r="X9" s="18">
        <v>4.8064281817846458E-2</v>
      </c>
      <c r="Y9" s="18">
        <v>2.4175653511883249E-2</v>
      </c>
      <c r="Z9" s="18">
        <v>1.7581057018483229E-2</v>
      </c>
      <c r="AB9" s="18">
        <v>2.3725014722354189E-2</v>
      </c>
      <c r="AC9" s="18">
        <v>3.8368547155547043E-2</v>
      </c>
      <c r="AE9" s="18">
        <v>9.3533631771426304E-3</v>
      </c>
      <c r="AF9" s="18">
        <v>5.0909597243770872E-2</v>
      </c>
      <c r="AG9" s="18">
        <v>4.9384257743224573E-2</v>
      </c>
      <c r="AH9" s="18">
        <v>7.3437525032677411E-3</v>
      </c>
    </row>
    <row r="10" spans="2:36" ht="19" customHeight="1" x14ac:dyDescent="0.35">
      <c r="B10" s="20" t="s">
        <v>193</v>
      </c>
      <c r="C10" s="18">
        <v>0.1955454861659357</v>
      </c>
      <c r="D10" s="18">
        <v>0.1793471584363143</v>
      </c>
      <c r="E10" s="18">
        <v>0.2103104733819175</v>
      </c>
      <c r="G10" s="18">
        <v>0.17816582535662021</v>
      </c>
      <c r="H10" s="18">
        <v>0.20268869318785049</v>
      </c>
      <c r="I10" s="18">
        <v>0.2037589050284597</v>
      </c>
      <c r="J10" s="18">
        <v>0.17955120030871921</v>
      </c>
      <c r="L10" s="18">
        <v>0.14626623572911501</v>
      </c>
      <c r="M10" s="18">
        <v>0.2276432644362309</v>
      </c>
      <c r="N10" s="18">
        <v>0.16557411734674959</v>
      </c>
      <c r="O10" s="18">
        <v>0.21662532105798479</v>
      </c>
      <c r="P10" s="18">
        <v>0.18572103914351321</v>
      </c>
      <c r="R10" s="18">
        <v>0.2029055762122996</v>
      </c>
      <c r="S10" s="18">
        <v>0.19672245928825419</v>
      </c>
      <c r="T10" s="18">
        <v>0.21958572510573621</v>
      </c>
      <c r="U10" s="18">
        <v>0.14626623572911501</v>
      </c>
      <c r="W10" s="18">
        <v>0.1743954713918095</v>
      </c>
      <c r="X10" s="18">
        <v>0.20071699525674441</v>
      </c>
      <c r="Y10" s="18">
        <v>0.24601727380644581</v>
      </c>
      <c r="Z10" s="18">
        <v>0.15511696424581389</v>
      </c>
      <c r="AB10" s="18">
        <v>0.19872419038607861</v>
      </c>
      <c r="AC10" s="18">
        <v>0.1883078398184633</v>
      </c>
      <c r="AE10" s="18">
        <v>0.19975165028966091</v>
      </c>
      <c r="AF10" s="18">
        <v>0.13581490360531701</v>
      </c>
      <c r="AG10" s="18">
        <v>0.19593719548089081</v>
      </c>
      <c r="AH10" s="18">
        <v>0.26908851342833279</v>
      </c>
    </row>
    <row r="11" spans="2:36" ht="19" customHeight="1" x14ac:dyDescent="0.35">
      <c r="B11" s="20" t="s">
        <v>194</v>
      </c>
      <c r="C11" s="18">
        <v>0.52327957959022808</v>
      </c>
      <c r="D11" s="18">
        <v>0.53417443154647715</v>
      </c>
      <c r="E11" s="18">
        <v>0.51224774006232054</v>
      </c>
      <c r="G11" s="18">
        <v>0.47125442625388753</v>
      </c>
      <c r="H11" s="18">
        <v>0.51875442105423575</v>
      </c>
      <c r="I11" s="18">
        <v>0.54426439138222149</v>
      </c>
      <c r="J11" s="18">
        <v>0.60577907228868078</v>
      </c>
      <c r="L11" s="18">
        <v>0.48880980481137071</v>
      </c>
      <c r="M11" s="18">
        <v>0.50896361007236046</v>
      </c>
      <c r="N11" s="18">
        <v>0.58094652212014442</v>
      </c>
      <c r="O11" s="18">
        <v>0.4641836190334217</v>
      </c>
      <c r="P11" s="18">
        <v>0.5227228041867904</v>
      </c>
      <c r="R11" s="18">
        <v>0.51516976341742649</v>
      </c>
      <c r="S11" s="18">
        <v>0.51390097151332159</v>
      </c>
      <c r="T11" s="18">
        <v>0.5671516525292023</v>
      </c>
      <c r="U11" s="18">
        <v>0.48880980481137071</v>
      </c>
      <c r="W11" s="18">
        <v>0.56333094687527752</v>
      </c>
      <c r="X11" s="18">
        <v>0.49938296777457197</v>
      </c>
      <c r="Y11" s="18">
        <v>0.51462841164703488</v>
      </c>
      <c r="Z11" s="18">
        <v>0.53875289801815618</v>
      </c>
      <c r="AB11" s="18">
        <v>0.5319880142952047</v>
      </c>
      <c r="AC11" s="18">
        <v>0.51785821381374519</v>
      </c>
      <c r="AE11" s="18">
        <v>0.52862838106524435</v>
      </c>
      <c r="AF11" s="18">
        <v>0.52808848404385178</v>
      </c>
      <c r="AG11" s="18">
        <v>0.52960181284017616</v>
      </c>
      <c r="AH11" s="18">
        <v>0.4879503116146528</v>
      </c>
    </row>
    <row r="12" spans="2:36" ht="19" customHeight="1" x14ac:dyDescent="0.35">
      <c r="B12" s="20" t="s">
        <v>195</v>
      </c>
      <c r="C12" s="18">
        <v>0.18452524183450819</v>
      </c>
      <c r="D12" s="18">
        <v>0.2076294770253958</v>
      </c>
      <c r="E12" s="18">
        <v>0.1624902702230491</v>
      </c>
      <c r="G12" s="18">
        <v>0.25919993364376082</v>
      </c>
      <c r="H12" s="18">
        <v>0.1786150903118234</v>
      </c>
      <c r="I12" s="18">
        <v>0.15525312506931341</v>
      </c>
      <c r="J12" s="18">
        <v>0.12043868233187389</v>
      </c>
      <c r="L12" s="18">
        <v>0.26592492034685261</v>
      </c>
      <c r="M12" s="18">
        <v>0.15219889306157439</v>
      </c>
      <c r="N12" s="18">
        <v>0.15688256423759139</v>
      </c>
      <c r="O12" s="18">
        <v>0.18992396654283569</v>
      </c>
      <c r="P12" s="18">
        <v>0.20811261897140909</v>
      </c>
      <c r="R12" s="18">
        <v>0.1890128452548156</v>
      </c>
      <c r="S12" s="18">
        <v>0.17646078140908031</v>
      </c>
      <c r="T12" s="18">
        <v>0.13399829949229411</v>
      </c>
      <c r="U12" s="18">
        <v>0.26592492034685261</v>
      </c>
      <c r="W12" s="18">
        <v>0.1189446949227428</v>
      </c>
      <c r="X12" s="18">
        <v>0.17300819518107169</v>
      </c>
      <c r="Y12" s="18">
        <v>0.16328519866964691</v>
      </c>
      <c r="Z12" s="18">
        <v>0.26390176980325031</v>
      </c>
      <c r="AB12" s="18">
        <v>0.17491332954358391</v>
      </c>
      <c r="AC12" s="18">
        <v>0.1944276356559568</v>
      </c>
      <c r="AE12" s="18">
        <v>0.21954840406602971</v>
      </c>
      <c r="AF12" s="18">
        <v>0.19899891757210861</v>
      </c>
      <c r="AG12" s="18">
        <v>0.15745281094668909</v>
      </c>
      <c r="AH12" s="18">
        <v>0.15460628486581629</v>
      </c>
    </row>
    <row r="13" spans="2:36" ht="19" customHeight="1" x14ac:dyDescent="0.35">
      <c r="B13" s="20" t="s">
        <v>140</v>
      </c>
      <c r="C13" s="18">
        <v>6.5268346807416736E-2</v>
      </c>
      <c r="D13" s="18">
        <v>4.1170994743199359E-2</v>
      </c>
      <c r="E13" s="18">
        <v>8.9680248547863439E-2</v>
      </c>
      <c r="G13" s="18">
        <v>6.1708056679766442E-2</v>
      </c>
      <c r="H13" s="18">
        <v>6.4773698572086064E-2</v>
      </c>
      <c r="I13" s="18">
        <v>5.9565712443320262E-2</v>
      </c>
      <c r="J13" s="18">
        <v>9.4231045070726271E-2</v>
      </c>
      <c r="L13" s="18">
        <v>6.7859677186041939E-2</v>
      </c>
      <c r="M13" s="18">
        <v>8.6649206667158307E-2</v>
      </c>
      <c r="N13" s="18">
        <v>4.8831601645174853E-2</v>
      </c>
      <c r="O13" s="18">
        <v>6.1885730172231791E-2</v>
      </c>
      <c r="P13" s="18">
        <v>3.914790211567773E-2</v>
      </c>
      <c r="R13" s="18">
        <v>6.2287132841594477E-2</v>
      </c>
      <c r="S13" s="18">
        <v>8.3361191281747279E-2</v>
      </c>
      <c r="T13" s="18">
        <v>4.4651801248091143E-2</v>
      </c>
      <c r="U13" s="18">
        <v>6.7859677186041939E-2</v>
      </c>
      <c r="W13" s="18">
        <v>0.1080758669304899</v>
      </c>
      <c r="X13" s="18">
        <v>7.8827559969765329E-2</v>
      </c>
      <c r="Y13" s="18">
        <v>5.1893462364989262E-2</v>
      </c>
      <c r="Z13" s="18">
        <v>2.4647310914296571E-2</v>
      </c>
      <c r="AB13" s="18">
        <v>7.0649451052778658E-2</v>
      </c>
      <c r="AC13" s="18">
        <v>6.1037763556287782E-2</v>
      </c>
      <c r="AE13" s="18">
        <v>4.2718201401922347E-2</v>
      </c>
      <c r="AF13" s="18">
        <v>8.6188097534951741E-2</v>
      </c>
      <c r="AG13" s="18">
        <v>6.7623922989019369E-2</v>
      </c>
      <c r="AH13" s="18">
        <v>8.1011137587930493E-2</v>
      </c>
    </row>
    <row r="15" spans="2:36" x14ac:dyDescent="0.35">
      <c r="B15" t="s">
        <v>206</v>
      </c>
    </row>
    <row r="16" spans="2:36" x14ac:dyDescent="0.35">
      <c r="B16" t="s">
        <v>207</v>
      </c>
    </row>
    <row r="18" spans="2:2" x14ac:dyDescent="0.35">
      <c r="B18"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AJ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196</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192</v>
      </c>
      <c r="C9" s="18">
        <v>2.565175716750866E-2</v>
      </c>
      <c r="D9" s="18">
        <v>3.397394454148589E-2</v>
      </c>
      <c r="E9" s="18">
        <v>1.748829470911225E-2</v>
      </c>
      <c r="G9" s="18">
        <v>3.757048134114991E-2</v>
      </c>
      <c r="H9" s="18">
        <v>2.044583330902738E-2</v>
      </c>
      <c r="I9" s="18">
        <v>3.2103471409064888E-2</v>
      </c>
      <c r="J9" s="18">
        <v>0</v>
      </c>
      <c r="L9" s="18">
        <v>4.8028827938221143E-2</v>
      </c>
      <c r="M9" s="18">
        <v>0</v>
      </c>
      <c r="N9" s="18">
        <v>3.1999678712994202E-2</v>
      </c>
      <c r="O9" s="18">
        <v>6.000522026121792E-2</v>
      </c>
      <c r="P9" s="18">
        <v>2.7251182018989049E-2</v>
      </c>
      <c r="R9" s="18">
        <v>9.3799911908498037E-3</v>
      </c>
      <c r="S9" s="18">
        <v>3.2528410982468538E-2</v>
      </c>
      <c r="T9" s="18">
        <v>1.9888381158995529E-2</v>
      </c>
      <c r="U9" s="18">
        <v>4.8028827938221143E-2</v>
      </c>
      <c r="W9" s="18">
        <v>3.058332421499322E-2</v>
      </c>
      <c r="X9" s="18">
        <v>2.8644573769726619E-2</v>
      </c>
      <c r="Y9" s="18">
        <v>1.7969970192804621E-2</v>
      </c>
      <c r="Z9" s="18">
        <v>1.8742741217852771E-2</v>
      </c>
      <c r="AB9" s="18">
        <v>2.834356627624017E-2</v>
      </c>
      <c r="AC9" s="18">
        <v>2.348096700235448E-2</v>
      </c>
      <c r="AE9" s="18">
        <v>1.6498383816461581E-2</v>
      </c>
      <c r="AF9" s="18">
        <v>3.238592895580461E-2</v>
      </c>
      <c r="AG9" s="18">
        <v>2.603851702270427E-2</v>
      </c>
      <c r="AH9" s="18">
        <v>3.5992877317450607E-2</v>
      </c>
    </row>
    <row r="10" spans="2:36" ht="19" customHeight="1" x14ac:dyDescent="0.35">
      <c r="B10" s="20" t="s">
        <v>193</v>
      </c>
      <c r="C10" s="18">
        <v>0.1175214012220728</v>
      </c>
      <c r="D10" s="18">
        <v>0.11551811791444069</v>
      </c>
      <c r="E10" s="18">
        <v>0.1201727025484636</v>
      </c>
      <c r="G10" s="18">
        <v>0.1150014389651428</v>
      </c>
      <c r="H10" s="18">
        <v>0.1219693311608263</v>
      </c>
      <c r="I10" s="18">
        <v>0.10656905942532589</v>
      </c>
      <c r="J10" s="18">
        <v>0.13774120485194519</v>
      </c>
      <c r="L10" s="18">
        <v>6.2488018670948602E-2</v>
      </c>
      <c r="M10" s="18">
        <v>8.3593018467375574E-2</v>
      </c>
      <c r="N10" s="18">
        <v>0.15766094900077801</v>
      </c>
      <c r="O10" s="18">
        <v>0.1456189432974338</v>
      </c>
      <c r="P10" s="18">
        <v>0.1312151501998893</v>
      </c>
      <c r="R10" s="18">
        <v>9.5513273219344094E-2</v>
      </c>
      <c r="S10" s="18">
        <v>0.1210432078424344</v>
      </c>
      <c r="T10" s="18">
        <v>0.17490722945249429</v>
      </c>
      <c r="U10" s="18">
        <v>6.2488018670948602E-2</v>
      </c>
      <c r="W10" s="18">
        <v>0.1523543420612995</v>
      </c>
      <c r="X10" s="18">
        <v>0.1246207212900393</v>
      </c>
      <c r="Y10" s="18">
        <v>0.13780493074644279</v>
      </c>
      <c r="Z10" s="18">
        <v>7.6678232666093776E-2</v>
      </c>
      <c r="AB10" s="18">
        <v>0.118034759761824</v>
      </c>
      <c r="AC10" s="18">
        <v>0.1160030143127681</v>
      </c>
      <c r="AE10" s="18">
        <v>0.1169466867606116</v>
      </c>
      <c r="AF10" s="18">
        <v>0.1168049964345883</v>
      </c>
      <c r="AG10" s="18">
        <v>0.1154602330717702</v>
      </c>
      <c r="AH10" s="18">
        <v>0.12517998382610279</v>
      </c>
    </row>
    <row r="11" spans="2:36" ht="19" customHeight="1" x14ac:dyDescent="0.35">
      <c r="B11" s="20" t="s">
        <v>194</v>
      </c>
      <c r="C11" s="18">
        <v>0.49905220370434722</v>
      </c>
      <c r="D11" s="18">
        <v>0.50889441417605974</v>
      </c>
      <c r="E11" s="18">
        <v>0.49199798621697649</v>
      </c>
      <c r="G11" s="18">
        <v>0.46486618075260799</v>
      </c>
      <c r="H11" s="18">
        <v>0.49992443391608099</v>
      </c>
      <c r="I11" s="18">
        <v>0.50463232140773473</v>
      </c>
      <c r="J11" s="18">
        <v>0.56142845116734641</v>
      </c>
      <c r="L11" s="18">
        <v>0.4743878104728122</v>
      </c>
      <c r="M11" s="18">
        <v>0.50608741038401961</v>
      </c>
      <c r="N11" s="18">
        <v>0.5360124607353175</v>
      </c>
      <c r="O11" s="18">
        <v>0.45449064321090998</v>
      </c>
      <c r="P11" s="18">
        <v>0.52919288734988268</v>
      </c>
      <c r="R11" s="18">
        <v>0.51419632189721642</v>
      </c>
      <c r="S11" s="18">
        <v>0.45431933838356431</v>
      </c>
      <c r="T11" s="18">
        <v>0.55391560933592132</v>
      </c>
      <c r="U11" s="18">
        <v>0.4743878104728122</v>
      </c>
      <c r="W11" s="18">
        <v>0.49644759340206829</v>
      </c>
      <c r="X11" s="18">
        <v>0.5101707350953808</v>
      </c>
      <c r="Y11" s="18">
        <v>0.54544687112432821</v>
      </c>
      <c r="Z11" s="18">
        <v>0.44539005661325648</v>
      </c>
      <c r="AB11" s="18">
        <v>0.49167690021283272</v>
      </c>
      <c r="AC11" s="18">
        <v>0.50597030135567966</v>
      </c>
      <c r="AE11" s="18">
        <v>0.46234891057448613</v>
      </c>
      <c r="AF11" s="18">
        <v>0.47558111259644947</v>
      </c>
      <c r="AG11" s="18">
        <v>0.5265987776316261</v>
      </c>
      <c r="AH11" s="18">
        <v>0.54423814707511364</v>
      </c>
    </row>
    <row r="12" spans="2:36" ht="19" customHeight="1" x14ac:dyDescent="0.35">
      <c r="B12" s="20" t="s">
        <v>195</v>
      </c>
      <c r="C12" s="18">
        <v>0.28743471290123429</v>
      </c>
      <c r="D12" s="18">
        <v>0.29836081986614732</v>
      </c>
      <c r="E12" s="18">
        <v>0.27506329052183742</v>
      </c>
      <c r="G12" s="18">
        <v>0.32925813805949822</v>
      </c>
      <c r="H12" s="18">
        <v>0.27896120039983729</v>
      </c>
      <c r="I12" s="18">
        <v>0.28761101079908341</v>
      </c>
      <c r="J12" s="18">
        <v>0.22311422410890369</v>
      </c>
      <c r="L12" s="18">
        <v>0.37637743246818978</v>
      </c>
      <c r="M12" s="18">
        <v>0.29532864215823501</v>
      </c>
      <c r="N12" s="18">
        <v>0.22524178938390849</v>
      </c>
      <c r="O12" s="18">
        <v>0.26600211169600058</v>
      </c>
      <c r="P12" s="18">
        <v>0.26218133187292081</v>
      </c>
      <c r="R12" s="18">
        <v>0.28890150447392499</v>
      </c>
      <c r="S12" s="18">
        <v>0.30862781508746923</v>
      </c>
      <c r="T12" s="18">
        <v>0.1993057504516933</v>
      </c>
      <c r="U12" s="18">
        <v>0.37637743246818978</v>
      </c>
      <c r="W12" s="18">
        <v>0.1984533757269884</v>
      </c>
      <c r="X12" s="18">
        <v>0.26009760443446173</v>
      </c>
      <c r="Y12" s="18">
        <v>0.2346458138449854</v>
      </c>
      <c r="Z12" s="18">
        <v>0.43314330315759081</v>
      </c>
      <c r="AB12" s="18">
        <v>0.29973794708941182</v>
      </c>
      <c r="AC12" s="18">
        <v>0.27883860422064233</v>
      </c>
      <c r="AE12" s="18">
        <v>0.34206143525606519</v>
      </c>
      <c r="AF12" s="18">
        <v>0.30579005574180601</v>
      </c>
      <c r="AG12" s="18">
        <v>0.26165482976291299</v>
      </c>
      <c r="AH12" s="18">
        <v>0.20409102291861461</v>
      </c>
    </row>
    <row r="13" spans="2:36" ht="19" customHeight="1" x14ac:dyDescent="0.35">
      <c r="B13" s="20" t="s">
        <v>140</v>
      </c>
      <c r="C13" s="18">
        <v>7.0339925004837198E-2</v>
      </c>
      <c r="D13" s="18">
        <v>4.325270350186642E-2</v>
      </c>
      <c r="E13" s="18">
        <v>9.527772600361023E-2</v>
      </c>
      <c r="G13" s="18">
        <v>5.3303760881601041E-2</v>
      </c>
      <c r="H13" s="18">
        <v>7.8699201214227951E-2</v>
      </c>
      <c r="I13" s="18">
        <v>6.9084136958790829E-2</v>
      </c>
      <c r="J13" s="18">
        <v>7.7716119871804684E-2</v>
      </c>
      <c r="L13" s="18">
        <v>3.8717910449828169E-2</v>
      </c>
      <c r="M13" s="18">
        <v>0.11499092899036981</v>
      </c>
      <c r="N13" s="18">
        <v>4.9085122167001553E-2</v>
      </c>
      <c r="O13" s="18">
        <v>7.3883081534437567E-2</v>
      </c>
      <c r="P13" s="18">
        <v>5.0159448558318338E-2</v>
      </c>
      <c r="R13" s="18">
        <v>9.200890921866467E-2</v>
      </c>
      <c r="S13" s="18">
        <v>8.3481227704063507E-2</v>
      </c>
      <c r="T13" s="18">
        <v>5.1983029600895382E-2</v>
      </c>
      <c r="U13" s="18">
        <v>3.8717910449828169E-2</v>
      </c>
      <c r="W13" s="18">
        <v>0.1221613645946507</v>
      </c>
      <c r="X13" s="18">
        <v>7.6466365410391451E-2</v>
      </c>
      <c r="Y13" s="18">
        <v>6.4132414091439063E-2</v>
      </c>
      <c r="Z13" s="18">
        <v>2.604566634520632E-2</v>
      </c>
      <c r="AB13" s="18">
        <v>6.2206826659691287E-2</v>
      </c>
      <c r="AC13" s="18">
        <v>7.5707113108555546E-2</v>
      </c>
      <c r="AE13" s="18">
        <v>6.214458359237534E-2</v>
      </c>
      <c r="AF13" s="18">
        <v>6.9437906271351602E-2</v>
      </c>
      <c r="AG13" s="18">
        <v>7.0247642510986433E-2</v>
      </c>
      <c r="AH13" s="18">
        <v>9.0497968862718325E-2</v>
      </c>
    </row>
    <row r="15" spans="2:36" x14ac:dyDescent="0.35">
      <c r="B15" t="s">
        <v>206</v>
      </c>
    </row>
    <row r="16" spans="2:36" x14ac:dyDescent="0.35">
      <c r="B16" t="s">
        <v>207</v>
      </c>
    </row>
    <row r="18" spans="2:2" x14ac:dyDescent="0.35">
      <c r="B18"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AJ19"/>
  <sheetViews>
    <sheetView showGridLines="0" workbookViewId="0">
      <pane xSplit="2" topLeftCell="C1" activePane="topRight" state="frozen"/>
      <selection pane="topRight" activeCell="J24" sqref="J24"/>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197</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198</v>
      </c>
      <c r="C9" s="18">
        <v>0.35112580358176121</v>
      </c>
      <c r="D9" s="18">
        <v>0.36816660333591578</v>
      </c>
      <c r="E9" s="18">
        <v>0.33300508820811381</v>
      </c>
      <c r="G9" s="18">
        <v>0.37105012227840639</v>
      </c>
      <c r="H9" s="18">
        <v>0.34502343351739378</v>
      </c>
      <c r="I9" s="18">
        <v>0.35223315457997728</v>
      </c>
      <c r="J9" s="18">
        <v>0.32675467185489709</v>
      </c>
      <c r="L9" s="18">
        <v>0.48626052169006517</v>
      </c>
      <c r="M9" s="18">
        <v>0.35195230229615082</v>
      </c>
      <c r="N9" s="18">
        <v>0.25384315327601908</v>
      </c>
      <c r="O9" s="18">
        <v>0.3340267874773406</v>
      </c>
      <c r="P9" s="18">
        <v>0.36478905426978719</v>
      </c>
      <c r="R9" s="18">
        <v>0.35770968662839431</v>
      </c>
      <c r="S9" s="18">
        <v>0.34053573551581789</v>
      </c>
      <c r="T9" s="18">
        <v>0.26477424237541208</v>
      </c>
      <c r="U9" s="18">
        <v>0.48626052169006517</v>
      </c>
      <c r="W9" s="18">
        <v>0.2826593148568583</v>
      </c>
      <c r="X9" s="18">
        <v>0.2965403987413453</v>
      </c>
      <c r="Y9" s="18">
        <v>0.33876110259544528</v>
      </c>
      <c r="Z9" s="18">
        <v>0.47666825051790529</v>
      </c>
      <c r="AB9" s="18">
        <v>0.32553464138544602</v>
      </c>
      <c r="AC9" s="18">
        <v>0.37258848008232792</v>
      </c>
      <c r="AE9" s="18">
        <v>0.38972718561892888</v>
      </c>
      <c r="AF9" s="18">
        <v>0.34366979721006691</v>
      </c>
      <c r="AG9" s="18">
        <v>0.33020124241355758</v>
      </c>
      <c r="AH9" s="18">
        <v>0.32801914115279052</v>
      </c>
    </row>
    <row r="10" spans="2:36" ht="19" customHeight="1" x14ac:dyDescent="0.35">
      <c r="B10" s="20" t="s">
        <v>199</v>
      </c>
      <c r="C10" s="18">
        <v>0.36500729570846457</v>
      </c>
      <c r="D10" s="18">
        <v>0.36517114001856799</v>
      </c>
      <c r="E10" s="18">
        <v>0.36686871465701409</v>
      </c>
      <c r="G10" s="18">
        <v>0.33333708757816538</v>
      </c>
      <c r="H10" s="18">
        <v>0.3621297663593161</v>
      </c>
      <c r="I10" s="18">
        <v>0.38736249656635591</v>
      </c>
      <c r="J10" s="18">
        <v>0.38564057779419197</v>
      </c>
      <c r="L10" s="18">
        <v>0.3086604329350261</v>
      </c>
      <c r="M10" s="18">
        <v>0.36156394318098711</v>
      </c>
      <c r="N10" s="18">
        <v>0.40411096871166391</v>
      </c>
      <c r="O10" s="18">
        <v>0.39010778834924409</v>
      </c>
      <c r="P10" s="18">
        <v>0.33947582885633459</v>
      </c>
      <c r="R10" s="18">
        <v>0.34925803598769872</v>
      </c>
      <c r="S10" s="18">
        <v>0.36613417502671802</v>
      </c>
      <c r="T10" s="18">
        <v>0.4193349282097828</v>
      </c>
      <c r="U10" s="18">
        <v>0.3086604329350261</v>
      </c>
      <c r="W10" s="18">
        <v>0.3888729567601123</v>
      </c>
      <c r="X10" s="18">
        <v>0.36551478106934898</v>
      </c>
      <c r="Y10" s="18">
        <v>0.42511473468934607</v>
      </c>
      <c r="Z10" s="18">
        <v>0.29526243252173801</v>
      </c>
      <c r="AB10" s="18">
        <v>0.37652186309696939</v>
      </c>
      <c r="AC10" s="18">
        <v>0.35607364691114762</v>
      </c>
      <c r="AE10" s="18">
        <v>0.35974865089194441</v>
      </c>
      <c r="AF10" s="18">
        <v>0.34598638273973897</v>
      </c>
      <c r="AG10" s="18">
        <v>0.36084525124904071</v>
      </c>
      <c r="AH10" s="18">
        <v>0.41455031891896721</v>
      </c>
    </row>
    <row r="11" spans="2:36" ht="32.15" customHeight="1" x14ac:dyDescent="0.35">
      <c r="B11" s="20" t="s">
        <v>200</v>
      </c>
      <c r="C11" s="18">
        <v>0.15952126197329669</v>
      </c>
      <c r="D11" s="18">
        <v>0.16158956839229649</v>
      </c>
      <c r="E11" s="18">
        <v>0.1583420070904317</v>
      </c>
      <c r="G11" s="18">
        <v>0.13735562984026031</v>
      </c>
      <c r="H11" s="18">
        <v>0.15478551003036289</v>
      </c>
      <c r="I11" s="18">
        <v>0.17339473359457069</v>
      </c>
      <c r="J11" s="18">
        <v>0.19204746308796589</v>
      </c>
      <c r="L11" s="18">
        <v>0.10921502636725711</v>
      </c>
      <c r="M11" s="18">
        <v>0.15128140168213361</v>
      </c>
      <c r="N11" s="18">
        <v>0.21154073196228981</v>
      </c>
      <c r="O11" s="18">
        <v>0.15070737038462129</v>
      </c>
      <c r="P11" s="18">
        <v>0.20606141906054351</v>
      </c>
      <c r="R11" s="18">
        <v>0.160919622063771</v>
      </c>
      <c r="S11" s="18">
        <v>0.15985279531737279</v>
      </c>
      <c r="T11" s="18">
        <v>0.19185075271141591</v>
      </c>
      <c r="U11" s="18">
        <v>0.10921502636725711</v>
      </c>
      <c r="W11" s="18">
        <v>0.17384428953468689</v>
      </c>
      <c r="X11" s="18">
        <v>0.19756472189712049</v>
      </c>
      <c r="Y11" s="18">
        <v>0.1145228015033587</v>
      </c>
      <c r="Z11" s="18">
        <v>0.14019075404066739</v>
      </c>
      <c r="AB11" s="18">
        <v>0.1492331888703062</v>
      </c>
      <c r="AC11" s="18">
        <v>0.16982435875171431</v>
      </c>
      <c r="AE11" s="18">
        <v>0.14734958039065221</v>
      </c>
      <c r="AF11" s="18">
        <v>0.16553128266266659</v>
      </c>
      <c r="AG11" s="18">
        <v>0.16330177139482749</v>
      </c>
      <c r="AH11" s="18">
        <v>0.16895511706851671</v>
      </c>
    </row>
    <row r="12" spans="2:36" ht="19" customHeight="1" x14ac:dyDescent="0.35">
      <c r="B12" s="20" t="s">
        <v>201</v>
      </c>
      <c r="C12" s="18">
        <v>6.3592916386101012E-2</v>
      </c>
      <c r="D12" s="18">
        <v>5.4407066325372462E-2</v>
      </c>
      <c r="E12" s="18">
        <v>7.311343775924295E-2</v>
      </c>
      <c r="G12" s="18">
        <v>8.2103567655330625E-2</v>
      </c>
      <c r="H12" s="18">
        <v>7.1672746723439554E-2</v>
      </c>
      <c r="I12" s="18">
        <v>3.987123210433708E-2</v>
      </c>
      <c r="J12" s="18">
        <v>5.5670692572293803E-2</v>
      </c>
      <c r="L12" s="18">
        <v>5.6669627596435103E-2</v>
      </c>
      <c r="M12" s="18">
        <v>6.655530174854038E-2</v>
      </c>
      <c r="N12" s="18">
        <v>8.6274572579720085E-2</v>
      </c>
      <c r="O12" s="18">
        <v>7.7274146722314141E-2</v>
      </c>
      <c r="P12" s="18">
        <v>5.5105723679707397E-2</v>
      </c>
      <c r="R12" s="18">
        <v>5.775101467498997E-2</v>
      </c>
      <c r="S12" s="18">
        <v>6.5574693031545242E-2</v>
      </c>
      <c r="T12" s="18">
        <v>7.2309482566188063E-2</v>
      </c>
      <c r="U12" s="18">
        <v>5.6669627596435103E-2</v>
      </c>
      <c r="W12" s="18">
        <v>7.4890754496251155E-2</v>
      </c>
      <c r="X12" s="18">
        <v>6.7558954037716307E-2</v>
      </c>
      <c r="Y12" s="18">
        <v>6.7458877401914377E-2</v>
      </c>
      <c r="Z12" s="18">
        <v>5.386245327513571E-2</v>
      </c>
      <c r="AB12" s="18">
        <v>6.9266418894957646E-2</v>
      </c>
      <c r="AC12" s="18">
        <v>5.9091773728482913E-2</v>
      </c>
      <c r="AE12" s="18">
        <v>5.7541509606478823E-2</v>
      </c>
      <c r="AF12" s="18">
        <v>7.6100518676809559E-2</v>
      </c>
      <c r="AG12" s="18">
        <v>6.3263447602400477E-2</v>
      </c>
      <c r="AH12" s="18">
        <v>6.0599990362509723E-2</v>
      </c>
    </row>
    <row r="13" spans="2:36" ht="19" customHeight="1" x14ac:dyDescent="0.35">
      <c r="B13" s="20" t="s">
        <v>202</v>
      </c>
      <c r="C13" s="18">
        <v>3.6041838663731361E-2</v>
      </c>
      <c r="D13" s="18">
        <v>3.2534646364603279E-2</v>
      </c>
      <c r="E13" s="18">
        <v>3.7255853030023191E-2</v>
      </c>
      <c r="G13" s="18">
        <v>5.7430009287596277E-2</v>
      </c>
      <c r="H13" s="18">
        <v>2.7974558936349231E-2</v>
      </c>
      <c r="I13" s="18">
        <v>3.6482707135495937E-2</v>
      </c>
      <c r="J13" s="18">
        <v>1.920208934692277E-2</v>
      </c>
      <c r="L13" s="18">
        <v>2.761211640178704E-2</v>
      </c>
      <c r="M13" s="18">
        <v>4.5417128304189633E-2</v>
      </c>
      <c r="N13" s="18">
        <v>3.663451017034073E-2</v>
      </c>
      <c r="O13" s="18">
        <v>3.9080256593584821E-2</v>
      </c>
      <c r="P13" s="18">
        <v>1.7332142204922681E-2</v>
      </c>
      <c r="R13" s="18">
        <v>5.3560496023118853E-2</v>
      </c>
      <c r="S13" s="18">
        <v>3.2895371626560213E-2</v>
      </c>
      <c r="T13" s="18">
        <v>2.63697068787767E-2</v>
      </c>
      <c r="U13" s="18">
        <v>2.761211640178704E-2</v>
      </c>
      <c r="W13" s="18">
        <v>4.5736401240994741E-2</v>
      </c>
      <c r="X13" s="18">
        <v>4.6507873125607328E-2</v>
      </c>
      <c r="Y13" s="18">
        <v>2.7893380813306341E-2</v>
      </c>
      <c r="Z13" s="18">
        <v>2.2946388447542581E-2</v>
      </c>
      <c r="AB13" s="18">
        <v>4.492073085724145E-2</v>
      </c>
      <c r="AC13" s="18">
        <v>2.615979867559064E-2</v>
      </c>
      <c r="AE13" s="18">
        <v>2.8121654686267102E-2</v>
      </c>
      <c r="AF13" s="18">
        <v>3.6739823424278152E-2</v>
      </c>
      <c r="AG13" s="18">
        <v>5.4427294501302043E-2</v>
      </c>
      <c r="AH13" s="18">
        <v>5.4327327089667378E-3</v>
      </c>
    </row>
    <row r="14" spans="2:36" ht="19" customHeight="1" x14ac:dyDescent="0.35">
      <c r="B14" s="20" t="s">
        <v>220</v>
      </c>
      <c r="C14" s="18">
        <v>2.471088368664516E-2</v>
      </c>
      <c r="D14" s="18">
        <v>1.8130975563244001E-2</v>
      </c>
      <c r="E14" s="18">
        <v>3.1414899255174183E-2</v>
      </c>
      <c r="G14" s="18">
        <v>1.872358336024086E-2</v>
      </c>
      <c r="H14" s="18">
        <v>3.8413984433138301E-2</v>
      </c>
      <c r="I14" s="18">
        <v>1.0655676019263189E-2</v>
      </c>
      <c r="J14" s="18">
        <v>2.0684505343728551E-2</v>
      </c>
      <c r="L14" s="18">
        <v>1.158227500942958E-2</v>
      </c>
      <c r="M14" s="18">
        <v>2.32299227879985E-2</v>
      </c>
      <c r="N14" s="18">
        <v>7.5960632999661623E-3</v>
      </c>
      <c r="O14" s="18">
        <v>8.8036504728948202E-3</v>
      </c>
      <c r="P14" s="18">
        <v>1.723583192870452E-2</v>
      </c>
      <c r="R14" s="18">
        <v>2.0801144622027319E-2</v>
      </c>
      <c r="S14" s="18">
        <v>3.5007229481986007E-2</v>
      </c>
      <c r="T14" s="18">
        <v>2.5360887258424041E-2</v>
      </c>
      <c r="U14" s="18">
        <v>1.158227500942958E-2</v>
      </c>
      <c r="W14" s="18">
        <v>3.3996283111096648E-2</v>
      </c>
      <c r="X14" s="18">
        <v>2.6313271128861341E-2</v>
      </c>
      <c r="Y14" s="18">
        <v>2.6249102996629321E-2</v>
      </c>
      <c r="Z14" s="18">
        <v>1.106972119701108E-2</v>
      </c>
      <c r="AB14" s="18">
        <v>3.4523156895079177E-2</v>
      </c>
      <c r="AC14" s="18">
        <v>1.6261941850736539E-2</v>
      </c>
      <c r="AE14" s="18">
        <v>1.751141880572845E-2</v>
      </c>
      <c r="AF14" s="18">
        <v>3.1972195286439749E-2</v>
      </c>
      <c r="AG14" s="18">
        <v>2.79609928388719E-2</v>
      </c>
      <c r="AH14" s="18">
        <v>2.2442699788249199E-2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J20"/>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54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32.15" customHeight="1" x14ac:dyDescent="0.35">
      <c r="B9" s="20" t="s">
        <v>57</v>
      </c>
      <c r="C9" s="18">
        <v>0.55322929704386892</v>
      </c>
      <c r="D9" s="18">
        <v>0.5559171287149024</v>
      </c>
      <c r="E9" s="18">
        <v>0.55361590133503491</v>
      </c>
      <c r="G9" s="18">
        <v>0.8325313000592528</v>
      </c>
      <c r="H9" s="18">
        <v>0.62388044778112572</v>
      </c>
      <c r="I9" s="18">
        <v>0.35046321491476762</v>
      </c>
      <c r="J9" s="18">
        <v>0.18090508118381579</v>
      </c>
      <c r="L9" s="18">
        <v>0.60477886459730212</v>
      </c>
      <c r="M9" s="18">
        <v>0.59814358560229497</v>
      </c>
      <c r="N9" s="18">
        <v>0.48176045392327072</v>
      </c>
      <c r="O9" s="18">
        <v>0.56519453338863701</v>
      </c>
      <c r="P9" s="18">
        <v>0.57426602469793542</v>
      </c>
      <c r="R9" s="18">
        <v>0.58069002331391262</v>
      </c>
      <c r="S9" s="18">
        <v>0.5621088184913835</v>
      </c>
      <c r="T9" s="18">
        <v>0.47705322327153549</v>
      </c>
      <c r="U9" s="18">
        <v>0.60477886459730212</v>
      </c>
      <c r="W9" s="18">
        <v>0.51194988713694678</v>
      </c>
      <c r="X9" s="18">
        <v>0.50151138298105469</v>
      </c>
      <c r="Y9" s="18">
        <v>0.58404791655293053</v>
      </c>
      <c r="Z9" s="18">
        <v>0.63967319456425953</v>
      </c>
      <c r="AB9" s="18">
        <v>0.55251433265781313</v>
      </c>
      <c r="AC9" s="18">
        <v>0.55816848800768415</v>
      </c>
      <c r="AE9" s="18">
        <v>0.97565892619121564</v>
      </c>
      <c r="AF9" s="18">
        <v>0.75712315600308955</v>
      </c>
      <c r="AG9" s="18">
        <v>0.253320559162236</v>
      </c>
      <c r="AH9" s="18">
        <v>8.2067679140309172E-2</v>
      </c>
    </row>
    <row r="10" spans="2:36" ht="32.15" customHeight="1" x14ac:dyDescent="0.35">
      <c r="B10" s="20" t="s">
        <v>58</v>
      </c>
      <c r="C10" s="18">
        <v>0.5149196258371056</v>
      </c>
      <c r="D10" s="18">
        <v>0.53574857495822059</v>
      </c>
      <c r="E10" s="18">
        <v>0.49144070075663238</v>
      </c>
      <c r="G10" s="18">
        <v>0.29306834228035578</v>
      </c>
      <c r="H10" s="18">
        <v>0.5643958948876765</v>
      </c>
      <c r="I10" s="18">
        <v>0.61260691396758848</v>
      </c>
      <c r="J10" s="18">
        <v>0.52491183363553062</v>
      </c>
      <c r="L10" s="18">
        <v>0.5390804030182943</v>
      </c>
      <c r="M10" s="18">
        <v>0.40768678140180009</v>
      </c>
      <c r="N10" s="18">
        <v>0.53703156816162778</v>
      </c>
      <c r="O10" s="18">
        <v>0.53079985218302594</v>
      </c>
      <c r="P10" s="18">
        <v>0.53633115171527679</v>
      </c>
      <c r="R10" s="18">
        <v>0.46979364956401842</v>
      </c>
      <c r="S10" s="18">
        <v>0.49425035911640081</v>
      </c>
      <c r="T10" s="18">
        <v>0.57336050070661593</v>
      </c>
      <c r="U10" s="18">
        <v>0.5390804030182943</v>
      </c>
      <c r="W10" s="18">
        <v>0.50544414789966763</v>
      </c>
      <c r="X10" s="18">
        <v>0.54720931487789326</v>
      </c>
      <c r="Y10" s="18">
        <v>0.50117920086040191</v>
      </c>
      <c r="Z10" s="18">
        <v>0.49350241269151712</v>
      </c>
      <c r="AB10" s="18">
        <v>0.51154289634976802</v>
      </c>
      <c r="AC10" s="18">
        <v>0.51792480114988582</v>
      </c>
      <c r="AE10" s="18">
        <v>0.18915466095749989</v>
      </c>
      <c r="AF10" s="18">
        <v>0.45981248873971969</v>
      </c>
      <c r="AG10" s="18">
        <v>0.95351747395064845</v>
      </c>
      <c r="AH10" s="18">
        <v>0.19712805321532079</v>
      </c>
    </row>
    <row r="11" spans="2:36" ht="32.15" customHeight="1" x14ac:dyDescent="0.35">
      <c r="B11" s="20" t="s">
        <v>59</v>
      </c>
      <c r="C11" s="18">
        <v>0.2442495115456142</v>
      </c>
      <c r="D11" s="18">
        <v>0.2350984968979582</v>
      </c>
      <c r="E11" s="18">
        <v>0.2522512819897752</v>
      </c>
      <c r="G11" s="18">
        <v>6.4185883928278065E-2</v>
      </c>
      <c r="H11" s="18">
        <v>0.2061386681807765</v>
      </c>
      <c r="I11" s="18">
        <v>0.36239807842140392</v>
      </c>
      <c r="J11" s="18">
        <v>0.48968037021987493</v>
      </c>
      <c r="L11" s="18">
        <v>0.23493172335877821</v>
      </c>
      <c r="M11" s="18">
        <v>0.31209198046106212</v>
      </c>
      <c r="N11" s="18">
        <v>0.189736532286997</v>
      </c>
      <c r="O11" s="18">
        <v>0.31432359923506009</v>
      </c>
      <c r="P11" s="18">
        <v>0.22411397297410121</v>
      </c>
      <c r="R11" s="18">
        <v>0.27245486087820792</v>
      </c>
      <c r="S11" s="18">
        <v>0.24954101611628579</v>
      </c>
      <c r="T11" s="18">
        <v>0.2131108423853787</v>
      </c>
      <c r="U11" s="18">
        <v>0.23493172335877821</v>
      </c>
      <c r="W11" s="18">
        <v>0.246111008294876</v>
      </c>
      <c r="X11" s="18">
        <v>0.2581497014230868</v>
      </c>
      <c r="Y11" s="18">
        <v>0.24259360097449781</v>
      </c>
      <c r="Z11" s="18">
        <v>0.22367120855178441</v>
      </c>
      <c r="AB11" s="18">
        <v>0.25774193781620031</v>
      </c>
      <c r="AC11" s="18">
        <v>0.22647991829727671</v>
      </c>
      <c r="AE11" s="18">
        <v>4.2633876576216069E-2</v>
      </c>
      <c r="AF11" s="18">
        <v>8.8282312487321532E-2</v>
      </c>
      <c r="AG11" s="18">
        <v>0.22897501907542139</v>
      </c>
      <c r="AH11" s="18">
        <v>0.96228598373919538</v>
      </c>
    </row>
    <row r="12" spans="2:36" ht="32.15" customHeight="1" x14ac:dyDescent="0.35">
      <c r="B12" s="20" t="s">
        <v>60</v>
      </c>
      <c r="C12" s="18">
        <v>0.17432964121001979</v>
      </c>
      <c r="D12" s="18">
        <v>0.1714171920222943</v>
      </c>
      <c r="E12" s="18">
        <v>0.1782034682483426</v>
      </c>
      <c r="G12" s="18">
        <v>0.37132863190376331</v>
      </c>
      <c r="H12" s="18">
        <v>0.17673848513286319</v>
      </c>
      <c r="I12" s="18">
        <v>5.9087680792351577E-2</v>
      </c>
      <c r="J12" s="18">
        <v>4.2209401721108167E-2</v>
      </c>
      <c r="L12" s="18">
        <v>0.1988425962786943</v>
      </c>
      <c r="M12" s="18">
        <v>0.1681447455402387</v>
      </c>
      <c r="N12" s="18">
        <v>0.1971734725792342</v>
      </c>
      <c r="O12" s="18">
        <v>0.1834497963633574</v>
      </c>
      <c r="P12" s="18">
        <v>0.14037149038494531</v>
      </c>
      <c r="R12" s="18">
        <v>0.15995609510472211</v>
      </c>
      <c r="S12" s="18">
        <v>0.1606166276855559</v>
      </c>
      <c r="T12" s="18">
        <v>0.1902069700543573</v>
      </c>
      <c r="U12" s="18">
        <v>0.1988425962786943</v>
      </c>
      <c r="W12" s="18">
        <v>0.18913059188025971</v>
      </c>
      <c r="X12" s="18">
        <v>9.8680675733342813E-2</v>
      </c>
      <c r="Y12" s="18">
        <v>0.1821076290537359</v>
      </c>
      <c r="Z12" s="18">
        <v>0.24593093097443311</v>
      </c>
      <c r="AB12" s="18">
        <v>0.15748450428139221</v>
      </c>
      <c r="AC12" s="18">
        <v>0.19052274143960621</v>
      </c>
      <c r="AE12" s="18">
        <v>0.34730532006637188</v>
      </c>
      <c r="AF12" s="18">
        <v>0.14297205829664361</v>
      </c>
      <c r="AG12" s="18">
        <v>9.0480563565579389E-2</v>
      </c>
      <c r="AH12" s="18">
        <v>4.2197708872066621E-2</v>
      </c>
    </row>
    <row r="13" spans="2:36" ht="32.15" customHeight="1" x14ac:dyDescent="0.35">
      <c r="B13" s="20" t="s">
        <v>61</v>
      </c>
      <c r="C13" s="18">
        <v>0.1341687403585887</v>
      </c>
      <c r="D13" s="18">
        <v>9.1743110627539495E-2</v>
      </c>
      <c r="E13" s="18">
        <v>0.1747687922497704</v>
      </c>
      <c r="G13" s="18">
        <v>4.8983593253179919E-3</v>
      </c>
      <c r="H13" s="18">
        <v>7.2762078926985801E-2</v>
      </c>
      <c r="I13" s="18">
        <v>0.25731281851030502</v>
      </c>
      <c r="J13" s="18">
        <v>0.34619187429559189</v>
      </c>
      <c r="L13" s="18">
        <v>7.6580684705569557E-2</v>
      </c>
      <c r="M13" s="18">
        <v>0.16131272930981011</v>
      </c>
      <c r="N13" s="18">
        <v>8.7245720710744948E-2</v>
      </c>
      <c r="O13" s="18">
        <v>0.16164540158333479</v>
      </c>
      <c r="P13" s="18">
        <v>0.13086954578806989</v>
      </c>
      <c r="R13" s="18">
        <v>0.14891234297934411</v>
      </c>
      <c r="S13" s="18">
        <v>0.17612898738422461</v>
      </c>
      <c r="T13" s="18">
        <v>0.1058688367505604</v>
      </c>
      <c r="U13" s="18">
        <v>7.6580684705569557E-2</v>
      </c>
      <c r="W13" s="18">
        <v>0.1811416339756102</v>
      </c>
      <c r="X13" s="18">
        <v>0.13652729984007189</v>
      </c>
      <c r="Y13" s="18">
        <v>0.11233037321872399</v>
      </c>
      <c r="Z13" s="18">
        <v>9.6493897741236082E-2</v>
      </c>
      <c r="AB13" s="18">
        <v>0.130086258870375</v>
      </c>
      <c r="AC13" s="18">
        <v>0.13646585999432739</v>
      </c>
      <c r="AE13" s="18">
        <v>5.5763863937605962E-2</v>
      </c>
      <c r="AF13" s="18">
        <v>6.4309784811777099E-2</v>
      </c>
      <c r="AG13" s="18">
        <v>0.17379443350947421</v>
      </c>
      <c r="AH13" s="18">
        <v>0.30827789402572131</v>
      </c>
    </row>
    <row r="14" spans="2:36" ht="19" customHeight="1" x14ac:dyDescent="0.35">
      <c r="B14" s="20" t="s">
        <v>62</v>
      </c>
      <c r="C14" s="18">
        <v>0</v>
      </c>
      <c r="D14" s="18">
        <v>0</v>
      </c>
      <c r="E14" s="18">
        <v>0</v>
      </c>
      <c r="G14" s="18">
        <v>0</v>
      </c>
      <c r="H14" s="18">
        <v>0</v>
      </c>
      <c r="I14" s="18">
        <v>0</v>
      </c>
      <c r="J14" s="18">
        <v>0</v>
      </c>
      <c r="L14" s="18">
        <v>0</v>
      </c>
      <c r="M14" s="18">
        <v>0</v>
      </c>
      <c r="N14" s="18">
        <v>0</v>
      </c>
      <c r="O14" s="18">
        <v>0</v>
      </c>
      <c r="P14" s="18">
        <v>0</v>
      </c>
      <c r="R14" s="18">
        <v>0</v>
      </c>
      <c r="S14" s="18">
        <v>0</v>
      </c>
      <c r="T14" s="18">
        <v>0</v>
      </c>
      <c r="U14" s="18">
        <v>0</v>
      </c>
      <c r="W14" s="18">
        <v>0</v>
      </c>
      <c r="X14" s="18">
        <v>0</v>
      </c>
      <c r="Y14" s="18">
        <v>0</v>
      </c>
      <c r="Z14" s="18">
        <v>0</v>
      </c>
      <c r="AB14" s="18">
        <v>0</v>
      </c>
      <c r="AC14" s="18">
        <v>0</v>
      </c>
      <c r="AE14" s="18">
        <v>0</v>
      </c>
      <c r="AF14" s="18">
        <v>0</v>
      </c>
      <c r="AG14" s="18">
        <v>0</v>
      </c>
      <c r="AH14" s="18">
        <v>0</v>
      </c>
    </row>
    <row r="15" spans="2:36" ht="19" customHeight="1" x14ac:dyDescent="0.35">
      <c r="B15" s="20" t="s">
        <v>63</v>
      </c>
      <c r="C15" s="18">
        <v>0</v>
      </c>
      <c r="D15" s="18">
        <v>0</v>
      </c>
      <c r="E15" s="18">
        <v>0</v>
      </c>
      <c r="G15" s="18">
        <v>0</v>
      </c>
      <c r="H15" s="18">
        <v>0</v>
      </c>
      <c r="I15" s="18">
        <v>0</v>
      </c>
      <c r="J15" s="18">
        <v>0</v>
      </c>
      <c r="L15" s="18">
        <v>0</v>
      </c>
      <c r="M15" s="18">
        <v>0</v>
      </c>
      <c r="N15" s="18">
        <v>0</v>
      </c>
      <c r="O15" s="18">
        <v>0</v>
      </c>
      <c r="P15" s="18">
        <v>0</v>
      </c>
      <c r="R15" s="18">
        <v>0</v>
      </c>
      <c r="S15" s="18">
        <v>0</v>
      </c>
      <c r="T15" s="18">
        <v>0</v>
      </c>
      <c r="U15" s="18">
        <v>0</v>
      </c>
      <c r="W15" s="18">
        <v>0</v>
      </c>
      <c r="X15" s="18">
        <v>0</v>
      </c>
      <c r="Y15" s="18">
        <v>0</v>
      </c>
      <c r="Z15" s="18">
        <v>0</v>
      </c>
      <c r="AB15" s="18">
        <v>0</v>
      </c>
      <c r="AC15" s="18">
        <v>0</v>
      </c>
      <c r="AE15" s="18">
        <v>0</v>
      </c>
      <c r="AF15" s="18">
        <v>0</v>
      </c>
      <c r="AG15" s="18">
        <v>0</v>
      </c>
      <c r="AH15" s="18">
        <v>0</v>
      </c>
    </row>
    <row r="17" spans="2:2" x14ac:dyDescent="0.35">
      <c r="B17" t="s">
        <v>206</v>
      </c>
    </row>
    <row r="18" spans="2:2" x14ac:dyDescent="0.35">
      <c r="B18" t="s">
        <v>207</v>
      </c>
    </row>
    <row r="20" spans="2:2" x14ac:dyDescent="0.35">
      <c r="B20"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E19"/>
  <sheetViews>
    <sheetView showGridLines="0" topLeftCell="A3" workbookViewId="0">
      <selection activeCell="B19" sqref="B19"/>
    </sheetView>
  </sheetViews>
  <sheetFormatPr defaultRowHeight="14.5" x14ac:dyDescent="0.35"/>
  <cols>
    <col min="1" max="1" width="5" customWidth="1"/>
    <col min="2" max="2" width="25" customWidth="1"/>
    <col min="3" max="5" width="20" customWidth="1"/>
  </cols>
  <sheetData>
    <row r="2" spans="2:5" ht="40" customHeight="1" x14ac:dyDescent="0.35">
      <c r="D2" s="19" t="s">
        <v>224</v>
      </c>
    </row>
    <row r="6" spans="2:5" ht="88" customHeight="1" x14ac:dyDescent="0.35">
      <c r="C6" s="21" t="s">
        <v>225</v>
      </c>
      <c r="D6" s="21" t="s">
        <v>226</v>
      </c>
      <c r="E6" s="21" t="s">
        <v>227</v>
      </c>
    </row>
    <row r="7" spans="2:5" x14ac:dyDescent="0.35">
      <c r="B7" s="20" t="s">
        <v>198</v>
      </c>
      <c r="C7" s="18">
        <v>0.52996697101753354</v>
      </c>
      <c r="D7" s="18">
        <v>0.55878800844392351</v>
      </c>
      <c r="E7" s="18">
        <v>0.52416438250453912</v>
      </c>
    </row>
    <row r="8" spans="2:5" x14ac:dyDescent="0.35">
      <c r="B8" s="20" t="s">
        <v>199</v>
      </c>
      <c r="C8" s="18">
        <v>0.25117836499647178</v>
      </c>
      <c r="D8" s="18">
        <v>0.23981449075877989</v>
      </c>
      <c r="E8" s="18">
        <v>0.25751402227273179</v>
      </c>
    </row>
    <row r="9" spans="2:5" x14ac:dyDescent="0.35">
      <c r="B9" s="20" t="s">
        <v>200</v>
      </c>
      <c r="C9" s="18">
        <v>0.1129776048170778</v>
      </c>
      <c r="D9" s="18">
        <v>0.10688772495092461</v>
      </c>
      <c r="E9" s="18">
        <v>0.1067397597617485</v>
      </c>
    </row>
    <row r="10" spans="2:5" x14ac:dyDescent="0.35">
      <c r="B10" s="20" t="s">
        <v>201</v>
      </c>
      <c r="C10" s="18">
        <v>5.5799424835183603E-2</v>
      </c>
      <c r="D10" s="18">
        <v>4.6154294383016582E-2</v>
      </c>
      <c r="E10" s="18">
        <v>6.1248371442729967E-2</v>
      </c>
    </row>
    <row r="11" spans="2:5" x14ac:dyDescent="0.35">
      <c r="B11" s="20" t="s">
        <v>202</v>
      </c>
      <c r="C11" s="18">
        <v>3.0736720631372491E-2</v>
      </c>
      <c r="D11" s="18">
        <v>2.8202781286499171E-2</v>
      </c>
      <c r="E11" s="18">
        <v>3.4166691842042893E-2</v>
      </c>
    </row>
    <row r="12" spans="2:5" x14ac:dyDescent="0.35">
      <c r="B12" s="20" t="s">
        <v>140</v>
      </c>
      <c r="C12" s="18">
        <v>1.934091370236083E-2</v>
      </c>
      <c r="D12" s="18">
        <v>2.0152700176856289E-2</v>
      </c>
      <c r="E12" s="18">
        <v>1.6166772176207749E-2</v>
      </c>
    </row>
    <row r="15" spans="2:5" x14ac:dyDescent="0.35">
      <c r="B15" t="s">
        <v>206</v>
      </c>
    </row>
    <row r="16" spans="2:5" x14ac:dyDescent="0.35">
      <c r="B16" t="s">
        <v>207</v>
      </c>
    </row>
    <row r="19" spans="2:2" x14ac:dyDescent="0.35">
      <c r="B19" t="str">
        <f>HYPERLINK("#Contents!A1", "Return to Contents")</f>
        <v>Return to Contents</v>
      </c>
    </row>
  </sheetData>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AJ19"/>
  <sheetViews>
    <sheetView showGridLines="0" workbookViewId="0">
      <pane xSplit="2" topLeftCell="C1" activePane="topRight" state="frozen"/>
      <selection pane="topRight" activeCell="B14" sqref="B14"/>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203</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198</v>
      </c>
      <c r="C9" s="18">
        <v>0.52996697101753354</v>
      </c>
      <c r="D9" s="18">
        <v>0.47931575629896472</v>
      </c>
      <c r="E9" s="18">
        <v>0.57791067640003424</v>
      </c>
      <c r="G9" s="18">
        <v>0.548144390602603</v>
      </c>
      <c r="H9" s="18">
        <v>0.55281407132542293</v>
      </c>
      <c r="I9" s="18">
        <v>0.50438844995853549</v>
      </c>
      <c r="J9" s="18">
        <v>0.46085399290566631</v>
      </c>
      <c r="L9" s="18">
        <v>0.56850838156047168</v>
      </c>
      <c r="M9" s="18">
        <v>0.54876404676559698</v>
      </c>
      <c r="N9" s="18">
        <v>0.50033016815767839</v>
      </c>
      <c r="O9" s="18">
        <v>0.55407522567984857</v>
      </c>
      <c r="P9" s="18">
        <v>0.55096357195217827</v>
      </c>
      <c r="R9" s="18">
        <v>0.55977759434072927</v>
      </c>
      <c r="S9" s="18">
        <v>0.52429257695106191</v>
      </c>
      <c r="T9" s="18">
        <v>0.47786996758925498</v>
      </c>
      <c r="U9" s="18">
        <v>0.56850838156047168</v>
      </c>
      <c r="W9" s="18">
        <v>0.5872009531442336</v>
      </c>
      <c r="X9" s="18">
        <v>0.5366292366756954</v>
      </c>
      <c r="Y9" s="18">
        <v>0.46470917441527532</v>
      </c>
      <c r="Z9" s="18">
        <v>0.52565270012508813</v>
      </c>
      <c r="AB9" s="18">
        <v>0.51188624748482581</v>
      </c>
      <c r="AC9" s="18">
        <v>0.54405706679110466</v>
      </c>
      <c r="AE9" s="18">
        <v>0.55020513168100038</v>
      </c>
      <c r="AF9" s="18">
        <v>0.51592407871780266</v>
      </c>
      <c r="AG9" s="18">
        <v>0.53574512801902907</v>
      </c>
      <c r="AH9" s="18">
        <v>0.48871953791039802</v>
      </c>
    </row>
    <row r="10" spans="2:36" ht="19" customHeight="1" x14ac:dyDescent="0.35">
      <c r="B10" s="20" t="s">
        <v>199</v>
      </c>
      <c r="C10" s="18">
        <v>0.25117836499647178</v>
      </c>
      <c r="D10" s="18">
        <v>0.27597531509702572</v>
      </c>
      <c r="E10" s="18">
        <v>0.22782378727958191</v>
      </c>
      <c r="G10" s="18">
        <v>0.23275912843533789</v>
      </c>
      <c r="H10" s="18">
        <v>0.23318919775536931</v>
      </c>
      <c r="I10" s="18">
        <v>0.27719046735799369</v>
      </c>
      <c r="J10" s="18">
        <v>0.29719926314403711</v>
      </c>
      <c r="L10" s="18">
        <v>0.21837391472976489</v>
      </c>
      <c r="M10" s="18">
        <v>0.26185342817290908</v>
      </c>
      <c r="N10" s="18">
        <v>0.214846946967372</v>
      </c>
      <c r="O10" s="18">
        <v>0.25568755793682479</v>
      </c>
      <c r="P10" s="18">
        <v>0.26601064332377489</v>
      </c>
      <c r="R10" s="18">
        <v>0.2474367273933353</v>
      </c>
      <c r="S10" s="18">
        <v>0.28822427063013328</v>
      </c>
      <c r="T10" s="18">
        <v>0.23233101581458859</v>
      </c>
      <c r="U10" s="18">
        <v>0.21837391472976489</v>
      </c>
      <c r="W10" s="18">
        <v>0.2348228190898401</v>
      </c>
      <c r="X10" s="18">
        <v>0.23265496119899981</v>
      </c>
      <c r="Y10" s="18">
        <v>0.27812183397540152</v>
      </c>
      <c r="Z10" s="18">
        <v>0.27444037436508972</v>
      </c>
      <c r="AB10" s="18">
        <v>0.26766874046865757</v>
      </c>
      <c r="AC10" s="18">
        <v>0.2367840193011313</v>
      </c>
      <c r="AE10" s="18">
        <v>0.23703055393823039</v>
      </c>
      <c r="AF10" s="18">
        <v>0.25480840867456339</v>
      </c>
      <c r="AG10" s="18">
        <v>0.2441804809153704</v>
      </c>
      <c r="AH10" s="18">
        <v>0.29639463604113853</v>
      </c>
    </row>
    <row r="11" spans="2:36" ht="32.15" customHeight="1" x14ac:dyDescent="0.35">
      <c r="B11" s="20" t="s">
        <v>200</v>
      </c>
      <c r="C11" s="18">
        <v>0.1129776048170778</v>
      </c>
      <c r="D11" s="18">
        <v>0.12472977582441599</v>
      </c>
      <c r="E11" s="18">
        <v>0.10187538014639171</v>
      </c>
      <c r="G11" s="18">
        <v>9.8577857940742156E-2</v>
      </c>
      <c r="H11" s="18">
        <v>0.11115701131439019</v>
      </c>
      <c r="I11" s="18">
        <v>0.1210703837898446</v>
      </c>
      <c r="J11" s="18">
        <v>0.13123265209758239</v>
      </c>
      <c r="L11" s="18">
        <v>9.0030200643462843E-2</v>
      </c>
      <c r="M11" s="18">
        <v>7.2550041517341124E-2</v>
      </c>
      <c r="N11" s="18">
        <v>0.1733199746460744</v>
      </c>
      <c r="O11" s="18">
        <v>9.2033717586536432E-2</v>
      </c>
      <c r="P11" s="18">
        <v>0.11249134102880599</v>
      </c>
      <c r="R11" s="18">
        <v>9.7361798991861287E-2</v>
      </c>
      <c r="S11" s="18">
        <v>8.855628047546657E-2</v>
      </c>
      <c r="T11" s="18">
        <v>0.1756520011156282</v>
      </c>
      <c r="U11" s="18">
        <v>9.0030200643462843E-2</v>
      </c>
      <c r="W11" s="18">
        <v>6.4791465757603028E-2</v>
      </c>
      <c r="X11" s="18">
        <v>0.12638437133234731</v>
      </c>
      <c r="Y11" s="18">
        <v>0.1194571318145798</v>
      </c>
      <c r="Z11" s="18">
        <v>0.1184400406957363</v>
      </c>
      <c r="AB11" s="18">
        <v>0.1057565730771282</v>
      </c>
      <c r="AC11" s="18">
        <v>0.12021706638630179</v>
      </c>
      <c r="AE11" s="18">
        <v>0.11371019627547049</v>
      </c>
      <c r="AF11" s="18">
        <v>0.117072405656084</v>
      </c>
      <c r="AG11" s="18">
        <v>0.1150802276423339</v>
      </c>
      <c r="AH11" s="18">
        <v>0.10009393975859331</v>
      </c>
    </row>
    <row r="12" spans="2:36" ht="19" customHeight="1" x14ac:dyDescent="0.35">
      <c r="B12" s="20" t="s">
        <v>201</v>
      </c>
      <c r="C12" s="18">
        <v>5.5799424835183603E-2</v>
      </c>
      <c r="D12" s="18">
        <v>6.3169212479296494E-2</v>
      </c>
      <c r="E12" s="18">
        <v>4.8753732591510918E-2</v>
      </c>
      <c r="G12" s="18">
        <v>7.1824832692985438E-2</v>
      </c>
      <c r="H12" s="18">
        <v>4.8153745694851792E-2</v>
      </c>
      <c r="I12" s="18">
        <v>6.3334542418303497E-2</v>
      </c>
      <c r="J12" s="18">
        <v>2.7863994006037111E-2</v>
      </c>
      <c r="L12" s="18">
        <v>8.0741438382429476E-2</v>
      </c>
      <c r="M12" s="18">
        <v>4.8512780356325932E-2</v>
      </c>
      <c r="N12" s="18">
        <v>6.4724469827211126E-2</v>
      </c>
      <c r="O12" s="18">
        <v>3.8482044337084638E-2</v>
      </c>
      <c r="P12" s="18">
        <v>3.7555627665331499E-2</v>
      </c>
      <c r="R12" s="18">
        <v>4.7802754263867389E-2</v>
      </c>
      <c r="S12" s="18">
        <v>4.4095883799704499E-2</v>
      </c>
      <c r="T12" s="18">
        <v>6.191463910150892E-2</v>
      </c>
      <c r="U12" s="18">
        <v>8.0741438382429476E-2</v>
      </c>
      <c r="W12" s="18">
        <v>6.6790397546353145E-2</v>
      </c>
      <c r="X12" s="18">
        <v>4.9358753434650723E-2</v>
      </c>
      <c r="Y12" s="18">
        <v>5.4479288497167391E-2</v>
      </c>
      <c r="Z12" s="18">
        <v>5.8213259268903153E-2</v>
      </c>
      <c r="AB12" s="18">
        <v>5.5548034931940563E-2</v>
      </c>
      <c r="AC12" s="18">
        <v>5.64554836002421E-2</v>
      </c>
      <c r="AE12" s="18">
        <v>5.1537109019678708E-2</v>
      </c>
      <c r="AF12" s="18">
        <v>4.7329118340917638E-2</v>
      </c>
      <c r="AG12" s="18">
        <v>6.9361389657923267E-2</v>
      </c>
      <c r="AH12" s="18">
        <v>4.2280930775906563E-2</v>
      </c>
    </row>
    <row r="13" spans="2:36" ht="19" customHeight="1" x14ac:dyDescent="0.35">
      <c r="B13" s="20" t="s">
        <v>202</v>
      </c>
      <c r="C13" s="18">
        <v>3.0736720631372491E-2</v>
      </c>
      <c r="D13" s="18">
        <v>3.8055243635490101E-2</v>
      </c>
      <c r="E13" s="18">
        <v>2.360315228320746E-2</v>
      </c>
      <c r="G13" s="18">
        <v>3.1661601689056428E-2</v>
      </c>
      <c r="H13" s="18">
        <v>2.8642791537229349E-2</v>
      </c>
      <c r="I13" s="18">
        <v>2.3417548925332411E-2</v>
      </c>
      <c r="J13" s="18">
        <v>6.1121799102391412E-2</v>
      </c>
      <c r="L13" s="18">
        <v>3.0763789674441482E-2</v>
      </c>
      <c r="M13" s="18">
        <v>4.6825586068691062E-2</v>
      </c>
      <c r="N13" s="18">
        <v>3.9182377101697592E-2</v>
      </c>
      <c r="O13" s="18">
        <v>3.509376044682197E-2</v>
      </c>
      <c r="P13" s="18">
        <v>3.2978816029909389E-2</v>
      </c>
      <c r="R13" s="18">
        <v>3.357651204877634E-2</v>
      </c>
      <c r="S13" s="18">
        <v>2.0252718589576699E-2</v>
      </c>
      <c r="T13" s="18">
        <v>4.0418571645041979E-2</v>
      </c>
      <c r="U13" s="18">
        <v>3.0763789674441482E-2</v>
      </c>
      <c r="W13" s="18">
        <v>2.6023656936351239E-2</v>
      </c>
      <c r="X13" s="18">
        <v>2.8565295422971961E-2</v>
      </c>
      <c r="Y13" s="18">
        <v>5.7424699704208743E-2</v>
      </c>
      <c r="Z13" s="18">
        <v>1.9910997215011741E-2</v>
      </c>
      <c r="AB13" s="18">
        <v>3.837234914143782E-2</v>
      </c>
      <c r="AC13" s="18">
        <v>2.4251637724874129E-2</v>
      </c>
      <c r="AE13" s="18">
        <v>2.8108851453412329E-2</v>
      </c>
      <c r="AF13" s="18">
        <v>3.6018699758939773E-2</v>
      </c>
      <c r="AG13" s="18">
        <v>1.9984473751171971E-2</v>
      </c>
      <c r="AH13" s="18">
        <v>5.7142696146771789E-2</v>
      </c>
    </row>
    <row r="14" spans="2:36" ht="19" customHeight="1" x14ac:dyDescent="0.35">
      <c r="B14" s="20" t="s">
        <v>140</v>
      </c>
      <c r="C14" s="18">
        <v>1.934091370236083E-2</v>
      </c>
      <c r="D14" s="18">
        <v>1.8754696664807131E-2</v>
      </c>
      <c r="E14" s="18">
        <v>2.0033271299273899E-2</v>
      </c>
      <c r="G14" s="18">
        <v>1.7032188639274921E-2</v>
      </c>
      <c r="H14" s="18">
        <v>2.6043182372736409E-2</v>
      </c>
      <c r="I14" s="18">
        <v>1.059860754999036E-2</v>
      </c>
      <c r="J14" s="18">
        <v>2.1728298744285911E-2</v>
      </c>
      <c r="L14" s="18">
        <v>1.158227500942958E-2</v>
      </c>
      <c r="M14" s="18">
        <v>2.1494117119135549E-2</v>
      </c>
      <c r="N14" s="18">
        <v>7.5960632999661623E-3</v>
      </c>
      <c r="O14" s="18">
        <v>2.4627694012883481E-2</v>
      </c>
      <c r="P14" s="18">
        <v>0</v>
      </c>
      <c r="R14" s="18">
        <v>1.404461296143043E-2</v>
      </c>
      <c r="S14" s="18">
        <v>3.4578269554057108E-2</v>
      </c>
      <c r="T14" s="18">
        <v>1.181380473397704E-2</v>
      </c>
      <c r="U14" s="18">
        <v>1.158227500942958E-2</v>
      </c>
      <c r="W14" s="18">
        <v>2.037070752561896E-2</v>
      </c>
      <c r="X14" s="18">
        <v>2.6407381935334661E-2</v>
      </c>
      <c r="Y14" s="18">
        <v>2.58078715933674E-2</v>
      </c>
      <c r="Z14" s="18">
        <v>3.3426283301709069E-3</v>
      </c>
      <c r="AB14" s="18">
        <v>2.0768054896009931E-2</v>
      </c>
      <c r="AC14" s="18">
        <v>1.8234726196345929E-2</v>
      </c>
      <c r="AE14" s="18">
        <v>1.9408157632207459E-2</v>
      </c>
      <c r="AF14" s="18">
        <v>2.884728885169241E-2</v>
      </c>
      <c r="AG14" s="18">
        <v>1.5648300014171491E-2</v>
      </c>
      <c r="AH14" s="18">
        <v>1.536825936719205E-2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AJ19"/>
  <sheetViews>
    <sheetView showGridLines="0" workbookViewId="0">
      <pane xSplit="2" topLeftCell="C1" activePane="topRight" state="frozen"/>
      <selection pane="topRight" activeCell="B14" sqref="B14"/>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204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198</v>
      </c>
      <c r="C9" s="18">
        <v>0.55878800844392351</v>
      </c>
      <c r="D9" s="18">
        <v>0.50727822325308014</v>
      </c>
      <c r="E9" s="18">
        <v>0.60774848017653382</v>
      </c>
      <c r="G9" s="18">
        <v>0.50398610806806787</v>
      </c>
      <c r="H9" s="18">
        <v>0.62949565435049193</v>
      </c>
      <c r="I9" s="18">
        <v>0.53550368502002688</v>
      </c>
      <c r="J9" s="18">
        <v>0.44174933656691268</v>
      </c>
      <c r="L9" s="18">
        <v>0.58006595795410587</v>
      </c>
      <c r="M9" s="18">
        <v>0.62232929316264107</v>
      </c>
      <c r="N9" s="18">
        <v>0.52650280139485717</v>
      </c>
      <c r="O9" s="18">
        <v>0.60634004031908084</v>
      </c>
      <c r="P9" s="18">
        <v>0.58254311097949951</v>
      </c>
      <c r="R9" s="18">
        <v>0.6335114531951932</v>
      </c>
      <c r="S9" s="18">
        <v>0.54106653847585662</v>
      </c>
      <c r="T9" s="18">
        <v>0.48380072108394351</v>
      </c>
      <c r="U9" s="18">
        <v>0.58006595795410587</v>
      </c>
      <c r="W9" s="18">
        <v>0.56853987513022186</v>
      </c>
      <c r="X9" s="18">
        <v>0.52633771139452001</v>
      </c>
      <c r="Y9" s="18">
        <v>0.55373847965012746</v>
      </c>
      <c r="Z9" s="18">
        <v>0.58687589667005724</v>
      </c>
      <c r="AB9" s="18">
        <v>0.53470246438300995</v>
      </c>
      <c r="AC9" s="18">
        <v>0.57839091583829372</v>
      </c>
      <c r="AE9" s="18">
        <v>0.62143970436561713</v>
      </c>
      <c r="AF9" s="18">
        <v>0.54492842745400494</v>
      </c>
      <c r="AG9" s="18">
        <v>0.53743872067946397</v>
      </c>
      <c r="AH9" s="18">
        <v>0.49107516159351872</v>
      </c>
    </row>
    <row r="10" spans="2:36" ht="19" customHeight="1" x14ac:dyDescent="0.35">
      <c r="B10" s="20" t="s">
        <v>199</v>
      </c>
      <c r="C10" s="18">
        <v>0.23981449075877989</v>
      </c>
      <c r="D10" s="18">
        <v>0.25678176081217879</v>
      </c>
      <c r="E10" s="18">
        <v>0.22421110421760959</v>
      </c>
      <c r="G10" s="18">
        <v>0.28782949068130692</v>
      </c>
      <c r="H10" s="18">
        <v>0.20101997131740021</v>
      </c>
      <c r="I10" s="18">
        <v>0.2408694888072076</v>
      </c>
      <c r="J10" s="18">
        <v>0.29684419979688581</v>
      </c>
      <c r="L10" s="18">
        <v>0.2309380842506942</v>
      </c>
      <c r="M10" s="18">
        <v>0.1978852720231436</v>
      </c>
      <c r="N10" s="18">
        <v>0.23277185418615101</v>
      </c>
      <c r="O10" s="18">
        <v>0.26140334516699121</v>
      </c>
      <c r="P10" s="18">
        <v>0.22562514701715089</v>
      </c>
      <c r="R10" s="18">
        <v>0.18916831894555131</v>
      </c>
      <c r="S10" s="18">
        <v>0.28307747414902917</v>
      </c>
      <c r="T10" s="18">
        <v>0.24863771567689169</v>
      </c>
      <c r="U10" s="18">
        <v>0.2309380842506942</v>
      </c>
      <c r="W10" s="18">
        <v>0.25881964497910598</v>
      </c>
      <c r="X10" s="18">
        <v>0.24215231020488201</v>
      </c>
      <c r="Y10" s="18">
        <v>0.24762886734326231</v>
      </c>
      <c r="Z10" s="18">
        <v>0.2205882941771464</v>
      </c>
      <c r="AB10" s="18">
        <v>0.28149174031697027</v>
      </c>
      <c r="AC10" s="18">
        <v>0.20315014516147781</v>
      </c>
      <c r="AE10" s="18">
        <v>0.2079521060088956</v>
      </c>
      <c r="AF10" s="18">
        <v>0.23776198463471679</v>
      </c>
      <c r="AG10" s="18">
        <v>0.2456167607706175</v>
      </c>
      <c r="AH10" s="18">
        <v>0.30017056416090299</v>
      </c>
    </row>
    <row r="11" spans="2:36" ht="32.15" customHeight="1" x14ac:dyDescent="0.35">
      <c r="B11" s="20" t="s">
        <v>200</v>
      </c>
      <c r="C11" s="18">
        <v>0.10688772495092461</v>
      </c>
      <c r="D11" s="18">
        <v>0.1275681571181729</v>
      </c>
      <c r="E11" s="18">
        <v>8.6841067527284599E-2</v>
      </c>
      <c r="G11" s="18">
        <v>0.1071331456752079</v>
      </c>
      <c r="H11" s="18">
        <v>9.4947645280396786E-2</v>
      </c>
      <c r="I11" s="18">
        <v>0.1183479186504065</v>
      </c>
      <c r="J11" s="18">
        <v>0.12507991889751441</v>
      </c>
      <c r="L11" s="18">
        <v>8.5233980400133857E-2</v>
      </c>
      <c r="M11" s="18">
        <v>8.7566474317105403E-2</v>
      </c>
      <c r="N11" s="18">
        <v>0.15199320955966569</v>
      </c>
      <c r="O11" s="18">
        <v>5.9162517309800003E-2</v>
      </c>
      <c r="P11" s="18">
        <v>0.1150411170509603</v>
      </c>
      <c r="R11" s="18">
        <v>9.3329509681981976E-2</v>
      </c>
      <c r="S11" s="18">
        <v>9.2324011870692793E-2</v>
      </c>
      <c r="T11" s="18">
        <v>0.15436144592061191</v>
      </c>
      <c r="U11" s="18">
        <v>8.5233980400133857E-2</v>
      </c>
      <c r="W11" s="18">
        <v>0.1045328936957475</v>
      </c>
      <c r="X11" s="18">
        <v>0.1159826232567495</v>
      </c>
      <c r="Y11" s="18">
        <v>0.11118797069037779</v>
      </c>
      <c r="Z11" s="18">
        <v>9.9416126711450017E-2</v>
      </c>
      <c r="AB11" s="18">
        <v>8.4249987607084575E-2</v>
      </c>
      <c r="AC11" s="18">
        <v>0.12765687162342379</v>
      </c>
      <c r="AE11" s="18">
        <v>8.6506926143888482E-2</v>
      </c>
      <c r="AF11" s="18">
        <v>0.1145683344290534</v>
      </c>
      <c r="AG11" s="18">
        <v>0.1323718480057452</v>
      </c>
      <c r="AH11" s="18">
        <v>7.6400608829111927E-2</v>
      </c>
    </row>
    <row r="12" spans="2:36" ht="19" customHeight="1" x14ac:dyDescent="0.35">
      <c r="B12" s="20" t="s">
        <v>201</v>
      </c>
      <c r="C12" s="18">
        <v>4.6154294383016582E-2</v>
      </c>
      <c r="D12" s="18">
        <v>5.8048099358193828E-2</v>
      </c>
      <c r="E12" s="18">
        <v>3.4540001472976978E-2</v>
      </c>
      <c r="G12" s="18">
        <v>5.4775731164193868E-2</v>
      </c>
      <c r="H12" s="18">
        <v>4.0558697007861307E-2</v>
      </c>
      <c r="I12" s="18">
        <v>5.053697461161661E-2</v>
      </c>
      <c r="J12" s="18">
        <v>3.6901378885288903E-2</v>
      </c>
      <c r="L12" s="18">
        <v>6.0019704679734179E-2</v>
      </c>
      <c r="M12" s="18">
        <v>3.0305839790210801E-2</v>
      </c>
      <c r="N12" s="18">
        <v>2.678310385269627E-2</v>
      </c>
      <c r="O12" s="18">
        <v>5.8882387001396662E-2</v>
      </c>
      <c r="P12" s="18">
        <v>5.3831437847292302E-2</v>
      </c>
      <c r="R12" s="18">
        <v>4.2973957704350398E-2</v>
      </c>
      <c r="S12" s="18">
        <v>4.2017539876653617E-2</v>
      </c>
      <c r="T12" s="18">
        <v>4.5264820780188779E-2</v>
      </c>
      <c r="U12" s="18">
        <v>6.0019704679734179E-2</v>
      </c>
      <c r="W12" s="18">
        <v>2.0126878919707769E-2</v>
      </c>
      <c r="X12" s="18">
        <v>6.2261349633399438E-2</v>
      </c>
      <c r="Y12" s="18">
        <v>2.8015268264518021E-2</v>
      </c>
      <c r="Z12" s="18">
        <v>6.522146471175394E-2</v>
      </c>
      <c r="AB12" s="18">
        <v>4.3910374184567683E-2</v>
      </c>
      <c r="AC12" s="18">
        <v>4.8489993411838218E-2</v>
      </c>
      <c r="AE12" s="18">
        <v>4.6966991130343742E-2</v>
      </c>
      <c r="AF12" s="18">
        <v>6.2776278131459529E-2</v>
      </c>
      <c r="AG12" s="18">
        <v>2.9247319131005679E-2</v>
      </c>
      <c r="AH12" s="18">
        <v>6.4709920878877406E-2</v>
      </c>
    </row>
    <row r="13" spans="2:36" ht="19" customHeight="1" x14ac:dyDescent="0.35">
      <c r="B13" s="20" t="s">
        <v>202</v>
      </c>
      <c r="C13" s="18">
        <v>2.8202781286499171E-2</v>
      </c>
      <c r="D13" s="18">
        <v>2.8525983291933919E-2</v>
      </c>
      <c r="E13" s="18">
        <v>2.8036676596172049E-2</v>
      </c>
      <c r="G13" s="18">
        <v>1.7417421560577739E-2</v>
      </c>
      <c r="H13" s="18">
        <v>1.227652112489499E-2</v>
      </c>
      <c r="I13" s="18">
        <v>4.4143325360752148E-2</v>
      </c>
      <c r="J13" s="18">
        <v>7.7696867109112486E-2</v>
      </c>
      <c r="L13" s="18">
        <v>3.8195832184331202E-2</v>
      </c>
      <c r="M13" s="18">
        <v>2.4751575748300159E-2</v>
      </c>
      <c r="N13" s="18">
        <v>4.5461347091171042E-2</v>
      </c>
      <c r="O13" s="18">
        <v>6.7606590819601683E-3</v>
      </c>
      <c r="P13" s="18">
        <v>2.295918710509702E-2</v>
      </c>
      <c r="R13" s="18">
        <v>2.337860728538433E-2</v>
      </c>
      <c r="S13" s="18">
        <v>1.225105201246317E-2</v>
      </c>
      <c r="T13" s="18">
        <v>4.6209877550338181E-2</v>
      </c>
      <c r="U13" s="18">
        <v>3.8195832184331202E-2</v>
      </c>
      <c r="W13" s="18">
        <v>2.7045762728521001E-2</v>
      </c>
      <c r="X13" s="18">
        <v>2.633107915411317E-2</v>
      </c>
      <c r="Y13" s="18">
        <v>3.6710757679616977E-2</v>
      </c>
      <c r="Z13" s="18">
        <v>2.3828984806721059E-2</v>
      </c>
      <c r="AB13" s="18">
        <v>3.2090435825766123E-2</v>
      </c>
      <c r="AC13" s="18">
        <v>2.4998710583110859E-2</v>
      </c>
      <c r="AE13" s="18">
        <v>1.389472487751083E-2</v>
      </c>
      <c r="AF13" s="18">
        <v>1.972982412231403E-2</v>
      </c>
      <c r="AG13" s="18">
        <v>3.6081645237409678E-2</v>
      </c>
      <c r="AH13" s="18">
        <v>5.2275485170396922E-2</v>
      </c>
    </row>
    <row r="14" spans="2:36" ht="19" customHeight="1" x14ac:dyDescent="0.35">
      <c r="B14" s="20" t="s">
        <v>140</v>
      </c>
      <c r="C14" s="18">
        <v>2.0152700176856289E-2</v>
      </c>
      <c r="D14" s="18">
        <v>2.1797776166440491E-2</v>
      </c>
      <c r="E14" s="18">
        <v>1.8622670009423019E-2</v>
      </c>
      <c r="G14" s="18">
        <v>2.885810285064562E-2</v>
      </c>
      <c r="H14" s="18">
        <v>2.1701510918954819E-2</v>
      </c>
      <c r="I14" s="18">
        <v>1.059860754999036E-2</v>
      </c>
      <c r="J14" s="18">
        <v>2.1728298744285911E-2</v>
      </c>
      <c r="L14" s="18">
        <v>5.5464405310007578E-3</v>
      </c>
      <c r="M14" s="18">
        <v>3.7161544958598899E-2</v>
      </c>
      <c r="N14" s="18">
        <v>1.6487683915458559E-2</v>
      </c>
      <c r="O14" s="18">
        <v>7.451051120771119E-3</v>
      </c>
      <c r="P14" s="18">
        <v>0</v>
      </c>
      <c r="R14" s="18">
        <v>1.7638153187538849E-2</v>
      </c>
      <c r="S14" s="18">
        <v>2.9263383615304599E-2</v>
      </c>
      <c r="T14" s="18">
        <v>2.1725418988025619E-2</v>
      </c>
      <c r="U14" s="18">
        <v>5.5464405310007578E-3</v>
      </c>
      <c r="W14" s="18">
        <v>2.0934944546695991E-2</v>
      </c>
      <c r="X14" s="18">
        <v>2.6934926356335761E-2</v>
      </c>
      <c r="Y14" s="18">
        <v>2.2718656372097561E-2</v>
      </c>
      <c r="Z14" s="18">
        <v>4.0692329228714094E-3</v>
      </c>
      <c r="AB14" s="18">
        <v>2.355499768260139E-2</v>
      </c>
      <c r="AC14" s="18">
        <v>1.7313363381855601E-2</v>
      </c>
      <c r="AE14" s="18">
        <v>2.3239547473744088E-2</v>
      </c>
      <c r="AF14" s="18">
        <v>2.023515122845124E-2</v>
      </c>
      <c r="AG14" s="18">
        <v>1.924370617575798E-2</v>
      </c>
      <c r="AH14" s="18">
        <v>1.536825936719205E-2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AJ19"/>
  <sheetViews>
    <sheetView showGridLines="0" workbookViewId="0">
      <pane xSplit="2" topLeftCell="C1" activePane="topRight" state="frozen"/>
      <selection pane="topRight" activeCell="B19" sqref="B19"/>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205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198</v>
      </c>
      <c r="C9" s="18">
        <v>0.52416438250453912</v>
      </c>
      <c r="D9" s="18">
        <v>0.44969991352643962</v>
      </c>
      <c r="E9" s="18">
        <v>0.59584217417269414</v>
      </c>
      <c r="G9" s="18">
        <v>0.52746468958764026</v>
      </c>
      <c r="H9" s="18">
        <v>0.56288558622432705</v>
      </c>
      <c r="I9" s="18">
        <v>0.49853584137689011</v>
      </c>
      <c r="J9" s="18">
        <v>0.41880187577048972</v>
      </c>
      <c r="L9" s="18">
        <v>0.53858203304861518</v>
      </c>
      <c r="M9" s="18">
        <v>0.54768862411540553</v>
      </c>
      <c r="N9" s="18">
        <v>0.5091609885452586</v>
      </c>
      <c r="O9" s="18">
        <v>0.57377502702661032</v>
      </c>
      <c r="P9" s="18">
        <v>0.55574793699556113</v>
      </c>
      <c r="R9" s="18">
        <v>0.58156363653445209</v>
      </c>
      <c r="S9" s="18">
        <v>0.50452625794870765</v>
      </c>
      <c r="T9" s="18">
        <v>0.47524485610274642</v>
      </c>
      <c r="U9" s="18">
        <v>0.53858203304861518</v>
      </c>
      <c r="W9" s="18">
        <v>0.54363752783251729</v>
      </c>
      <c r="X9" s="18">
        <v>0.50217919227891328</v>
      </c>
      <c r="Y9" s="18">
        <v>0.50500528949412904</v>
      </c>
      <c r="Z9" s="18">
        <v>0.53881405280053107</v>
      </c>
      <c r="AB9" s="18">
        <v>0.51608388281669759</v>
      </c>
      <c r="AC9" s="18">
        <v>0.52940231933221804</v>
      </c>
      <c r="AE9" s="18">
        <v>0.57250510330068827</v>
      </c>
      <c r="AF9" s="18">
        <v>0.51340911293630709</v>
      </c>
      <c r="AG9" s="18">
        <v>0.5052649390470324</v>
      </c>
      <c r="AH9" s="18">
        <v>0.47829455131966719</v>
      </c>
    </row>
    <row r="10" spans="2:36" ht="19" customHeight="1" x14ac:dyDescent="0.35">
      <c r="B10" s="20" t="s">
        <v>199</v>
      </c>
      <c r="C10" s="18">
        <v>0.25751402227273179</v>
      </c>
      <c r="D10" s="18">
        <v>0.29710782514710049</v>
      </c>
      <c r="E10" s="18">
        <v>0.21942693011739661</v>
      </c>
      <c r="G10" s="18">
        <v>0.2753369560934773</v>
      </c>
      <c r="H10" s="18">
        <v>0.26254911503180012</v>
      </c>
      <c r="I10" s="18">
        <v>0.24871641795378829</v>
      </c>
      <c r="J10" s="18">
        <v>0.21830134151579539</v>
      </c>
      <c r="L10" s="18">
        <v>0.23615287948086411</v>
      </c>
      <c r="M10" s="18">
        <v>0.24947039128744669</v>
      </c>
      <c r="N10" s="18">
        <v>0.30035494120670481</v>
      </c>
      <c r="O10" s="18">
        <v>0.2342441662621946</v>
      </c>
      <c r="P10" s="18">
        <v>0.24562944594660771</v>
      </c>
      <c r="R10" s="18">
        <v>0.22576054934388229</v>
      </c>
      <c r="S10" s="18">
        <v>0.27364134346802099</v>
      </c>
      <c r="T10" s="18">
        <v>0.28725788969568689</v>
      </c>
      <c r="U10" s="18">
        <v>0.23615287948086411</v>
      </c>
      <c r="W10" s="18">
        <v>0.27997700393110392</v>
      </c>
      <c r="X10" s="18">
        <v>0.27228555023744599</v>
      </c>
      <c r="Y10" s="18">
        <v>0.27450626139964068</v>
      </c>
      <c r="Z10" s="18">
        <v>0.22076039327177521</v>
      </c>
      <c r="AB10" s="18">
        <v>0.28273255644336881</v>
      </c>
      <c r="AC10" s="18">
        <v>0.23548234934900941</v>
      </c>
      <c r="AE10" s="18">
        <v>0.2422396746828929</v>
      </c>
      <c r="AF10" s="18">
        <v>0.27490417286613089</v>
      </c>
      <c r="AG10" s="18">
        <v>0.26758328202480319</v>
      </c>
      <c r="AH10" s="18">
        <v>0.24168117089800839</v>
      </c>
    </row>
    <row r="11" spans="2:36" ht="32.15" customHeight="1" x14ac:dyDescent="0.35">
      <c r="B11" s="20" t="s">
        <v>200</v>
      </c>
      <c r="C11" s="18">
        <v>0.1067397597617485</v>
      </c>
      <c r="D11" s="18">
        <v>0.12746845403419649</v>
      </c>
      <c r="E11" s="18">
        <v>8.6644114578977957E-2</v>
      </c>
      <c r="G11" s="18">
        <v>0.1011134223528293</v>
      </c>
      <c r="H11" s="18">
        <v>8.4408491663854002E-2</v>
      </c>
      <c r="I11" s="18">
        <v>0.1180131120579163</v>
      </c>
      <c r="J11" s="18">
        <v>0.18768401901845941</v>
      </c>
      <c r="L11" s="18">
        <v>9.641989663722525E-2</v>
      </c>
      <c r="M11" s="18">
        <v>6.6580739263652489E-2</v>
      </c>
      <c r="N11" s="18">
        <v>9.9287208524748954E-2</v>
      </c>
      <c r="O11" s="18">
        <v>8.8841756103001879E-2</v>
      </c>
      <c r="P11" s="18">
        <v>0.13195733732754741</v>
      </c>
      <c r="R11" s="18">
        <v>9.1471311417137532E-2</v>
      </c>
      <c r="S11" s="18">
        <v>0.12424501672520349</v>
      </c>
      <c r="T11" s="18">
        <v>0.1091491018374339</v>
      </c>
      <c r="U11" s="18">
        <v>9.641989663722525E-2</v>
      </c>
      <c r="W11" s="18">
        <v>9.1557942235773696E-2</v>
      </c>
      <c r="X11" s="18">
        <v>0.1069241067502205</v>
      </c>
      <c r="Y11" s="18">
        <v>0.1041759185871592</v>
      </c>
      <c r="Z11" s="18">
        <v>0.1156831660412425</v>
      </c>
      <c r="AB11" s="18">
        <v>8.8418055331891787E-2</v>
      </c>
      <c r="AC11" s="18">
        <v>0.12370672683579</v>
      </c>
      <c r="AE11" s="18">
        <v>8.2085077864570657E-2</v>
      </c>
      <c r="AF11" s="18">
        <v>0.10265175981066781</v>
      </c>
      <c r="AG11" s="18">
        <v>0.1180372528517729</v>
      </c>
      <c r="AH11" s="18">
        <v>0.1393201516966773</v>
      </c>
    </row>
    <row r="12" spans="2:36" ht="19" customHeight="1" x14ac:dyDescent="0.35">
      <c r="B12" s="20" t="s">
        <v>201</v>
      </c>
      <c r="C12" s="18">
        <v>6.1248371442729967E-2</v>
      </c>
      <c r="D12" s="18">
        <v>7.0857302846383793E-2</v>
      </c>
      <c r="E12" s="18">
        <v>5.1998181624016551E-2</v>
      </c>
      <c r="G12" s="18">
        <v>6.1844003199055107E-2</v>
      </c>
      <c r="H12" s="18">
        <v>3.9897943300299839E-2</v>
      </c>
      <c r="I12" s="18">
        <v>8.3772767020394129E-2</v>
      </c>
      <c r="J12" s="18">
        <v>8.6998062055573505E-2</v>
      </c>
      <c r="L12" s="18">
        <v>7.6703423144352773E-2</v>
      </c>
      <c r="M12" s="18">
        <v>7.9981197025069353E-2</v>
      </c>
      <c r="N12" s="18">
        <v>2.9864893502070729E-2</v>
      </c>
      <c r="O12" s="18">
        <v>5.5499524360483637E-2</v>
      </c>
      <c r="P12" s="18">
        <v>4.1941158773340849E-2</v>
      </c>
      <c r="R12" s="18">
        <v>6.5982357592081584E-2</v>
      </c>
      <c r="S12" s="18">
        <v>5.4344838855800923E-2</v>
      </c>
      <c r="T12" s="18">
        <v>5.395733045700829E-2</v>
      </c>
      <c r="U12" s="18">
        <v>7.6703423144352773E-2</v>
      </c>
      <c r="W12" s="18">
        <v>4.2093300274740363E-2</v>
      </c>
      <c r="X12" s="18">
        <v>5.9724004395294607E-2</v>
      </c>
      <c r="Y12" s="18">
        <v>6.4277591674356677E-2</v>
      </c>
      <c r="Z12" s="18">
        <v>7.849344807258915E-2</v>
      </c>
      <c r="AB12" s="18">
        <v>5.7778293255034162E-2</v>
      </c>
      <c r="AC12" s="18">
        <v>6.4781498152377118E-2</v>
      </c>
      <c r="AE12" s="18">
        <v>5.8163298810434742E-2</v>
      </c>
      <c r="AF12" s="18">
        <v>5.8385473901595618E-2</v>
      </c>
      <c r="AG12" s="18">
        <v>6.8606693745439387E-2</v>
      </c>
      <c r="AH12" s="18">
        <v>5.3230701910984557E-2</v>
      </c>
    </row>
    <row r="13" spans="2:36" ht="19" customHeight="1" x14ac:dyDescent="0.35">
      <c r="B13" s="20" t="s">
        <v>202</v>
      </c>
      <c r="C13" s="18">
        <v>3.4166691842042893E-2</v>
      </c>
      <c r="D13" s="18">
        <v>3.8124602859023117E-2</v>
      </c>
      <c r="E13" s="18">
        <v>3.0406134248547951E-2</v>
      </c>
      <c r="G13" s="18">
        <v>2.5503316602988799E-2</v>
      </c>
      <c r="H13" s="18">
        <v>2.9028059899897991E-2</v>
      </c>
      <c r="I13" s="18">
        <v>3.8159047989686071E-2</v>
      </c>
      <c r="J13" s="18">
        <v>6.648640289539616E-2</v>
      </c>
      <c r="L13" s="18">
        <v>4.1660550659313303E-2</v>
      </c>
      <c r="M13" s="18">
        <v>1.911750334982697E-2</v>
      </c>
      <c r="N13" s="18">
        <v>5.3735904921250313E-2</v>
      </c>
      <c r="O13" s="18">
        <v>4.0188475126938399E-2</v>
      </c>
      <c r="P13" s="18">
        <v>2.4724120956943089E-2</v>
      </c>
      <c r="R13" s="18">
        <v>1.7583991924907789E-2</v>
      </c>
      <c r="S13" s="18">
        <v>2.4337535606984258E-2</v>
      </c>
      <c r="T13" s="18">
        <v>5.9317652522044371E-2</v>
      </c>
      <c r="U13" s="18">
        <v>4.1660550659313303E-2</v>
      </c>
      <c r="W13" s="18">
        <v>2.7258019983531161E-2</v>
      </c>
      <c r="X13" s="18">
        <v>3.5170476821965911E-2</v>
      </c>
      <c r="Y13" s="18">
        <v>3.6917026318551961E-2</v>
      </c>
      <c r="Z13" s="18">
        <v>3.9540071227686248E-2</v>
      </c>
      <c r="AB13" s="18">
        <v>3.6590025884280127E-2</v>
      </c>
      <c r="AC13" s="18">
        <v>3.2298670783824507E-2</v>
      </c>
      <c r="AE13" s="18">
        <v>2.5425538569395192E-2</v>
      </c>
      <c r="AF13" s="18">
        <v>3.0954479176917161E-2</v>
      </c>
      <c r="AG13" s="18">
        <v>3.123372064132561E-2</v>
      </c>
      <c r="AH13" s="18">
        <v>6.61825981756997E-2</v>
      </c>
    </row>
    <row r="14" spans="2:36" ht="19" customHeight="1" x14ac:dyDescent="0.35">
      <c r="B14" s="20" t="s">
        <v>140</v>
      </c>
      <c r="C14" s="18">
        <v>1.6166772176207749E-2</v>
      </c>
      <c r="D14" s="18">
        <v>1.6741901586856539E-2</v>
      </c>
      <c r="E14" s="18">
        <v>1.568246525836673E-2</v>
      </c>
      <c r="G14" s="18">
        <v>8.7376121640092112E-3</v>
      </c>
      <c r="H14" s="18">
        <v>2.1230803879821129E-2</v>
      </c>
      <c r="I14" s="18">
        <v>1.280281360132514E-2</v>
      </c>
      <c r="J14" s="18">
        <v>2.1728298744285911E-2</v>
      </c>
      <c r="L14" s="18">
        <v>1.048121702962946E-2</v>
      </c>
      <c r="M14" s="18">
        <v>3.7161544958598899E-2</v>
      </c>
      <c r="N14" s="18">
        <v>7.5960632999661623E-3</v>
      </c>
      <c r="O14" s="18">
        <v>7.451051120771119E-3</v>
      </c>
      <c r="P14" s="18">
        <v>0</v>
      </c>
      <c r="R14" s="18">
        <v>1.7638153187538849E-2</v>
      </c>
      <c r="S14" s="18">
        <v>1.8905007395282791E-2</v>
      </c>
      <c r="T14" s="18">
        <v>1.5073169385079809E-2</v>
      </c>
      <c r="U14" s="18">
        <v>1.048121702962946E-2</v>
      </c>
      <c r="W14" s="18">
        <v>1.5476205742333601E-2</v>
      </c>
      <c r="X14" s="18">
        <v>2.3716669516159319E-2</v>
      </c>
      <c r="Y14" s="18">
        <v>1.5117912526162489E-2</v>
      </c>
      <c r="Z14" s="18">
        <v>6.708868586175855E-3</v>
      </c>
      <c r="AB14" s="18">
        <v>1.8397186268727609E-2</v>
      </c>
      <c r="AC14" s="18">
        <v>1.432843554678093E-2</v>
      </c>
      <c r="AE14" s="18">
        <v>1.9581306772018029E-2</v>
      </c>
      <c r="AF14" s="18">
        <v>1.9695001308381289E-2</v>
      </c>
      <c r="AG14" s="18">
        <v>9.2741116896264998E-3</v>
      </c>
      <c r="AH14" s="18">
        <v>2.1290825998962828E-2</v>
      </c>
    </row>
    <row r="16" spans="2:36" x14ac:dyDescent="0.35">
      <c r="B16" t="s">
        <v>206</v>
      </c>
    </row>
    <row r="17" spans="2:2" x14ac:dyDescent="0.35">
      <c r="B17" t="s">
        <v>207</v>
      </c>
    </row>
    <row r="19" spans="2:2" x14ac:dyDescent="0.35">
      <c r="B19"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J20"/>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64</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46" customHeight="1" x14ac:dyDescent="0.35">
      <c r="B9" s="20" t="s">
        <v>65</v>
      </c>
      <c r="C9" s="18">
        <v>0.21454177966507279</v>
      </c>
      <c r="D9" s="18">
        <v>0.1837600857847938</v>
      </c>
      <c r="E9" s="18">
        <v>0.24645295656908531</v>
      </c>
      <c r="G9" s="18">
        <v>0.11658278724873709</v>
      </c>
      <c r="H9" s="18">
        <v>0.22667355348627649</v>
      </c>
      <c r="I9" s="18">
        <v>0.23913375249577931</v>
      </c>
      <c r="J9" s="18">
        <v>0.32194648596106529</v>
      </c>
      <c r="L9" s="18">
        <v>8.3218645367104702E-2</v>
      </c>
      <c r="M9" s="18">
        <v>0.2409705993794119</v>
      </c>
      <c r="N9" s="18">
        <v>0.26914081226907233</v>
      </c>
      <c r="O9" s="18">
        <v>0.19627038538192981</v>
      </c>
      <c r="P9" s="18">
        <v>0.2288095383459483</v>
      </c>
      <c r="R9" s="18">
        <v>0.23408689184958101</v>
      </c>
      <c r="S9" s="18">
        <v>0.22336859485323279</v>
      </c>
      <c r="T9" s="18">
        <v>0.27172170006589491</v>
      </c>
      <c r="U9" s="18">
        <v>8.3218645367104702E-2</v>
      </c>
      <c r="W9" s="18">
        <v>0.44029828631126011</v>
      </c>
      <c r="X9" s="18">
        <v>0.2457730806227727</v>
      </c>
      <c r="Y9" s="18">
        <v>0.14461144032632561</v>
      </c>
      <c r="Z9" s="18">
        <v>4.8880015717184332E-2</v>
      </c>
      <c r="AB9" s="18">
        <v>0.23338289109643051</v>
      </c>
      <c r="AC9" s="18">
        <v>0.197791805790173</v>
      </c>
      <c r="AE9" s="18">
        <v>0.1704647218652891</v>
      </c>
      <c r="AF9" s="18">
        <v>0.20592229064413081</v>
      </c>
      <c r="AG9" s="18">
        <v>0.23200330059368179</v>
      </c>
      <c r="AH9" s="18">
        <v>0.28172519763879039</v>
      </c>
    </row>
    <row r="10" spans="2:36" ht="46" customHeight="1" x14ac:dyDescent="0.35">
      <c r="B10" s="20" t="s">
        <v>66</v>
      </c>
      <c r="C10" s="18">
        <v>0.1937111208397195</v>
      </c>
      <c r="D10" s="18">
        <v>0.17478361106607079</v>
      </c>
      <c r="E10" s="18">
        <v>0.2106144745020305</v>
      </c>
      <c r="G10" s="18">
        <v>0.19333703844549341</v>
      </c>
      <c r="H10" s="18">
        <v>0.18007814926994989</v>
      </c>
      <c r="I10" s="18">
        <v>0.2219543290512104</v>
      </c>
      <c r="J10" s="18">
        <v>0.16838341750247901</v>
      </c>
      <c r="L10" s="18">
        <v>0.11565005412888631</v>
      </c>
      <c r="M10" s="18">
        <v>0.22481826107663361</v>
      </c>
      <c r="N10" s="18">
        <v>0.23413821281432631</v>
      </c>
      <c r="O10" s="18">
        <v>0.21288928008908059</v>
      </c>
      <c r="P10" s="18">
        <v>0.20097024239446409</v>
      </c>
      <c r="R10" s="18">
        <v>0.19689769129560911</v>
      </c>
      <c r="S10" s="18">
        <v>0.20133202586523199</v>
      </c>
      <c r="T10" s="18">
        <v>0.2340675028258504</v>
      </c>
      <c r="U10" s="18">
        <v>0.11565005412888631</v>
      </c>
      <c r="W10" s="18">
        <v>0.24434378957443001</v>
      </c>
      <c r="X10" s="18">
        <v>0.22806985921823711</v>
      </c>
      <c r="Y10" s="18">
        <v>0.23980917677307501</v>
      </c>
      <c r="Z10" s="18">
        <v>7.8648245428626903E-2</v>
      </c>
      <c r="AB10" s="18">
        <v>0.21418422371317869</v>
      </c>
      <c r="AC10" s="18">
        <v>0.17520816614110049</v>
      </c>
      <c r="AE10" s="18">
        <v>0.15993036530046961</v>
      </c>
      <c r="AF10" s="18">
        <v>0.22908903272996101</v>
      </c>
      <c r="AG10" s="18">
        <v>0.18691650408140309</v>
      </c>
      <c r="AH10" s="18">
        <v>0.2383589366707255</v>
      </c>
    </row>
    <row r="11" spans="2:36" ht="46" customHeight="1" x14ac:dyDescent="0.35">
      <c r="B11" s="20" t="s">
        <v>67</v>
      </c>
      <c r="C11" s="18">
        <v>0.10057227160099499</v>
      </c>
      <c r="D11" s="18">
        <v>0.10729942309012171</v>
      </c>
      <c r="E11" s="18">
        <v>9.1930125328128914E-2</v>
      </c>
      <c r="G11" s="18">
        <v>8.6934192745580618E-2</v>
      </c>
      <c r="H11" s="18">
        <v>8.1708756069366145E-2</v>
      </c>
      <c r="I11" s="18">
        <v>0.13076072667750091</v>
      </c>
      <c r="J11" s="18">
        <v>0.12572637267744319</v>
      </c>
      <c r="L11" s="18">
        <v>6.0493077877267862E-2</v>
      </c>
      <c r="M11" s="18">
        <v>0.13402600091700051</v>
      </c>
      <c r="N11" s="18">
        <v>0.1218932927478527</v>
      </c>
      <c r="O11" s="18">
        <v>8.478194152563516E-2</v>
      </c>
      <c r="P11" s="18">
        <v>0.1057704673630567</v>
      </c>
      <c r="R11" s="18">
        <v>0.13288541500341289</v>
      </c>
      <c r="S11" s="18">
        <v>8.40334572212212E-2</v>
      </c>
      <c r="T11" s="18">
        <v>0.1125743519102429</v>
      </c>
      <c r="U11" s="18">
        <v>6.0493077877267862E-2</v>
      </c>
      <c r="W11" s="18">
        <v>0.1031120108110808</v>
      </c>
      <c r="X11" s="18">
        <v>0.14410747979595279</v>
      </c>
      <c r="Y11" s="18">
        <v>8.8343189738932487E-2</v>
      </c>
      <c r="Z11" s="18">
        <v>5.9802406545193428E-2</v>
      </c>
      <c r="AB11" s="18">
        <v>9.3384665085137306E-2</v>
      </c>
      <c r="AC11" s="18">
        <v>0.1053422912295252</v>
      </c>
      <c r="AE11" s="18">
        <v>8.9694849516352426E-2</v>
      </c>
      <c r="AF11" s="18">
        <v>6.7721042635736917E-2</v>
      </c>
      <c r="AG11" s="18">
        <v>0.1207403693324833</v>
      </c>
      <c r="AH11" s="18">
        <v>0.11932574304380281</v>
      </c>
    </row>
    <row r="12" spans="2:36" ht="32.15" customHeight="1" x14ac:dyDescent="0.35">
      <c r="B12" s="20" t="s">
        <v>68</v>
      </c>
      <c r="C12" s="18">
        <v>0.23768208878185129</v>
      </c>
      <c r="D12" s="18">
        <v>0.24610233255955391</v>
      </c>
      <c r="E12" s="18">
        <v>0.23059703767639181</v>
      </c>
      <c r="G12" s="18">
        <v>0.20655595933783971</v>
      </c>
      <c r="H12" s="18">
        <v>0.26481460448656968</v>
      </c>
      <c r="I12" s="18">
        <v>0.23787498521360251</v>
      </c>
      <c r="J12" s="18">
        <v>0.18883813848836159</v>
      </c>
      <c r="L12" s="18">
        <v>0.31770095622618127</v>
      </c>
      <c r="M12" s="18">
        <v>0.20981231820771051</v>
      </c>
      <c r="N12" s="18">
        <v>0.21565636314244671</v>
      </c>
      <c r="O12" s="18">
        <v>0.27536203953942529</v>
      </c>
      <c r="P12" s="18">
        <v>0.2179907847551166</v>
      </c>
      <c r="R12" s="18">
        <v>0.22000326597905071</v>
      </c>
      <c r="S12" s="18">
        <v>0.22321651852057689</v>
      </c>
      <c r="T12" s="18">
        <v>0.22029929381065261</v>
      </c>
      <c r="U12" s="18">
        <v>0.31770095622618127</v>
      </c>
      <c r="W12" s="18">
        <v>9.1145696250402503E-2</v>
      </c>
      <c r="X12" s="18">
        <v>0.22250550341316849</v>
      </c>
      <c r="Y12" s="18">
        <v>0.29085049670401092</v>
      </c>
      <c r="Z12" s="18">
        <v>0.3243868222209782</v>
      </c>
      <c r="AB12" s="18">
        <v>0.24809357949976549</v>
      </c>
      <c r="AC12" s="18">
        <v>0.23036443094646999</v>
      </c>
      <c r="AE12" s="18">
        <v>0.25975749811600568</v>
      </c>
      <c r="AF12" s="18">
        <v>0.25634820378309398</v>
      </c>
      <c r="AG12" s="18">
        <v>0.23155380728408939</v>
      </c>
      <c r="AH12" s="18">
        <v>0.1770411496755743</v>
      </c>
    </row>
    <row r="13" spans="2:36" ht="32.15" customHeight="1" x14ac:dyDescent="0.35">
      <c r="B13" s="20" t="s">
        <v>69</v>
      </c>
      <c r="C13" s="18">
        <v>0.18921580344083039</v>
      </c>
      <c r="D13" s="18">
        <v>0.21451403177871289</v>
      </c>
      <c r="E13" s="18">
        <v>0.165017188527148</v>
      </c>
      <c r="G13" s="18">
        <v>0.26506323562334771</v>
      </c>
      <c r="H13" s="18">
        <v>0.2012001067748018</v>
      </c>
      <c r="I13" s="18">
        <v>0.12582318739952161</v>
      </c>
      <c r="J13" s="18">
        <v>0.14741212901232659</v>
      </c>
      <c r="L13" s="18">
        <v>0.31766291062255991</v>
      </c>
      <c r="M13" s="18">
        <v>0.13196298504080509</v>
      </c>
      <c r="N13" s="18">
        <v>0.1086589305226887</v>
      </c>
      <c r="O13" s="18">
        <v>0.21232150607401751</v>
      </c>
      <c r="P13" s="18">
        <v>0.19267474220982081</v>
      </c>
      <c r="R13" s="18">
        <v>0.1660478522072219</v>
      </c>
      <c r="S13" s="18">
        <v>0.19538998517905509</v>
      </c>
      <c r="T13" s="18">
        <v>0.1196312954994473</v>
      </c>
      <c r="U13" s="18">
        <v>0.31766291062255991</v>
      </c>
      <c r="W13" s="18">
        <v>4.0686204386539568E-2</v>
      </c>
      <c r="X13" s="18">
        <v>0.123599089112091</v>
      </c>
      <c r="Y13" s="18">
        <v>0.2158749214913393</v>
      </c>
      <c r="Z13" s="18">
        <v>0.36947355468185022</v>
      </c>
      <c r="AB13" s="18">
        <v>0.16642062388850501</v>
      </c>
      <c r="AC13" s="18">
        <v>0.2091285498962708</v>
      </c>
      <c r="AE13" s="18">
        <v>0.2381265490593025</v>
      </c>
      <c r="AF13" s="18">
        <v>0.20623660556251641</v>
      </c>
      <c r="AG13" s="18">
        <v>0.15880896497388999</v>
      </c>
      <c r="AH13" s="18">
        <v>0.13274978310277541</v>
      </c>
    </row>
    <row r="14" spans="2:36" ht="19" customHeight="1" x14ac:dyDescent="0.35">
      <c r="B14" s="20" t="s">
        <v>70</v>
      </c>
      <c r="C14" s="18">
        <v>4.3476584847819792E-2</v>
      </c>
      <c r="D14" s="18">
        <v>5.6676986948474457E-2</v>
      </c>
      <c r="E14" s="18">
        <v>3.05434173270407E-2</v>
      </c>
      <c r="G14" s="18">
        <v>0.1058235756408771</v>
      </c>
      <c r="H14" s="18">
        <v>3.0026567789723971E-2</v>
      </c>
      <c r="I14" s="18">
        <v>2.4790206952169411E-2</v>
      </c>
      <c r="J14" s="18">
        <v>1.0990176052967969E-2</v>
      </c>
      <c r="L14" s="18">
        <v>8.698682143034249E-2</v>
      </c>
      <c r="M14" s="18">
        <v>3.3973694903542143E-2</v>
      </c>
      <c r="N14" s="18">
        <v>1.557529571714456E-2</v>
      </c>
      <c r="O14" s="18">
        <v>7.451051120771119E-3</v>
      </c>
      <c r="P14" s="18">
        <v>4.4580298504652872E-2</v>
      </c>
      <c r="R14" s="18">
        <v>3.5312610266048199E-2</v>
      </c>
      <c r="S14" s="18">
        <v>4.8528483780251402E-2</v>
      </c>
      <c r="T14" s="18">
        <v>1.6632107959997099E-2</v>
      </c>
      <c r="U14" s="18">
        <v>8.698682143034249E-2</v>
      </c>
      <c r="W14" s="18">
        <v>1.2233641082298369E-2</v>
      </c>
      <c r="X14" s="18">
        <v>1.9039076104483941E-2</v>
      </c>
      <c r="Y14" s="18">
        <v>1.356292917811272E-2</v>
      </c>
      <c r="Z14" s="18">
        <v>0.11880895540616709</v>
      </c>
      <c r="AB14" s="18">
        <v>3.116136735465147E-2</v>
      </c>
      <c r="AC14" s="18">
        <v>5.4660975786529682E-2</v>
      </c>
      <c r="AE14" s="18">
        <v>6.4646519696337709E-2</v>
      </c>
      <c r="AF14" s="18">
        <v>3.0230018270365509E-2</v>
      </c>
      <c r="AG14" s="18">
        <v>4.1337869381618209E-2</v>
      </c>
      <c r="AH14" s="18">
        <v>1.9504906098544651E-2</v>
      </c>
    </row>
    <row r="15" spans="2:36" ht="19" customHeight="1" x14ac:dyDescent="0.35">
      <c r="B15" s="20" t="s">
        <v>71</v>
      </c>
      <c r="C15" s="18">
        <v>2.0800350823711091E-2</v>
      </c>
      <c r="D15" s="18">
        <v>1.6863528772272481E-2</v>
      </c>
      <c r="E15" s="18">
        <v>2.4844800070174779E-2</v>
      </c>
      <c r="G15" s="18">
        <v>2.5703210958124341E-2</v>
      </c>
      <c r="H15" s="18">
        <v>1.549826212331205E-2</v>
      </c>
      <c r="I15" s="18">
        <v>1.966281221021593E-2</v>
      </c>
      <c r="J15" s="18">
        <v>3.6703280305356578E-2</v>
      </c>
      <c r="L15" s="18">
        <v>1.828753434765748E-2</v>
      </c>
      <c r="M15" s="18">
        <v>2.443614047489617E-2</v>
      </c>
      <c r="N15" s="18">
        <v>3.4937092786468449E-2</v>
      </c>
      <c r="O15" s="18">
        <v>1.092379626914035E-2</v>
      </c>
      <c r="P15" s="18">
        <v>9.2039264269407513E-3</v>
      </c>
      <c r="R15" s="18">
        <v>1.4766273399076249E-2</v>
      </c>
      <c r="S15" s="18">
        <v>2.413093458043063E-2</v>
      </c>
      <c r="T15" s="18">
        <v>2.5073747927914489E-2</v>
      </c>
      <c r="U15" s="18">
        <v>1.828753434765748E-2</v>
      </c>
      <c r="W15" s="18">
        <v>6.8180371583988861E-2</v>
      </c>
      <c r="X15" s="18">
        <v>1.6905911733293779E-2</v>
      </c>
      <c r="Y15" s="18">
        <v>6.9478457882040682E-3</v>
      </c>
      <c r="Z15" s="18">
        <v>0</v>
      </c>
      <c r="AB15" s="18">
        <v>1.3372649362331601E-2</v>
      </c>
      <c r="AC15" s="18">
        <v>2.7503780209930811E-2</v>
      </c>
      <c r="AE15" s="18">
        <v>1.7379496446242801E-2</v>
      </c>
      <c r="AF15" s="18">
        <v>4.4528063741953528E-3</v>
      </c>
      <c r="AG15" s="18">
        <v>2.8639184352834191E-2</v>
      </c>
      <c r="AH15" s="18">
        <v>3.1294283769787053E-2</v>
      </c>
    </row>
    <row r="17" spans="2:2" x14ac:dyDescent="0.35">
      <c r="B17" t="s">
        <v>206</v>
      </c>
    </row>
    <row r="18" spans="2:2" x14ac:dyDescent="0.35">
      <c r="B18" t="s">
        <v>207</v>
      </c>
    </row>
    <row r="20" spans="2:2" x14ac:dyDescent="0.35">
      <c r="B20"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J27"/>
  <sheetViews>
    <sheetView showGridLines="0" topLeftCell="A2" workbookViewId="0">
      <pane xSplit="2" topLeftCell="J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72</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73</v>
      </c>
      <c r="C9" s="18">
        <v>7.5288521077514756E-2</v>
      </c>
      <c r="D9" s="18">
        <v>6.8206292888093517E-2</v>
      </c>
      <c r="E9" s="18">
        <v>8.2774453813607748E-2</v>
      </c>
      <c r="G9" s="18">
        <v>0.17641466226898561</v>
      </c>
      <c r="H9" s="18">
        <v>6.3293493196349984E-2</v>
      </c>
      <c r="I9" s="18">
        <v>3.7821130451016267E-2</v>
      </c>
      <c r="J9" s="18">
        <v>0</v>
      </c>
      <c r="L9" s="18">
        <v>7.3239813080111502E-2</v>
      </c>
      <c r="M9" s="18">
        <v>6.7210988598751659E-2</v>
      </c>
      <c r="N9" s="18">
        <v>4.9022371902981053E-2</v>
      </c>
      <c r="O9" s="18">
        <v>4.202955169324709E-2</v>
      </c>
      <c r="P9" s="18">
        <v>8.8988878031456803E-2</v>
      </c>
      <c r="R9" s="18">
        <v>8.662700868123234E-2</v>
      </c>
      <c r="S9" s="18">
        <v>7.5717890911674635E-2</v>
      </c>
      <c r="T9" s="18">
        <v>6.3691273671475049E-2</v>
      </c>
      <c r="U9" s="18">
        <v>7.3239813080111502E-2</v>
      </c>
      <c r="W9" s="18">
        <v>8.9128366906516668E-2</v>
      </c>
      <c r="X9" s="18">
        <v>6.9918493742780322E-2</v>
      </c>
      <c r="Y9" s="18">
        <v>7.0829724307003933E-2</v>
      </c>
      <c r="Z9" s="18">
        <v>7.9085270318376075E-2</v>
      </c>
      <c r="AB9" s="18">
        <v>8.5262492806344611E-2</v>
      </c>
      <c r="AC9" s="18">
        <v>6.7091164292825273E-2</v>
      </c>
      <c r="AE9" s="18">
        <v>0.24072586261606871</v>
      </c>
      <c r="AF9" s="18">
        <v>0</v>
      </c>
      <c r="AG9" s="18">
        <v>0</v>
      </c>
      <c r="AH9" s="18">
        <v>0</v>
      </c>
    </row>
    <row r="10" spans="2:36" ht="19" customHeight="1" x14ac:dyDescent="0.35">
      <c r="B10" s="20" t="s">
        <v>74</v>
      </c>
      <c r="C10" s="18">
        <v>8.628894177080107E-2</v>
      </c>
      <c r="D10" s="18">
        <v>8.1853243233458939E-2</v>
      </c>
      <c r="E10" s="18">
        <v>9.1194592448247486E-2</v>
      </c>
      <c r="G10" s="18">
        <v>0.18188585229746099</v>
      </c>
      <c r="H10" s="18">
        <v>9.3618425955299844E-2</v>
      </c>
      <c r="I10" s="18">
        <v>2.4924257414319521E-2</v>
      </c>
      <c r="J10" s="18">
        <v>1.0994977808089159E-2</v>
      </c>
      <c r="L10" s="18">
        <v>0.12060823172706631</v>
      </c>
      <c r="M10" s="18">
        <v>0.1147187304953044</v>
      </c>
      <c r="N10" s="18">
        <v>7.8024492837647882E-2</v>
      </c>
      <c r="O10" s="18">
        <v>6.7698250080199557E-2</v>
      </c>
      <c r="P10" s="18">
        <v>6.3033587102554592E-2</v>
      </c>
      <c r="R10" s="18">
        <v>8.7182614045171414E-2</v>
      </c>
      <c r="S10" s="18">
        <v>7.9502027846597864E-2</v>
      </c>
      <c r="T10" s="18">
        <v>7.0226257565005112E-2</v>
      </c>
      <c r="U10" s="18">
        <v>0.12060823172706631</v>
      </c>
      <c r="W10" s="18">
        <v>6.7127271477480599E-2</v>
      </c>
      <c r="X10" s="18">
        <v>4.2235087542518049E-2</v>
      </c>
      <c r="Y10" s="18">
        <v>0.102942021966079</v>
      </c>
      <c r="Z10" s="18">
        <v>0.14092414557241659</v>
      </c>
      <c r="AB10" s="18">
        <v>7.6900576490705974E-2</v>
      </c>
      <c r="AC10" s="18">
        <v>9.5229223136404834E-2</v>
      </c>
      <c r="AE10" s="18">
        <v>0.27589836597557299</v>
      </c>
      <c r="AF10" s="18">
        <v>0</v>
      </c>
      <c r="AG10" s="18">
        <v>0</v>
      </c>
      <c r="AH10" s="18">
        <v>0</v>
      </c>
    </row>
    <row r="11" spans="2:36" ht="19" customHeight="1" x14ac:dyDescent="0.35">
      <c r="B11" s="20" t="s">
        <v>75</v>
      </c>
      <c r="C11" s="18">
        <v>7.1501592503373124E-2</v>
      </c>
      <c r="D11" s="18">
        <v>7.0124972190760415E-2</v>
      </c>
      <c r="E11" s="18">
        <v>7.3272164357822925E-2</v>
      </c>
      <c r="G11" s="18">
        <v>0.1346042806605226</v>
      </c>
      <c r="H11" s="18">
        <v>7.5821740133894866E-2</v>
      </c>
      <c r="I11" s="18">
        <v>3.4455013942370293E-2</v>
      </c>
      <c r="J11" s="18">
        <v>1.3292284088517891E-2</v>
      </c>
      <c r="L11" s="18">
        <v>0.1043499498566859</v>
      </c>
      <c r="M11" s="18">
        <v>8.1938869287543181E-2</v>
      </c>
      <c r="N11" s="18">
        <v>3.1697568812090661E-2</v>
      </c>
      <c r="O11" s="18">
        <v>5.8695324547434868E-2</v>
      </c>
      <c r="P11" s="18">
        <v>8.0289291451790007E-2</v>
      </c>
      <c r="R11" s="18">
        <v>7.9396463554579605E-2</v>
      </c>
      <c r="S11" s="18">
        <v>6.5114143273084249E-2</v>
      </c>
      <c r="T11" s="18">
        <v>4.8253905144579647E-2</v>
      </c>
      <c r="U11" s="18">
        <v>0.1043499498566859</v>
      </c>
      <c r="W11" s="18">
        <v>6.0719620312030938E-2</v>
      </c>
      <c r="X11" s="18">
        <v>4.5499680340084482E-2</v>
      </c>
      <c r="Y11" s="18">
        <v>7.8580867149049299E-2</v>
      </c>
      <c r="Z11" s="18">
        <v>0.1075926032332242</v>
      </c>
      <c r="AB11" s="18">
        <v>6.8561147012621254E-2</v>
      </c>
      <c r="AC11" s="18">
        <v>7.4648154779687684E-2</v>
      </c>
      <c r="AE11" s="18">
        <v>0.22861762042152331</v>
      </c>
      <c r="AF11" s="18">
        <v>0</v>
      </c>
      <c r="AG11" s="18">
        <v>0</v>
      </c>
      <c r="AH11" s="18">
        <v>0</v>
      </c>
    </row>
    <row r="12" spans="2:36" ht="19" customHeight="1" x14ac:dyDescent="0.35">
      <c r="B12" s="20" t="s">
        <v>76</v>
      </c>
      <c r="C12" s="18">
        <v>7.9677207142597642E-2</v>
      </c>
      <c r="D12" s="18">
        <v>8.1113198298633629E-2</v>
      </c>
      <c r="E12" s="18">
        <v>7.8686071664548621E-2</v>
      </c>
      <c r="G12" s="18">
        <v>0.1110493605862394</v>
      </c>
      <c r="H12" s="18">
        <v>8.6505534862181599E-2</v>
      </c>
      <c r="I12" s="18">
        <v>5.3866790317391118E-2</v>
      </c>
      <c r="J12" s="18">
        <v>5.2496912915826408E-2</v>
      </c>
      <c r="L12" s="18">
        <v>3.9587383458251073E-2</v>
      </c>
      <c r="M12" s="18">
        <v>8.656430352922373E-2</v>
      </c>
      <c r="N12" s="18">
        <v>9.7211470159003222E-2</v>
      </c>
      <c r="O12" s="18">
        <v>6.7006838001976002E-2</v>
      </c>
      <c r="P12" s="18">
        <v>9.6905771334738974E-2</v>
      </c>
      <c r="R12" s="18">
        <v>9.9785316322536718E-2</v>
      </c>
      <c r="S12" s="18">
        <v>7.4526932979061766E-2</v>
      </c>
      <c r="T12" s="18">
        <v>9.117794592604643E-2</v>
      </c>
      <c r="U12" s="18">
        <v>3.9587383458251073E-2</v>
      </c>
      <c r="W12" s="18">
        <v>7.5052643064764335E-2</v>
      </c>
      <c r="X12" s="18">
        <v>9.632886986209728E-2</v>
      </c>
      <c r="Y12" s="18">
        <v>7.6986985387634696E-2</v>
      </c>
      <c r="Z12" s="18">
        <v>6.3022877092767562E-2</v>
      </c>
      <c r="AB12" s="18">
        <v>7.614733848417278E-2</v>
      </c>
      <c r="AC12" s="18">
        <v>8.3406546612813284E-2</v>
      </c>
      <c r="AE12" s="18">
        <v>0.25475815098683491</v>
      </c>
      <c r="AF12" s="18">
        <v>0</v>
      </c>
      <c r="AG12" s="18">
        <v>0</v>
      </c>
      <c r="AH12" s="18">
        <v>0</v>
      </c>
    </row>
    <row r="13" spans="2:36" ht="19" customHeight="1" x14ac:dyDescent="0.35">
      <c r="B13" s="20" t="s">
        <v>77</v>
      </c>
      <c r="C13" s="18">
        <v>6.2524368845533265E-2</v>
      </c>
      <c r="D13" s="18">
        <v>6.7558628422533171E-2</v>
      </c>
      <c r="E13" s="18">
        <v>5.7846905072458363E-2</v>
      </c>
      <c r="G13" s="18">
        <v>0.1004140965372905</v>
      </c>
      <c r="H13" s="18">
        <v>7.1299760952955329E-2</v>
      </c>
      <c r="I13" s="18">
        <v>3.6780709331156743E-2</v>
      </c>
      <c r="J13" s="18">
        <v>1.0183289526217E-2</v>
      </c>
      <c r="L13" s="18">
        <v>4.6819733105443247E-2</v>
      </c>
      <c r="M13" s="18">
        <v>7.6072662277528361E-2</v>
      </c>
      <c r="N13" s="18">
        <v>3.3142513156229923E-2</v>
      </c>
      <c r="O13" s="18">
        <v>9.7417461527581475E-2</v>
      </c>
      <c r="P13" s="18">
        <v>8.8928129697221442E-2</v>
      </c>
      <c r="R13" s="18">
        <v>7.0558976839971255E-2</v>
      </c>
      <c r="S13" s="18">
        <v>8.2826724401328183E-2</v>
      </c>
      <c r="T13" s="18">
        <v>3.9557027974557402E-2</v>
      </c>
      <c r="U13" s="18">
        <v>4.6819733105443247E-2</v>
      </c>
      <c r="W13" s="18">
        <v>4.9051474720360547E-2</v>
      </c>
      <c r="X13" s="18">
        <v>6.4448072038569379E-2</v>
      </c>
      <c r="Y13" s="18">
        <v>5.8137848982044708E-2</v>
      </c>
      <c r="Z13" s="18">
        <v>7.5898910529815553E-2</v>
      </c>
      <c r="AB13" s="18">
        <v>6.5201081658255111E-2</v>
      </c>
      <c r="AC13" s="18">
        <v>6.0654103454339678E-2</v>
      </c>
      <c r="AE13" s="18">
        <v>0</v>
      </c>
      <c r="AF13" s="18">
        <v>0.32297404068415891</v>
      </c>
      <c r="AG13" s="18">
        <v>0</v>
      </c>
      <c r="AH13" s="18">
        <v>0</v>
      </c>
    </row>
    <row r="14" spans="2:36" ht="19" customHeight="1" x14ac:dyDescent="0.35">
      <c r="B14" s="20" t="s">
        <v>78</v>
      </c>
      <c r="C14" s="18">
        <v>7.5383542497439865E-2</v>
      </c>
      <c r="D14" s="18">
        <v>8.0110607480255197E-2</v>
      </c>
      <c r="E14" s="18">
        <v>7.1084005758856719E-2</v>
      </c>
      <c r="G14" s="18">
        <v>6.9506870291802039E-2</v>
      </c>
      <c r="H14" s="18">
        <v>8.4524560136061272E-2</v>
      </c>
      <c r="I14" s="18">
        <v>8.0331262843258228E-2</v>
      </c>
      <c r="J14" s="18">
        <v>3.2241259341691822E-2</v>
      </c>
      <c r="L14" s="18">
        <v>6.6463681403454378E-2</v>
      </c>
      <c r="M14" s="18">
        <v>0.10427130621762461</v>
      </c>
      <c r="N14" s="18">
        <v>8.5832109106976529E-2</v>
      </c>
      <c r="O14" s="18">
        <v>8.7446266213608029E-2</v>
      </c>
      <c r="P14" s="18">
        <v>8.6079602431743424E-2</v>
      </c>
      <c r="R14" s="18">
        <v>9.0603455120295107E-2</v>
      </c>
      <c r="S14" s="18">
        <v>7.7352730908359688E-2</v>
      </c>
      <c r="T14" s="18">
        <v>6.2316103540191542E-2</v>
      </c>
      <c r="U14" s="18">
        <v>6.6463681403454378E-2</v>
      </c>
      <c r="W14" s="18">
        <v>8.3549275095910563E-2</v>
      </c>
      <c r="X14" s="18">
        <v>7.1173936201160665E-2</v>
      </c>
      <c r="Y14" s="18">
        <v>7.8579612804429461E-2</v>
      </c>
      <c r="Z14" s="18">
        <v>7.9174869043184021E-2</v>
      </c>
      <c r="AB14" s="18">
        <v>8.5518387337963589E-2</v>
      </c>
      <c r="AC14" s="18">
        <v>6.7045248806844357E-2</v>
      </c>
      <c r="AE14" s="18">
        <v>0</v>
      </c>
      <c r="AF14" s="18">
        <v>0.3893990098745877</v>
      </c>
      <c r="AG14" s="18">
        <v>0</v>
      </c>
      <c r="AH14" s="18">
        <v>0</v>
      </c>
    </row>
    <row r="15" spans="2:36" ht="19" customHeight="1" x14ac:dyDescent="0.35">
      <c r="B15" s="20" t="s">
        <v>79</v>
      </c>
      <c r="C15" s="18">
        <v>5.5681544679830747E-2</v>
      </c>
      <c r="D15" s="18">
        <v>4.9165830783631188E-2</v>
      </c>
      <c r="E15" s="18">
        <v>6.2493307667099582E-2</v>
      </c>
      <c r="G15" s="18">
        <v>3.99990844152762E-2</v>
      </c>
      <c r="H15" s="18">
        <v>6.4960350178511886E-2</v>
      </c>
      <c r="I15" s="18">
        <v>5.83138994119696E-2</v>
      </c>
      <c r="J15" s="18">
        <v>4.3271776662148868E-2</v>
      </c>
      <c r="L15" s="18">
        <v>3.9516483966434438E-2</v>
      </c>
      <c r="M15" s="18">
        <v>1.9171228428086311E-2</v>
      </c>
      <c r="N15" s="18">
        <v>9.9423390969410538E-2</v>
      </c>
      <c r="O15" s="18">
        <v>6.5784549478772256E-2</v>
      </c>
      <c r="P15" s="18">
        <v>5.2722427214422697E-2</v>
      </c>
      <c r="R15" s="18">
        <v>4.104573207093045E-2</v>
      </c>
      <c r="S15" s="18">
        <v>5.8828526954249429E-2</v>
      </c>
      <c r="T15" s="18">
        <v>7.8938994352736186E-2</v>
      </c>
      <c r="U15" s="18">
        <v>3.9516483966434438E-2</v>
      </c>
      <c r="W15" s="18">
        <v>6.2972078025691797E-2</v>
      </c>
      <c r="X15" s="18">
        <v>6.4160957439403643E-2</v>
      </c>
      <c r="Y15" s="18">
        <v>6.1663103492419623E-2</v>
      </c>
      <c r="Z15" s="18">
        <v>3.7602256802331001E-2</v>
      </c>
      <c r="AB15" s="18">
        <v>4.0309386948311571E-2</v>
      </c>
      <c r="AC15" s="18">
        <v>6.965318383727169E-2</v>
      </c>
      <c r="AE15" s="18">
        <v>0</v>
      </c>
      <c r="AF15" s="18">
        <v>0.28762694944125328</v>
      </c>
      <c r="AG15" s="18">
        <v>0</v>
      </c>
      <c r="AH15" s="18">
        <v>0</v>
      </c>
    </row>
    <row r="16" spans="2:36" ht="19" customHeight="1" x14ac:dyDescent="0.35">
      <c r="B16" s="20" t="s">
        <v>80</v>
      </c>
      <c r="C16" s="18">
        <v>7.5526528229554302E-2</v>
      </c>
      <c r="D16" s="18">
        <v>6.8413946107495724E-2</v>
      </c>
      <c r="E16" s="18">
        <v>8.3044075403309145E-2</v>
      </c>
      <c r="G16" s="18">
        <v>4.0515262852523659E-2</v>
      </c>
      <c r="H16" s="18">
        <v>7.5261220700420628E-2</v>
      </c>
      <c r="I16" s="18">
        <v>9.9391943665101359E-2</v>
      </c>
      <c r="J16" s="18">
        <v>8.7608334777041968E-2</v>
      </c>
      <c r="L16" s="18">
        <v>9.4602030574238993E-2</v>
      </c>
      <c r="M16" s="18">
        <v>5.0909210532725159E-2</v>
      </c>
      <c r="N16" s="18">
        <v>0.10142127080399389</v>
      </c>
      <c r="O16" s="18">
        <v>8.0207008617889042E-2</v>
      </c>
      <c r="P16" s="18">
        <v>6.4109354280865463E-2</v>
      </c>
      <c r="R16" s="18">
        <v>5.2562749946533538E-2</v>
      </c>
      <c r="S16" s="18">
        <v>6.6460728612177791E-2</v>
      </c>
      <c r="T16" s="18">
        <v>9.8870140317055877E-2</v>
      </c>
      <c r="U16" s="18">
        <v>9.4602030574238993E-2</v>
      </c>
      <c r="W16" s="18">
        <v>8.8836124844081404E-2</v>
      </c>
      <c r="X16" s="18">
        <v>8.9157625476017396E-2</v>
      </c>
      <c r="Y16" s="18">
        <v>5.8643177070157357E-2</v>
      </c>
      <c r="Z16" s="18">
        <v>5.9484425267600657E-2</v>
      </c>
      <c r="AB16" s="18">
        <v>7.1197511196080907E-2</v>
      </c>
      <c r="AC16" s="18">
        <v>7.992732565550309E-2</v>
      </c>
      <c r="AE16" s="18">
        <v>0</v>
      </c>
      <c r="AF16" s="18">
        <v>0</v>
      </c>
      <c r="AG16" s="18">
        <v>0.21202897116198191</v>
      </c>
      <c r="AH16" s="18">
        <v>0</v>
      </c>
    </row>
    <row r="17" spans="2:34" ht="19" customHeight="1" x14ac:dyDescent="0.35">
      <c r="B17" s="20" t="s">
        <v>81</v>
      </c>
      <c r="C17" s="18">
        <v>8.1743451195861641E-2</v>
      </c>
      <c r="D17" s="18">
        <v>0.1037147505721057</v>
      </c>
      <c r="E17" s="18">
        <v>5.7782773545003198E-2</v>
      </c>
      <c r="G17" s="18">
        <v>7.5600863926366446E-2</v>
      </c>
      <c r="H17" s="18">
        <v>8.0100433607541405E-2</v>
      </c>
      <c r="I17" s="18">
        <v>9.4803736656660031E-2</v>
      </c>
      <c r="J17" s="18">
        <v>6.3272852036154417E-2</v>
      </c>
      <c r="L17" s="18">
        <v>9.0596536874182565E-2</v>
      </c>
      <c r="M17" s="18">
        <v>7.8125396114422152E-2</v>
      </c>
      <c r="N17" s="18">
        <v>7.945080873784631E-2</v>
      </c>
      <c r="O17" s="18">
        <v>0.10230070992967891</v>
      </c>
      <c r="P17" s="18">
        <v>7.1771206459319559E-2</v>
      </c>
      <c r="R17" s="18">
        <v>8.1823876805773271E-2</v>
      </c>
      <c r="S17" s="18">
        <v>9.0903186639403374E-2</v>
      </c>
      <c r="T17" s="18">
        <v>6.4420355176381949E-2</v>
      </c>
      <c r="U17" s="18">
        <v>9.0596536874182565E-2</v>
      </c>
      <c r="W17" s="18">
        <v>7.1829645509003948E-2</v>
      </c>
      <c r="X17" s="18">
        <v>8.7725582041825234E-2</v>
      </c>
      <c r="Y17" s="18">
        <v>9.7753645453477339E-2</v>
      </c>
      <c r="Z17" s="18">
        <v>6.6904088313601978E-2</v>
      </c>
      <c r="AB17" s="18">
        <v>6.9700985127066184E-2</v>
      </c>
      <c r="AC17" s="18">
        <v>9.0642357022959794E-2</v>
      </c>
      <c r="AE17" s="18">
        <v>0</v>
      </c>
      <c r="AF17" s="18">
        <v>0</v>
      </c>
      <c r="AG17" s="18">
        <v>0.2294820146321255</v>
      </c>
      <c r="AH17" s="18">
        <v>0</v>
      </c>
    </row>
    <row r="18" spans="2:34" ht="19" customHeight="1" x14ac:dyDescent="0.35">
      <c r="B18" s="20" t="s">
        <v>82</v>
      </c>
      <c r="C18" s="18">
        <v>9.7473441222555746E-2</v>
      </c>
      <c r="D18" s="18">
        <v>9.4420242785625982E-2</v>
      </c>
      <c r="E18" s="18">
        <v>0.10106136701188</v>
      </c>
      <c r="G18" s="18">
        <v>2.517849309387854E-2</v>
      </c>
      <c r="H18" s="18">
        <v>0.10776760769572689</v>
      </c>
      <c r="I18" s="18">
        <v>0.1071478974576732</v>
      </c>
      <c r="J18" s="18">
        <v>0.1972505895317811</v>
      </c>
      <c r="L18" s="18">
        <v>0.1044714407034919</v>
      </c>
      <c r="M18" s="18">
        <v>6.3931563803292915E-2</v>
      </c>
      <c r="N18" s="18">
        <v>5.6345888788672242E-2</v>
      </c>
      <c r="O18" s="18">
        <v>8.6205529149757654E-2</v>
      </c>
      <c r="P18" s="18">
        <v>0.10765524007511949</v>
      </c>
      <c r="R18" s="18">
        <v>8.4497419004380792E-2</v>
      </c>
      <c r="S18" s="18">
        <v>0.10875862406879749</v>
      </c>
      <c r="T18" s="18">
        <v>9.3171457553910889E-2</v>
      </c>
      <c r="U18" s="18">
        <v>0.1044714407034919</v>
      </c>
      <c r="W18" s="18">
        <v>0.10461362657396631</v>
      </c>
      <c r="X18" s="18">
        <v>0.1220666319119912</v>
      </c>
      <c r="Y18" s="18">
        <v>8.654961871492145E-2</v>
      </c>
      <c r="Z18" s="18">
        <v>7.7941587011701494E-2</v>
      </c>
      <c r="AB18" s="18">
        <v>9.9283373685116111E-2</v>
      </c>
      <c r="AC18" s="18">
        <v>9.6638774422760684E-2</v>
      </c>
      <c r="AE18" s="18">
        <v>0</v>
      </c>
      <c r="AF18" s="18">
        <v>0</v>
      </c>
      <c r="AG18" s="18">
        <v>0.27364151302203138</v>
      </c>
      <c r="AH18" s="18">
        <v>0</v>
      </c>
    </row>
    <row r="19" spans="2:34" ht="19" customHeight="1" x14ac:dyDescent="0.35">
      <c r="B19" s="20" t="s">
        <v>83</v>
      </c>
      <c r="C19" s="18">
        <v>0.10146510979787481</v>
      </c>
      <c r="D19" s="18">
        <v>0.1068419229428141</v>
      </c>
      <c r="E19" s="18">
        <v>9.3600335983470687E-2</v>
      </c>
      <c r="G19" s="18">
        <v>2.579405162068471E-2</v>
      </c>
      <c r="H19" s="18">
        <v>9.3738404360982269E-2</v>
      </c>
      <c r="I19" s="18">
        <v>0.17077218262303709</v>
      </c>
      <c r="J19" s="18">
        <v>0.10465878215135151</v>
      </c>
      <c r="L19" s="18">
        <v>9.7878439779576665E-2</v>
      </c>
      <c r="M19" s="18">
        <v>8.3212284510801107E-2</v>
      </c>
      <c r="N19" s="18">
        <v>0.17603282760752401</v>
      </c>
      <c r="O19" s="18">
        <v>5.0877080442294977E-2</v>
      </c>
      <c r="P19" s="18">
        <v>0.1129436380992714</v>
      </c>
      <c r="R19" s="18">
        <v>9.2467214122400471E-2</v>
      </c>
      <c r="S19" s="18">
        <v>6.5299897746904992E-2</v>
      </c>
      <c r="T19" s="18">
        <v>0.15803625041209499</v>
      </c>
      <c r="U19" s="18">
        <v>9.7878439779576665E-2</v>
      </c>
      <c r="W19" s="18">
        <v>9.5433365308391416E-2</v>
      </c>
      <c r="X19" s="18">
        <v>9.3082380239941059E-2</v>
      </c>
      <c r="Y19" s="18">
        <v>9.5095622035905103E-2</v>
      </c>
      <c r="Z19" s="18">
        <v>0.103778860418991</v>
      </c>
      <c r="AB19" s="18">
        <v>0.1081370650866096</v>
      </c>
      <c r="AC19" s="18">
        <v>9.637967000915712E-2</v>
      </c>
      <c r="AE19" s="18">
        <v>0</v>
      </c>
      <c r="AF19" s="18">
        <v>0</v>
      </c>
      <c r="AG19" s="18">
        <v>0.28484750118386137</v>
      </c>
      <c r="AH19" s="18">
        <v>0</v>
      </c>
    </row>
    <row r="20" spans="2:34" ht="19" customHeight="1" x14ac:dyDescent="0.35">
      <c r="B20" s="20" t="s">
        <v>84</v>
      </c>
      <c r="C20" s="18">
        <v>6.9664094068671314E-2</v>
      </c>
      <c r="D20" s="18">
        <v>6.9493787783948713E-2</v>
      </c>
      <c r="E20" s="18">
        <v>7.0220537792414731E-2</v>
      </c>
      <c r="G20" s="18">
        <v>4.7742632705862322E-3</v>
      </c>
      <c r="H20" s="18">
        <v>6.1274728616053813E-2</v>
      </c>
      <c r="I20" s="18">
        <v>0.1025707495096059</v>
      </c>
      <c r="J20" s="18">
        <v>0.16398834177724961</v>
      </c>
      <c r="L20" s="18">
        <v>6.2440459000334521E-2</v>
      </c>
      <c r="M20" s="18">
        <v>7.5894485021492444E-2</v>
      </c>
      <c r="N20" s="18">
        <v>4.1326804489868023E-2</v>
      </c>
      <c r="O20" s="18">
        <v>9.4086246773987151E-2</v>
      </c>
      <c r="P20" s="18">
        <v>5.9863605196227292E-2</v>
      </c>
      <c r="R20" s="18">
        <v>6.73752366843655E-2</v>
      </c>
      <c r="S20" s="18">
        <v>9.0371034462715882E-2</v>
      </c>
      <c r="T20" s="18">
        <v>5.1775681545455338E-2</v>
      </c>
      <c r="U20" s="18">
        <v>6.2440459000334521E-2</v>
      </c>
      <c r="W20" s="18">
        <v>7.3492466907073964E-2</v>
      </c>
      <c r="X20" s="18">
        <v>7.6462217598597268E-2</v>
      </c>
      <c r="Y20" s="18">
        <v>6.5557269801371776E-2</v>
      </c>
      <c r="Z20" s="18">
        <v>5.8236729111891719E-2</v>
      </c>
      <c r="AB20" s="18">
        <v>7.8100693425874765E-2</v>
      </c>
      <c r="AC20" s="18">
        <v>6.2776851275661544E-2</v>
      </c>
      <c r="AE20" s="18">
        <v>0</v>
      </c>
      <c r="AF20" s="18">
        <v>0</v>
      </c>
      <c r="AG20" s="18">
        <v>0</v>
      </c>
      <c r="AH20" s="18">
        <v>0.5068479275862513</v>
      </c>
    </row>
    <row r="21" spans="2:34" ht="19" customHeight="1" x14ac:dyDescent="0.35">
      <c r="B21" s="20" t="s">
        <v>85</v>
      </c>
      <c r="C21" s="18">
        <v>5.6306172481805791E-2</v>
      </c>
      <c r="D21" s="18">
        <v>5.3898613491345788E-2</v>
      </c>
      <c r="E21" s="18">
        <v>5.9021350073802187E-2</v>
      </c>
      <c r="G21" s="18">
        <v>9.3644988530651105E-3</v>
      </c>
      <c r="H21" s="18">
        <v>3.5619238965322167E-2</v>
      </c>
      <c r="I21" s="18">
        <v>8.5822474426513362E-2</v>
      </c>
      <c r="J21" s="18">
        <v>0.1737328734391016</v>
      </c>
      <c r="L21" s="18">
        <v>5.2446206657599227E-2</v>
      </c>
      <c r="M21" s="18">
        <v>9.0416476234668849E-2</v>
      </c>
      <c r="N21" s="18">
        <v>5.47538589676691E-2</v>
      </c>
      <c r="O21" s="18">
        <v>8.3291084469529569E-2</v>
      </c>
      <c r="P21" s="18">
        <v>2.670926862526881E-2</v>
      </c>
      <c r="R21" s="18">
        <v>6.2484515411226578E-2</v>
      </c>
      <c r="S21" s="18">
        <v>5.4772111054101263E-2</v>
      </c>
      <c r="T21" s="18">
        <v>5.4018471050004638E-2</v>
      </c>
      <c r="U21" s="18">
        <v>5.2446206657599227E-2</v>
      </c>
      <c r="W21" s="18">
        <v>6.4035902489169225E-2</v>
      </c>
      <c r="X21" s="18">
        <v>6.6264169357377695E-2</v>
      </c>
      <c r="Y21" s="18">
        <v>5.3321909478777622E-2</v>
      </c>
      <c r="Z21" s="18">
        <v>4.6711375049541322E-2</v>
      </c>
      <c r="AB21" s="18">
        <v>6.9656445197504011E-2</v>
      </c>
      <c r="AC21" s="18">
        <v>4.1369394484278572E-2</v>
      </c>
      <c r="AE21" s="18">
        <v>0</v>
      </c>
      <c r="AF21" s="18">
        <v>0</v>
      </c>
      <c r="AG21" s="18">
        <v>0</v>
      </c>
      <c r="AH21" s="18">
        <v>0.40966106305186878</v>
      </c>
    </row>
    <row r="22" spans="2:34" ht="19" customHeight="1" x14ac:dyDescent="0.35">
      <c r="B22" s="20" t="s">
        <v>86</v>
      </c>
      <c r="C22" s="18">
        <v>1.147548448658608E-2</v>
      </c>
      <c r="D22" s="18">
        <v>5.0839630192978944E-3</v>
      </c>
      <c r="E22" s="18">
        <v>1.7918059407478541E-2</v>
      </c>
      <c r="G22" s="18">
        <v>4.8983593253179919E-3</v>
      </c>
      <c r="H22" s="18">
        <v>6.2145006386980272E-3</v>
      </c>
      <c r="I22" s="18">
        <v>1.299795194992719E-2</v>
      </c>
      <c r="J22" s="18">
        <v>4.7007725944828889E-2</v>
      </c>
      <c r="L22" s="18">
        <v>6.9796098131292977E-3</v>
      </c>
      <c r="M22" s="18">
        <v>7.5624949485351431E-3</v>
      </c>
      <c r="N22" s="18">
        <v>1.631462366008642E-2</v>
      </c>
      <c r="O22" s="18">
        <v>1.6954099074043379E-2</v>
      </c>
      <c r="P22" s="18">
        <v>0</v>
      </c>
      <c r="R22" s="18">
        <v>3.5894213906030432E-3</v>
      </c>
      <c r="S22" s="18">
        <v>9.5654401415434295E-3</v>
      </c>
      <c r="T22" s="18">
        <v>2.5546135770504699E-2</v>
      </c>
      <c r="U22" s="18">
        <v>6.9796098131292977E-3</v>
      </c>
      <c r="W22" s="18">
        <v>1.4158138765558451E-2</v>
      </c>
      <c r="X22" s="18">
        <v>1.1476296207636179E-2</v>
      </c>
      <c r="Y22" s="18">
        <v>1.535859335672869E-2</v>
      </c>
      <c r="Z22" s="18">
        <v>3.6420022345569941E-3</v>
      </c>
      <c r="AB22" s="18">
        <v>6.0235155433735607E-3</v>
      </c>
      <c r="AC22" s="18">
        <v>1.4538002209492329E-2</v>
      </c>
      <c r="AE22" s="18">
        <v>0</v>
      </c>
      <c r="AF22" s="18">
        <v>0</v>
      </c>
      <c r="AG22" s="18">
        <v>0</v>
      </c>
      <c r="AH22" s="18">
        <v>8.3491009361880072E-2</v>
      </c>
    </row>
    <row r="24" spans="2:34" x14ac:dyDescent="0.35">
      <c r="B24" t="s">
        <v>206</v>
      </c>
    </row>
    <row r="25" spans="2:34" x14ac:dyDescent="0.35">
      <c r="B25" t="s">
        <v>207</v>
      </c>
    </row>
    <row r="27" spans="2:34" x14ac:dyDescent="0.35">
      <c r="B27"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87</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30</v>
      </c>
      <c r="C9" s="18">
        <v>0.52953035206451959</v>
      </c>
      <c r="D9" s="18">
        <v>0.59558074821564744</v>
      </c>
      <c r="E9" s="18">
        <v>0.46348645257634508</v>
      </c>
      <c r="G9" s="18">
        <v>0.55131526008161336</v>
      </c>
      <c r="H9" s="18">
        <v>0.53538617618216044</v>
      </c>
      <c r="I9" s="18">
        <v>0.49625507949652692</v>
      </c>
      <c r="J9" s="18">
        <v>0.55385403290268498</v>
      </c>
      <c r="L9" s="18">
        <v>0.56974433321536078</v>
      </c>
      <c r="M9" s="18">
        <v>0.50763883433482548</v>
      </c>
      <c r="N9" s="18">
        <v>0.57710355846044437</v>
      </c>
      <c r="O9" s="18">
        <v>0.48686210139198038</v>
      </c>
      <c r="P9" s="18">
        <v>0.50793409956931046</v>
      </c>
      <c r="R9" s="18">
        <v>0.51106529251913324</v>
      </c>
      <c r="S9" s="18">
        <v>0.50661659750431021</v>
      </c>
      <c r="T9" s="18">
        <v>0.55046331014336747</v>
      </c>
      <c r="U9" s="18">
        <v>0.56974433321536078</v>
      </c>
      <c r="W9" s="18">
        <v>0.48544288208774572</v>
      </c>
      <c r="X9" s="18">
        <v>0.52499735044766516</v>
      </c>
      <c r="Y9" s="18">
        <v>0.47213303524526617</v>
      </c>
      <c r="Z9" s="18">
        <v>0.60457498304961099</v>
      </c>
      <c r="AB9" s="18">
        <v>0</v>
      </c>
      <c r="AC9" s="18">
        <v>1</v>
      </c>
      <c r="AE9" s="18">
        <v>0.54242985327774895</v>
      </c>
      <c r="AF9" s="18">
        <v>0.53982360438437837</v>
      </c>
      <c r="AG9" s="18">
        <v>0.5405006688477082</v>
      </c>
      <c r="AH9" s="18">
        <v>0.45724885009227551</v>
      </c>
    </row>
    <row r="10" spans="2:36" ht="19" customHeight="1" x14ac:dyDescent="0.35">
      <c r="B10" s="20" t="s">
        <v>31</v>
      </c>
      <c r="C10" s="18">
        <v>0.46634471876662859</v>
      </c>
      <c r="D10" s="18">
        <v>0.40247568382727522</v>
      </c>
      <c r="E10" s="18">
        <v>0.53267488395125739</v>
      </c>
      <c r="G10" s="18">
        <v>0.44868473991838659</v>
      </c>
      <c r="H10" s="18">
        <v>0.46250213623917891</v>
      </c>
      <c r="I10" s="18">
        <v>0.49559622889356081</v>
      </c>
      <c r="J10" s="18">
        <v>0.43530518002294671</v>
      </c>
      <c r="L10" s="18">
        <v>0.43025566678463922</v>
      </c>
      <c r="M10" s="18">
        <v>0.49236116566517452</v>
      </c>
      <c r="N10" s="18">
        <v>0.41665946073203147</v>
      </c>
      <c r="O10" s="18">
        <v>0.51313789860801939</v>
      </c>
      <c r="P10" s="18">
        <v>0.49206590043068971</v>
      </c>
      <c r="R10" s="18">
        <v>0.48126105835563371</v>
      </c>
      <c r="S10" s="18">
        <v>0.48994804994475027</v>
      </c>
      <c r="T10" s="18">
        <v>0.44566029307484201</v>
      </c>
      <c r="U10" s="18">
        <v>0.43025566678463922</v>
      </c>
      <c r="W10" s="18">
        <v>0.5083724641037054</v>
      </c>
      <c r="X10" s="18">
        <v>0.47160203176290288</v>
      </c>
      <c r="Y10" s="18">
        <v>0.52786696475473394</v>
      </c>
      <c r="Z10" s="18">
        <v>0.38852331863007289</v>
      </c>
      <c r="AB10" s="18">
        <v>1</v>
      </c>
      <c r="AC10" s="18">
        <v>0</v>
      </c>
      <c r="AE10" s="18">
        <v>0.45757014672225088</v>
      </c>
      <c r="AF10" s="18">
        <v>0.46017639561562163</v>
      </c>
      <c r="AG10" s="18">
        <v>0.45601573781682608</v>
      </c>
      <c r="AH10" s="18">
        <v>0.52176800940033363</v>
      </c>
    </row>
    <row r="11" spans="2:36" ht="19" customHeight="1" x14ac:dyDescent="0.35">
      <c r="B11" s="20" t="s">
        <v>88</v>
      </c>
      <c r="C11" s="18">
        <v>4.1249291688517809E-3</v>
      </c>
      <c r="D11" s="18">
        <v>1.9435679570774609E-3</v>
      </c>
      <c r="E11" s="18">
        <v>3.8386634723975169E-3</v>
      </c>
      <c r="G11" s="18">
        <v>0</v>
      </c>
      <c r="H11" s="18">
        <v>2.1116875786606789E-3</v>
      </c>
      <c r="I11" s="18">
        <v>8.1486916099123563E-3</v>
      </c>
      <c r="J11" s="18">
        <v>1.084078707436844E-2</v>
      </c>
      <c r="L11" s="18">
        <v>0</v>
      </c>
      <c r="M11" s="18">
        <v>0</v>
      </c>
      <c r="N11" s="18">
        <v>6.2369808075238096E-3</v>
      </c>
      <c r="O11" s="18">
        <v>0</v>
      </c>
      <c r="P11" s="18">
        <v>0</v>
      </c>
      <c r="R11" s="18">
        <v>7.6736491252330299E-3</v>
      </c>
      <c r="S11" s="18">
        <v>3.4353525509395449E-3</v>
      </c>
      <c r="T11" s="18">
        <v>3.8763967817902699E-3</v>
      </c>
      <c r="U11" s="18">
        <v>0</v>
      </c>
      <c r="W11" s="18">
        <v>6.1846538085489873E-3</v>
      </c>
      <c r="X11" s="18">
        <v>3.4006177894316449E-3</v>
      </c>
      <c r="Y11" s="18">
        <v>0</v>
      </c>
      <c r="Z11" s="18">
        <v>6.9016983203163016E-3</v>
      </c>
      <c r="AB11" s="18">
        <v>0</v>
      </c>
      <c r="AC11" s="18">
        <v>0</v>
      </c>
      <c r="AE11" s="18">
        <v>0</v>
      </c>
      <c r="AF11" s="18">
        <v>0</v>
      </c>
      <c r="AG11" s="18">
        <v>3.483593335465779E-3</v>
      </c>
      <c r="AH11" s="18">
        <v>2.098314050739095E-2</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J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89</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90</v>
      </c>
      <c r="C9" s="18">
        <v>0.87013627317283559</v>
      </c>
      <c r="D9" s="18">
        <v>0.8594955444693102</v>
      </c>
      <c r="E9" s="18">
        <v>0.88558323952036799</v>
      </c>
      <c r="G9" s="18">
        <v>0.77272804619474655</v>
      </c>
      <c r="H9" s="18">
        <v>0.8772349448698965</v>
      </c>
      <c r="I9" s="18">
        <v>0.92857167582513678</v>
      </c>
      <c r="J9" s="18">
        <v>0.89280238100296272</v>
      </c>
      <c r="L9" s="18">
        <v>0.8388714316676783</v>
      </c>
      <c r="M9" s="18">
        <v>0.85810699936305734</v>
      </c>
      <c r="N9" s="18">
        <v>0.86746886997970574</v>
      </c>
      <c r="O9" s="18">
        <v>0.90177569994579698</v>
      </c>
      <c r="P9" s="18">
        <v>0.90082557051314927</v>
      </c>
      <c r="R9" s="18">
        <v>0.86921521493572029</v>
      </c>
      <c r="S9" s="18">
        <v>0.88576941766197459</v>
      </c>
      <c r="T9" s="18">
        <v>0.87332835271926756</v>
      </c>
      <c r="U9" s="18">
        <v>0.8388714316676783</v>
      </c>
      <c r="W9" s="18">
        <v>0.89632455861906646</v>
      </c>
      <c r="X9" s="18">
        <v>0.9114800287694953</v>
      </c>
      <c r="Y9" s="18">
        <v>0.91022418649327341</v>
      </c>
      <c r="Z9" s="18">
        <v>0.77303129766877499</v>
      </c>
      <c r="AB9" s="18">
        <v>0.90727791520585732</v>
      </c>
      <c r="AC9" s="18">
        <v>0.84058656905622642</v>
      </c>
      <c r="AE9" s="18">
        <v>0.85791921889359346</v>
      </c>
      <c r="AF9" s="18">
        <v>0.91490922220751014</v>
      </c>
      <c r="AG9" s="18">
        <v>0.87068086595632355</v>
      </c>
      <c r="AH9" s="18">
        <v>0.83346290080476493</v>
      </c>
    </row>
    <row r="10" spans="2:36" ht="32.15" customHeight="1" x14ac:dyDescent="0.35">
      <c r="B10" s="20" t="s">
        <v>91</v>
      </c>
      <c r="C10" s="18">
        <v>7.2108761558160483E-2</v>
      </c>
      <c r="D10" s="18">
        <v>8.8994615069575303E-2</v>
      </c>
      <c r="E10" s="18">
        <v>5.5656254897024242E-2</v>
      </c>
      <c r="G10" s="18">
        <v>0.16589705880915931</v>
      </c>
      <c r="H10" s="18">
        <v>6.6638542375187515E-2</v>
      </c>
      <c r="I10" s="18">
        <v>2.5606752668098691E-2</v>
      </c>
      <c r="J10" s="18">
        <v>1.3292284088517891E-2</v>
      </c>
      <c r="L10" s="18">
        <v>0.123806938423104</v>
      </c>
      <c r="M10" s="18">
        <v>6.1344750876782712E-2</v>
      </c>
      <c r="N10" s="18">
        <v>6.4568229585571166E-2</v>
      </c>
      <c r="O10" s="18">
        <v>4.7808777453812103E-2</v>
      </c>
      <c r="P10" s="18">
        <v>5.1549908329642603E-2</v>
      </c>
      <c r="R10" s="18">
        <v>6.4853808070986244E-2</v>
      </c>
      <c r="S10" s="18">
        <v>6.6386977452775595E-2</v>
      </c>
      <c r="T10" s="18">
        <v>5.1863685607404258E-2</v>
      </c>
      <c r="U10" s="18">
        <v>0.123806938423104</v>
      </c>
      <c r="W10" s="18">
        <v>2.5436489824303628E-2</v>
      </c>
      <c r="X10" s="18">
        <v>2.548298623041793E-2</v>
      </c>
      <c r="Y10" s="18">
        <v>5.312039549833595E-2</v>
      </c>
      <c r="Z10" s="18">
        <v>0.18278517116178811</v>
      </c>
      <c r="AB10" s="18">
        <v>4.901035423175757E-2</v>
      </c>
      <c r="AC10" s="18">
        <v>9.3012688517800993E-2</v>
      </c>
      <c r="AE10" s="18">
        <v>0.1223023748536191</v>
      </c>
      <c r="AF10" s="18">
        <v>5.5261196047854531E-2</v>
      </c>
      <c r="AG10" s="18">
        <v>5.1278321614948073E-2</v>
      </c>
      <c r="AH10" s="18">
        <v>3.5607993696246253E-2</v>
      </c>
    </row>
    <row r="11" spans="2:36" ht="19" customHeight="1" x14ac:dyDescent="0.35">
      <c r="B11" s="20" t="s">
        <v>92</v>
      </c>
      <c r="C11" s="18">
        <v>2.2263700765926379E-2</v>
      </c>
      <c r="D11" s="18">
        <v>1.8909460155841971E-2</v>
      </c>
      <c r="E11" s="18">
        <v>2.573483602970782E-2</v>
      </c>
      <c r="G11" s="18">
        <v>2.3309703411248599E-2</v>
      </c>
      <c r="H11" s="18">
        <v>2.8844738993547722E-2</v>
      </c>
      <c r="I11" s="18">
        <v>1.575336103632315E-2</v>
      </c>
      <c r="J11" s="18">
        <v>9.9459230836901023E-3</v>
      </c>
      <c r="L11" s="18">
        <v>1.8435468699713759E-2</v>
      </c>
      <c r="M11" s="18">
        <v>2.0971733950710031E-2</v>
      </c>
      <c r="N11" s="18">
        <v>2.9816132856746971E-2</v>
      </c>
      <c r="O11" s="18">
        <v>2.5547690676367089E-2</v>
      </c>
      <c r="P11" s="18">
        <v>1.5579656763997279E-2</v>
      </c>
      <c r="R11" s="18">
        <v>1.8377483810598279E-2</v>
      </c>
      <c r="S11" s="18">
        <v>2.4970077322745261E-2</v>
      </c>
      <c r="T11" s="18">
        <v>2.5834936039074771E-2</v>
      </c>
      <c r="U11" s="18">
        <v>1.8435468699713759E-2</v>
      </c>
      <c r="W11" s="18">
        <v>1.3120627308467249E-2</v>
      </c>
      <c r="X11" s="18">
        <v>2.3025990679357771E-2</v>
      </c>
      <c r="Y11" s="18">
        <v>1.628870731848512E-2</v>
      </c>
      <c r="Z11" s="18">
        <v>3.2977787423029037E-2</v>
      </c>
      <c r="AB11" s="18">
        <v>1.9307289729702751E-2</v>
      </c>
      <c r="AC11" s="18">
        <v>2.5040770779399479E-2</v>
      </c>
      <c r="AE11" s="18">
        <v>1.334281471130765E-2</v>
      </c>
      <c r="AF11" s="18">
        <v>8.0158903151378719E-3</v>
      </c>
      <c r="AG11" s="18">
        <v>3.8171461821466489E-2</v>
      </c>
      <c r="AH11" s="18">
        <v>2.1403788166797642E-2</v>
      </c>
    </row>
    <row r="12" spans="2:36" ht="19" customHeight="1" x14ac:dyDescent="0.35">
      <c r="B12" s="20" t="s">
        <v>93</v>
      </c>
      <c r="C12" s="18">
        <v>2.7225737745083391E-2</v>
      </c>
      <c r="D12" s="18">
        <v>2.4097178493594589E-2</v>
      </c>
      <c r="E12" s="18">
        <v>2.4951494564674631E-2</v>
      </c>
      <c r="G12" s="18">
        <v>1.8925636806513411E-2</v>
      </c>
      <c r="H12" s="18">
        <v>2.4644502443404891E-2</v>
      </c>
      <c r="I12" s="18">
        <v>1.944360635392442E-2</v>
      </c>
      <c r="J12" s="18">
        <v>8.3959411824829314E-2</v>
      </c>
      <c r="L12" s="18">
        <v>1.2526050344130049E-2</v>
      </c>
      <c r="M12" s="18">
        <v>4.4816779122032448E-2</v>
      </c>
      <c r="N12" s="18">
        <v>3.8146767577975971E-2</v>
      </c>
      <c r="O12" s="18">
        <v>1.6954099074043379E-2</v>
      </c>
      <c r="P12" s="18">
        <v>3.2044864393210852E-2</v>
      </c>
      <c r="R12" s="18">
        <v>3.6820023321981192E-2</v>
      </c>
      <c r="S12" s="18">
        <v>1.237663596374824E-2</v>
      </c>
      <c r="T12" s="18">
        <v>4.4852306092248453E-2</v>
      </c>
      <c r="U12" s="18">
        <v>1.2526050344130049E-2</v>
      </c>
      <c r="W12" s="18">
        <v>4.9808081391251979E-2</v>
      </c>
      <c r="X12" s="18">
        <v>2.9833345164324801E-2</v>
      </c>
      <c r="Y12" s="18">
        <v>2.0366710689905601E-2</v>
      </c>
      <c r="Z12" s="18">
        <v>7.3341922451624717E-3</v>
      </c>
      <c r="AB12" s="18">
        <v>2.220905106284269E-2</v>
      </c>
      <c r="AC12" s="18">
        <v>2.7684233693193571E-2</v>
      </c>
      <c r="AE12" s="18">
        <v>3.0576910685665361E-3</v>
      </c>
      <c r="AF12" s="18">
        <v>0</v>
      </c>
      <c r="AG12" s="18">
        <v>3.410597142909625E-2</v>
      </c>
      <c r="AH12" s="18">
        <v>0.1027357167892535</v>
      </c>
    </row>
    <row r="13" spans="2:36" ht="19" customHeight="1" x14ac:dyDescent="0.35">
      <c r="B13" s="20" t="s">
        <v>94</v>
      </c>
      <c r="C13" s="18">
        <v>8.2655267579941159E-3</v>
      </c>
      <c r="D13" s="18">
        <v>8.5032018116780201E-3</v>
      </c>
      <c r="E13" s="18">
        <v>8.0741749882253227E-3</v>
      </c>
      <c r="G13" s="18">
        <v>1.9139554778332051E-2</v>
      </c>
      <c r="H13" s="18">
        <v>2.637271317963436E-3</v>
      </c>
      <c r="I13" s="18">
        <v>1.062460411651673E-2</v>
      </c>
      <c r="J13" s="18">
        <v>0</v>
      </c>
      <c r="L13" s="18">
        <v>6.3601108653738867E-3</v>
      </c>
      <c r="M13" s="18">
        <v>1.4759736687417511E-2</v>
      </c>
      <c r="N13" s="18">
        <v>0</v>
      </c>
      <c r="O13" s="18">
        <v>7.9137328499804364E-3</v>
      </c>
      <c r="P13" s="18">
        <v>0</v>
      </c>
      <c r="R13" s="18">
        <v>1.07334698607141E-2</v>
      </c>
      <c r="S13" s="18">
        <v>1.0496891598756259E-2</v>
      </c>
      <c r="T13" s="18">
        <v>4.1207195420046574E-3</v>
      </c>
      <c r="U13" s="18">
        <v>6.3601108653738867E-3</v>
      </c>
      <c r="W13" s="18">
        <v>1.5310242856910621E-2</v>
      </c>
      <c r="X13" s="18">
        <v>1.0177649156404111E-2</v>
      </c>
      <c r="Y13" s="18">
        <v>0</v>
      </c>
      <c r="Z13" s="18">
        <v>3.8715515012455741E-3</v>
      </c>
      <c r="AB13" s="18">
        <v>2.1953897698395769E-3</v>
      </c>
      <c r="AC13" s="18">
        <v>1.3675737953379469E-2</v>
      </c>
      <c r="AE13" s="18">
        <v>3.3779004729132429E-3</v>
      </c>
      <c r="AF13" s="18">
        <v>2.1813691429497451E-2</v>
      </c>
      <c r="AG13" s="18">
        <v>5.7633791781657997E-3</v>
      </c>
      <c r="AH13" s="18">
        <v>6.7896005429378672E-3</v>
      </c>
    </row>
    <row r="15" spans="2:36" x14ac:dyDescent="0.35">
      <c r="B15" t="s">
        <v>206</v>
      </c>
    </row>
    <row r="16" spans="2:36" x14ac:dyDescent="0.35">
      <c r="B16" t="s">
        <v>207</v>
      </c>
    </row>
    <row r="18" spans="2:2" x14ac:dyDescent="0.35">
      <c r="B18"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J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0" width="10" customWidth="1"/>
    <col min="11" max="11" width="1.453125" customWidth="1"/>
    <col min="12" max="16" width="10" customWidth="1"/>
    <col min="17" max="17" width="1.453125" customWidth="1"/>
    <col min="18" max="21" width="10" customWidth="1"/>
    <col min="22" max="22" width="1.453125" customWidth="1"/>
    <col min="23" max="26" width="10" customWidth="1"/>
    <col min="27" max="27" width="1.453125" customWidth="1"/>
    <col min="28" max="29" width="10" customWidth="1"/>
    <col min="30" max="30" width="1.453125" customWidth="1"/>
    <col min="31" max="34" width="10" customWidth="1"/>
  </cols>
  <sheetData>
    <row r="2" spans="2:36" ht="40" customHeight="1" x14ac:dyDescent="0.35">
      <c r="D2" s="33" t="s">
        <v>95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5" spans="2:36" x14ac:dyDescent="0.35">
      <c r="D5" s="28" t="s">
        <v>22</v>
      </c>
      <c r="E5" s="29"/>
      <c r="G5" s="28" t="s">
        <v>23</v>
      </c>
      <c r="H5" s="29"/>
      <c r="I5" s="29"/>
      <c r="J5" s="29"/>
      <c r="L5" s="28" t="s">
        <v>24</v>
      </c>
      <c r="M5" s="29"/>
      <c r="N5" s="29"/>
      <c r="O5" s="29"/>
      <c r="P5" s="29"/>
      <c r="R5" s="28" t="s">
        <v>25</v>
      </c>
      <c r="S5" s="29"/>
      <c r="T5" s="29"/>
      <c r="U5" s="29"/>
      <c r="W5" s="28" t="s">
        <v>26</v>
      </c>
      <c r="X5" s="29"/>
      <c r="Y5" s="29"/>
      <c r="Z5" s="29"/>
      <c r="AB5" s="28" t="s">
        <v>27</v>
      </c>
      <c r="AC5" s="29"/>
      <c r="AE5" s="28" t="s">
        <v>28</v>
      </c>
      <c r="AF5" s="29"/>
      <c r="AG5" s="29"/>
      <c r="AH5" s="29"/>
    </row>
    <row r="6" spans="2:36" ht="43.5" x14ac:dyDescent="0.35">
      <c r="C6" s="23" t="s">
        <v>29</v>
      </c>
      <c r="D6" s="24" t="s">
        <v>30</v>
      </c>
      <c r="E6" s="24" t="s">
        <v>31</v>
      </c>
      <c r="G6" s="24" t="s">
        <v>32</v>
      </c>
      <c r="H6" s="24" t="s">
        <v>33</v>
      </c>
      <c r="I6" s="24" t="s">
        <v>34</v>
      </c>
      <c r="J6" s="24" t="s">
        <v>35</v>
      </c>
      <c r="L6" s="24" t="s">
        <v>36</v>
      </c>
      <c r="M6" s="24" t="s">
        <v>37</v>
      </c>
      <c r="N6" s="24" t="s">
        <v>38</v>
      </c>
      <c r="O6" s="24" t="s">
        <v>39</v>
      </c>
      <c r="P6" s="24" t="s">
        <v>40</v>
      </c>
      <c r="R6" s="24" t="s">
        <v>41</v>
      </c>
      <c r="S6" s="24" t="s">
        <v>42</v>
      </c>
      <c r="T6" s="24" t="s">
        <v>43</v>
      </c>
      <c r="U6" s="24" t="s">
        <v>36</v>
      </c>
      <c r="W6" s="24" t="s">
        <v>44</v>
      </c>
      <c r="X6" s="24" t="s">
        <v>45</v>
      </c>
      <c r="Y6" s="24" t="s">
        <v>46</v>
      </c>
      <c r="Z6" s="24" t="s">
        <v>47</v>
      </c>
      <c r="AB6" s="24" t="s">
        <v>31</v>
      </c>
      <c r="AC6" s="24" t="s">
        <v>30</v>
      </c>
      <c r="AE6" s="24" t="s">
        <v>48</v>
      </c>
      <c r="AF6" s="24" t="s">
        <v>49</v>
      </c>
      <c r="AG6" s="24" t="s">
        <v>50</v>
      </c>
      <c r="AH6" s="24" t="s">
        <v>51</v>
      </c>
    </row>
    <row r="7" spans="2:36" x14ac:dyDescent="0.35">
      <c r="B7" s="10" t="s">
        <v>55</v>
      </c>
      <c r="C7" s="25">
        <v>1005</v>
      </c>
      <c r="D7" s="25">
        <v>480</v>
      </c>
      <c r="E7" s="25">
        <v>523</v>
      </c>
      <c r="G7" s="25">
        <v>220</v>
      </c>
      <c r="H7" s="25">
        <v>394</v>
      </c>
      <c r="I7" s="25">
        <v>300</v>
      </c>
      <c r="J7" s="25">
        <v>91</v>
      </c>
      <c r="L7" s="25">
        <v>172</v>
      </c>
      <c r="M7" s="25">
        <v>141</v>
      </c>
      <c r="N7" s="25">
        <v>125</v>
      </c>
      <c r="O7" s="25">
        <v>118</v>
      </c>
      <c r="P7" s="25">
        <v>111</v>
      </c>
      <c r="R7" s="25">
        <v>303</v>
      </c>
      <c r="S7" s="25">
        <v>307</v>
      </c>
      <c r="T7" s="25">
        <v>223</v>
      </c>
      <c r="U7" s="25">
        <v>172</v>
      </c>
      <c r="W7" s="25">
        <v>189</v>
      </c>
      <c r="X7" s="25">
        <v>302</v>
      </c>
      <c r="Y7" s="25">
        <v>206</v>
      </c>
      <c r="Z7" s="25">
        <v>280</v>
      </c>
      <c r="AB7" s="25">
        <v>474</v>
      </c>
      <c r="AC7" s="25">
        <v>527</v>
      </c>
      <c r="AE7" s="25">
        <v>314</v>
      </c>
      <c r="AF7" s="25">
        <v>197</v>
      </c>
      <c r="AG7" s="25">
        <v>355</v>
      </c>
      <c r="AH7" s="25">
        <v>139</v>
      </c>
    </row>
    <row r="8" spans="2:36" x14ac:dyDescent="0.35">
      <c r="B8" s="7" t="s">
        <v>56</v>
      </c>
      <c r="C8" s="13">
        <v>1008</v>
      </c>
      <c r="D8" s="13">
        <v>502</v>
      </c>
      <c r="E8" s="13">
        <v>503</v>
      </c>
      <c r="G8" s="13">
        <v>221</v>
      </c>
      <c r="H8" s="13">
        <v>414</v>
      </c>
      <c r="I8" s="13">
        <v>283</v>
      </c>
      <c r="J8" s="13">
        <v>90</v>
      </c>
      <c r="L8" s="13">
        <v>171</v>
      </c>
      <c r="M8" s="13">
        <v>131</v>
      </c>
      <c r="N8" s="13">
        <v>156</v>
      </c>
      <c r="O8" s="13">
        <v>111</v>
      </c>
      <c r="P8" s="13">
        <v>95</v>
      </c>
      <c r="R8" s="13">
        <v>277</v>
      </c>
      <c r="S8" s="13">
        <v>308</v>
      </c>
      <c r="T8" s="13">
        <v>252</v>
      </c>
      <c r="U8" s="13">
        <v>171</v>
      </c>
      <c r="W8" s="13">
        <v>202</v>
      </c>
      <c r="X8" s="13">
        <v>311</v>
      </c>
      <c r="Y8" s="13">
        <v>200</v>
      </c>
      <c r="Z8" s="13">
        <v>268</v>
      </c>
      <c r="AB8" s="13">
        <v>470</v>
      </c>
      <c r="AC8" s="13">
        <v>534</v>
      </c>
      <c r="AE8" s="13">
        <v>315</v>
      </c>
      <c r="AF8" s="13">
        <v>195</v>
      </c>
      <c r="AG8" s="13">
        <v>359</v>
      </c>
      <c r="AH8" s="13">
        <v>139</v>
      </c>
    </row>
    <row r="9" spans="2:36" ht="19" customHeight="1" x14ac:dyDescent="0.35">
      <c r="B9" s="20" t="s">
        <v>96</v>
      </c>
      <c r="C9" s="18">
        <v>0.50801124669333086</v>
      </c>
      <c r="D9" s="18">
        <v>0.49224485443527932</v>
      </c>
      <c r="E9" s="18">
        <v>0.5265648148843749</v>
      </c>
      <c r="G9" s="18">
        <v>0.34739383060759899</v>
      </c>
      <c r="H9" s="18">
        <v>0.49906208731879748</v>
      </c>
      <c r="I9" s="18">
        <v>0.60298396142260158</v>
      </c>
      <c r="J9" s="18">
        <v>0.64463748867124804</v>
      </c>
      <c r="L9" s="18">
        <v>0.48721075321621121</v>
      </c>
      <c r="M9" s="18">
        <v>0.42328504293232683</v>
      </c>
      <c r="N9" s="18">
        <v>0.49463009363326649</v>
      </c>
      <c r="O9" s="18">
        <v>0.46553855118478438</v>
      </c>
      <c r="P9" s="18">
        <v>0.61932032169146234</v>
      </c>
      <c r="R9" s="18">
        <v>0.49121333456755861</v>
      </c>
      <c r="S9" s="18">
        <v>0.52629437389540534</v>
      </c>
      <c r="T9" s="18">
        <v>0.51829122463539612</v>
      </c>
      <c r="U9" s="18">
        <v>0.48721075321621121</v>
      </c>
      <c r="W9" s="18">
        <v>0.23852589839325761</v>
      </c>
      <c r="X9" s="18">
        <v>0.49848725461672172</v>
      </c>
      <c r="Y9" s="18">
        <v>0.62143626264378815</v>
      </c>
      <c r="Z9" s="18">
        <v>0.63952057951065144</v>
      </c>
      <c r="AB9" s="18">
        <v>0.54066213895028181</v>
      </c>
      <c r="AC9" s="18">
        <v>0.4794036428774458</v>
      </c>
      <c r="AE9" s="18">
        <v>0.43253700065643891</v>
      </c>
      <c r="AF9" s="18">
        <v>0.54022156781294051</v>
      </c>
      <c r="AG9" s="18">
        <v>0.50647732939915036</v>
      </c>
      <c r="AH9" s="18">
        <v>0.63835983041609601</v>
      </c>
    </row>
    <row r="10" spans="2:36" ht="19" customHeight="1" x14ac:dyDescent="0.35">
      <c r="B10" s="20" t="s">
        <v>97</v>
      </c>
      <c r="C10" s="18">
        <v>0.46646422900395412</v>
      </c>
      <c r="D10" s="18">
        <v>0.47788273125355329</v>
      </c>
      <c r="E10" s="18">
        <v>0.45210837196843778</v>
      </c>
      <c r="G10" s="18">
        <v>0.6267081440497535</v>
      </c>
      <c r="H10" s="18">
        <v>0.47363606073188769</v>
      </c>
      <c r="I10" s="18">
        <v>0.37631069198046058</v>
      </c>
      <c r="J10" s="18">
        <v>0.32375467492497739</v>
      </c>
      <c r="L10" s="18">
        <v>0.50143679443783162</v>
      </c>
      <c r="M10" s="18">
        <v>0.53910184919280457</v>
      </c>
      <c r="N10" s="18">
        <v>0.4719182128443849</v>
      </c>
      <c r="O10" s="18">
        <v>0.48877626299954252</v>
      </c>
      <c r="P10" s="18">
        <v>0.36251715001273982</v>
      </c>
      <c r="R10" s="18">
        <v>0.47768457285157789</v>
      </c>
      <c r="S10" s="18">
        <v>0.44446671553582601</v>
      </c>
      <c r="T10" s="18">
        <v>0.45720526053861948</v>
      </c>
      <c r="U10" s="18">
        <v>0.50143679443783162</v>
      </c>
      <c r="W10" s="18">
        <v>0.73141780155981773</v>
      </c>
      <c r="X10" s="18">
        <v>0.46829645861309072</v>
      </c>
      <c r="Y10" s="18">
        <v>0.34722251296851969</v>
      </c>
      <c r="Z10" s="18">
        <v>0.34912675091915751</v>
      </c>
      <c r="AB10" s="18">
        <v>0.44886023115661178</v>
      </c>
      <c r="AC10" s="18">
        <v>0.48162156208689799</v>
      </c>
      <c r="AE10" s="18">
        <v>0.54543858228016895</v>
      </c>
      <c r="AF10" s="18">
        <v>0.42947469634971808</v>
      </c>
      <c r="AG10" s="18">
        <v>0.46344016737206739</v>
      </c>
      <c r="AH10" s="18">
        <v>0.34669520461126851</v>
      </c>
    </row>
    <row r="11" spans="2:36" ht="19" customHeight="1" x14ac:dyDescent="0.35">
      <c r="B11" s="20" t="s">
        <v>98</v>
      </c>
      <c r="C11" s="18">
        <v>2.552452430271504E-2</v>
      </c>
      <c r="D11" s="18">
        <v>2.9872414311167501E-2</v>
      </c>
      <c r="E11" s="18">
        <v>2.132681314718736E-2</v>
      </c>
      <c r="G11" s="18">
        <v>2.5898025342647419E-2</v>
      </c>
      <c r="H11" s="18">
        <v>2.7301851949314868E-2</v>
      </c>
      <c r="I11" s="18">
        <v>2.0705346596937881E-2</v>
      </c>
      <c r="J11" s="18">
        <v>3.1607836403774577E-2</v>
      </c>
      <c r="L11" s="18">
        <v>1.135245234595708E-2</v>
      </c>
      <c r="M11" s="18">
        <v>3.761310787486865E-2</v>
      </c>
      <c r="N11" s="18">
        <v>3.3451693522348322E-2</v>
      </c>
      <c r="O11" s="18">
        <v>4.5685185815672949E-2</v>
      </c>
      <c r="P11" s="18">
        <v>1.816252829579796E-2</v>
      </c>
      <c r="R11" s="18">
        <v>3.1102092580863671E-2</v>
      </c>
      <c r="S11" s="18">
        <v>2.923891056876882E-2</v>
      </c>
      <c r="T11" s="18">
        <v>2.4503514825984181E-2</v>
      </c>
      <c r="U11" s="18">
        <v>1.135245234595708E-2</v>
      </c>
      <c r="W11" s="18">
        <v>3.005630004692483E-2</v>
      </c>
      <c r="X11" s="18">
        <v>3.3216286770187453E-2</v>
      </c>
      <c r="Y11" s="18">
        <v>3.1341224387692122E-2</v>
      </c>
      <c r="Z11" s="18">
        <v>1.1352669570191209E-2</v>
      </c>
      <c r="AB11" s="18">
        <v>1.0477629893106419E-2</v>
      </c>
      <c r="AC11" s="18">
        <v>3.8974795035656172E-2</v>
      </c>
      <c r="AE11" s="18">
        <v>2.2024417063392109E-2</v>
      </c>
      <c r="AF11" s="18">
        <v>3.0303735837341271E-2</v>
      </c>
      <c r="AG11" s="18">
        <v>3.008250322878233E-2</v>
      </c>
      <c r="AH11" s="18">
        <v>1.4944964972635619E-2</v>
      </c>
    </row>
    <row r="13" spans="2:36" x14ac:dyDescent="0.35">
      <c r="B13" t="s">
        <v>206</v>
      </c>
    </row>
    <row r="14" spans="2:36" x14ac:dyDescent="0.35">
      <c r="B14" t="s">
        <v>207</v>
      </c>
    </row>
    <row r="16" spans="2:36" x14ac:dyDescent="0.35">
      <c r="B16" s="5" t="str">
        <f>HYPERLINK("#Contents!A1", "Return to Contents")</f>
        <v>Return to Contents</v>
      </c>
    </row>
  </sheetData>
  <mergeCells count="8">
    <mergeCell ref="R5:U5"/>
    <mergeCell ref="W5:Z5"/>
    <mergeCell ref="D5:E5"/>
    <mergeCell ref="AB5:AC5"/>
    <mergeCell ref="D2:AJ2"/>
    <mergeCell ref="L5:P5"/>
    <mergeCell ref="G5:J5"/>
    <mergeCell ref="AE5:AH5"/>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e76d4e-c34b-4f3b-bdbf-c0061c658805" xsi:nil="true"/>
    <lcf76f155ced4ddcb4097134ff3c332f xmlns="d79df8b1-8cb9-449b-a79c-5693b23da4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12675E4ADD804CBFC58F982DFE7079" ma:contentTypeVersion="12" ma:contentTypeDescription="Create a new document." ma:contentTypeScope="" ma:versionID="3633abe31d6e1db98be2c81190e79012">
  <xsd:schema xmlns:xsd="http://www.w3.org/2001/XMLSchema" xmlns:xs="http://www.w3.org/2001/XMLSchema" xmlns:p="http://schemas.microsoft.com/office/2006/metadata/properties" xmlns:ns2="d79df8b1-8cb9-449b-a79c-5693b23da43f" xmlns:ns3="26e76d4e-c34b-4f3b-bdbf-c0061c658805" targetNamespace="http://schemas.microsoft.com/office/2006/metadata/properties" ma:root="true" ma:fieldsID="c17707df91faea3ebd3a9e5b997bde1a" ns2:_="" ns3:_="">
    <xsd:import namespace="d79df8b1-8cb9-449b-a79c-5693b23da43f"/>
    <xsd:import namespace="26e76d4e-c34b-4f3b-bdbf-c0061c6588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9df8b1-8cb9-449b-a79c-5693b23da4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df8b02-2a64-4fc8-80eb-895fa721035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e76d4e-c34b-4f3b-bdbf-c0061c65880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4835182-45ea-4441-ab90-0c744c740d12}" ma:internalName="TaxCatchAll" ma:showField="CatchAllData" ma:web="26e76d4e-c34b-4f3b-bdbf-c0061c658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CB1C1D-2903-4D23-A15C-5863E2D22B7C}">
  <ds:schemaRefs>
    <ds:schemaRef ds:uri="http://schemas.microsoft.com/sharepoint/v3/contenttype/forms"/>
  </ds:schemaRefs>
</ds:datastoreItem>
</file>

<file path=customXml/itemProps2.xml><?xml version="1.0" encoding="utf-8"?>
<ds:datastoreItem xmlns:ds="http://schemas.openxmlformats.org/officeDocument/2006/customXml" ds:itemID="{314C3E22-0E5E-415F-B461-FC503961C7B1}">
  <ds:schemaRefs>
    <ds:schemaRef ds:uri="http://schemas.microsoft.com/office/2006/metadata/properties"/>
    <ds:schemaRef ds:uri="http://schemas.microsoft.com/office/infopath/2007/PartnerControls"/>
    <ds:schemaRef ds:uri="26e76d4e-c34b-4f3b-bdbf-c0061c658805"/>
    <ds:schemaRef ds:uri="d79df8b1-8cb9-449b-a79c-5693b23da43f"/>
  </ds:schemaRefs>
</ds:datastoreItem>
</file>

<file path=customXml/itemProps3.xml><?xml version="1.0" encoding="utf-8"?>
<ds:datastoreItem xmlns:ds="http://schemas.openxmlformats.org/officeDocument/2006/customXml" ds:itemID="{02587833-ABFE-4BDB-82E4-37273B809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9df8b1-8cb9-449b-a79c-5693b23da43f"/>
    <ds:schemaRef ds:uri="26e76d4e-c34b-4f3b-bdbf-c0061c6588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Caitlin Luhde-MacLaren</cp:lastModifiedBy>
  <cp:revision/>
  <dcterms:created xsi:type="dcterms:W3CDTF">2026-08-18T16:12:17Z</dcterms:created>
  <dcterms:modified xsi:type="dcterms:W3CDTF">2026-08-21T09:46:06Z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0x010100B312675E4ADD804CBFC58F982DFE7079</vt:lpwstr>
  </property>
  <property fmtid="{D5CDD505-2E9C-101B-9397-08002B2CF9AE}" pid="3" name="MediaServiceImageTags">
    <vt:lpwstr/>
  </property>
</Properties>
</file>